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C56" i="1"/>
  <c r="AI55" i="1"/>
  <c r="AP51" i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H46" i="1"/>
  <c r="AG46" i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H43" i="1"/>
  <c r="AG43" i="1"/>
  <c r="AF43" i="1"/>
  <c r="AJ42" i="1"/>
  <c r="AI42" i="1"/>
  <c r="AK42" i="1" s="1"/>
  <c r="AH42" i="1"/>
  <c r="AG42" i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H38" i="1"/>
  <c r="AG38" i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H35" i="1"/>
  <c r="AG35" i="1"/>
  <c r="AF35" i="1"/>
  <c r="AJ34" i="1"/>
  <c r="AI34" i="1"/>
  <c r="AK34" i="1" s="1"/>
  <c r="AH34" i="1"/>
  <c r="AG34" i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H27" i="1"/>
  <c r="AG27" i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J21" i="1"/>
  <c r="AI21" i="1"/>
  <c r="AK21" i="1" s="1"/>
  <c r="AH21" i="1"/>
  <c r="AG21" i="1"/>
  <c r="AF21" i="1"/>
  <c r="AJ20" i="1"/>
  <c r="AI20" i="1"/>
  <c r="AK20" i="1" s="1"/>
  <c r="AG20" i="1"/>
  <c r="AH20" i="1" s="1"/>
  <c r="AF20" i="1"/>
  <c r="AJ19" i="1"/>
  <c r="AI19" i="1"/>
  <c r="AK19" i="1" s="1"/>
  <c r="AH19" i="1"/>
  <c r="AG19" i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I51" i="1" s="1"/>
  <c r="AK51" i="1" s="1"/>
  <c r="AG13" i="1"/>
  <c r="AH13" i="1" s="1"/>
  <c r="AF13" i="1"/>
  <c r="AE13" i="1"/>
  <c r="AS12" i="1"/>
  <c r="AT12" i="1" s="1"/>
  <c r="AH12" i="1"/>
  <c r="AF51" i="1" l="1"/>
  <c r="AJ51" i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<sst xmlns="http://schemas.openxmlformats.org/spreadsheetml/2006/main" count="129" uniqueCount="72">
  <si>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</si>
  <si>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</si>
  <si>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</si>
  <si>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</si>
  <si>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</si>
  <si>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</si>
  <si>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</si>
  <si>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</si>
  <si>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</si>
  <si>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</si>
  <si>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</si>
  <si>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</si>
  <si>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</si>
  <si>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</si>
  <si>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</si>
  <si>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</si>
  <si>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</si>
  <si>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</si>
  <si>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</si>
  <si>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</si>
  <si>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</si>
  <si>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</si>
  <si>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</si>
  <si>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</si>
  <si>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</si>
  <si>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</si>
  <si>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</si>
  <si>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</si>
  <si>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</si>
  <si>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</si>
  <si>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</si>
  <si>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</si>
  <si>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</si>
  <si>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</si>
  <si>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</si>
  <si>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</si>
  <si>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</si>
  <si>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</si>
  <si>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</si>
  <si>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</si>
  <si>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</si>
  <si>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</si>
  <si>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</si>
  <si>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</si>
  <si>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</si>
  <si>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</si>
  <si>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</si>
  <si>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</si>
  <si>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</si>
  <si>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</si>
  <si>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</si>
  <si>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</si>
  <si>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</si>
  <si>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</si>
  <si>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</si>
  <si>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</si>
  <si>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</si>
  <si>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Machine #  B/S 17</t>
  </si>
  <si>
    <t>28 SEC</t>
  </si>
  <si>
    <t xml:space="preserve">Routing:      WASH &amp; PACK DEPT  </t>
  </si>
  <si>
    <t>B&amp;S 17</t>
  </si>
  <si>
    <t>MP</t>
  </si>
  <si>
    <r>
      <t xml:space="preserve">11, </t>
    </r>
    <r>
      <rPr>
        <sz val="11"/>
        <rFont val="Calibri"/>
        <family val="2"/>
        <scheme val="minor"/>
      </rPr>
      <t>1hr cln-out/meeting</t>
    </r>
  </si>
  <si>
    <t>Meeting</t>
  </si>
  <si>
    <t>DH</t>
  </si>
  <si>
    <t>JM</t>
  </si>
  <si>
    <t>1050AM</t>
  </si>
  <si>
    <t>YES</t>
  </si>
  <si>
    <t>VG</t>
  </si>
  <si>
    <t>Reset tooling</t>
  </si>
  <si>
    <t>BW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</si>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</sst>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54</v>
      </c>
      <c r="F2" s="179"/>
      <c r="G2" s="180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373605</v>
      </c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7" t="s">
        <v>53</v>
      </c>
      <c r="S7" s="198"/>
      <c r="T7" s="198"/>
      <c r="U7" s="198"/>
      <c r="V7" s="198"/>
      <c r="W7" s="199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7" t="s">
        <v>53</v>
      </c>
      <c r="AP7" s="198"/>
      <c r="AQ7" s="198"/>
      <c r="AR7" s="198"/>
      <c r="AS7" s="198"/>
      <c r="AT7" s="199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0" t="s">
        <v>56</v>
      </c>
      <c r="S8" s="201"/>
      <c r="T8" s="201"/>
      <c r="U8" s="201"/>
      <c r="V8" s="201"/>
      <c r="W8" s="202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0"/>
      <c r="AP8" s="201"/>
      <c r="AQ8" s="201"/>
      <c r="AR8" s="201"/>
      <c r="AS8" s="201"/>
      <c r="AT8" s="202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2500</v>
      </c>
      <c r="L12" s="145" t="s">
        <v>52</v>
      </c>
      <c r="M12" s="146"/>
      <c r="N12" s="145" t="s">
        <v>58</v>
      </c>
      <c r="O12" s="147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5</v>
      </c>
      <c r="W12" s="45">
        <f>IF(V12=0,"",U12/V12)</f>
        <v>0.8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42166</v>
      </c>
      <c r="C13" s="28" t="s">
        <v>61</v>
      </c>
      <c r="D13" s="28"/>
      <c r="E13" s="28">
        <v>0</v>
      </c>
      <c r="F13" s="29">
        <v>4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0</v>
      </c>
      <c r="K13" s="6">
        <f>E$4-J13</f>
        <v>2500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7</v>
      </c>
      <c r="T13" s="130" t="s">
        <v>62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42166</v>
      </c>
      <c r="C14" s="28" t="s">
        <v>65</v>
      </c>
      <c r="D14" s="28"/>
      <c r="E14" s="28">
        <v>3</v>
      </c>
      <c r="F14" s="32">
        <v>0</v>
      </c>
      <c r="G14" s="30">
        <v>155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155</v>
      </c>
      <c r="K14" s="6">
        <f>E$4-J14</f>
        <v>2345</v>
      </c>
      <c r="L14" s="7">
        <f t="shared" si="1"/>
        <v>309</v>
      </c>
      <c r="M14" s="4">
        <f t="shared" ref="M14:M50" si="4">G14</f>
        <v>155</v>
      </c>
      <c r="N14" s="103">
        <f t="shared" ref="N14:N50" si="5">IF(L14=0,"",(M14/L14))</f>
        <v>0.50161812297734631</v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42166</v>
      </c>
      <c r="C15" s="28" t="s">
        <v>64</v>
      </c>
      <c r="D15" s="28"/>
      <c r="E15" s="28">
        <v>2</v>
      </c>
      <c r="F15" s="32">
        <v>0</v>
      </c>
      <c r="G15" s="30">
        <v>109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264</v>
      </c>
      <c r="K15" s="6">
        <f>E$4-J15</f>
        <v>2236</v>
      </c>
      <c r="L15" s="7">
        <f t="shared" si="1"/>
        <v>206</v>
      </c>
      <c r="M15" s="4">
        <f t="shared" si="4"/>
        <v>109</v>
      </c>
      <c r="N15" s="103">
        <f t="shared" si="5"/>
        <v>0.529126213592233</v>
      </c>
      <c r="O15" s="104"/>
      <c r="P15" s="31"/>
      <c r="Q15" s="46">
        <v>0.5</v>
      </c>
      <c r="R15" s="46">
        <v>4</v>
      </c>
      <c r="S15" s="46">
        <v>0</v>
      </c>
      <c r="T15" s="133" t="s">
        <v>63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42167</v>
      </c>
      <c r="C16" s="33" t="s">
        <v>61</v>
      </c>
      <c r="D16" s="48"/>
      <c r="E16" s="48">
        <v>0</v>
      </c>
      <c r="F16" s="10">
        <v>1</v>
      </c>
      <c r="G16" s="11">
        <v>0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264</v>
      </c>
      <c r="K16" s="6">
        <f t="shared" ref="K16:K50" si="8">E$4-J16</f>
        <v>2236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 t="s">
        <v>69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42167</v>
      </c>
      <c r="C17" s="34" t="s">
        <v>64</v>
      </c>
      <c r="D17" s="48"/>
      <c r="E17" s="48">
        <v>8</v>
      </c>
      <c r="F17" s="10">
        <v>0</v>
      </c>
      <c r="G17" s="11">
        <v>507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771</v>
      </c>
      <c r="K17" s="6">
        <f t="shared" si="8"/>
        <v>1729</v>
      </c>
      <c r="L17" s="7">
        <f t="shared" si="1"/>
        <v>824</v>
      </c>
      <c r="M17" s="4">
        <f t="shared" si="4"/>
        <v>507</v>
      </c>
      <c r="N17" s="103">
        <f t="shared" si="9"/>
        <v>0.61529126213592233</v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42170</v>
      </c>
      <c r="C18" s="49" t="s">
        <v>65</v>
      </c>
      <c r="D18" s="48"/>
      <c r="E18" s="48">
        <v>8</v>
      </c>
      <c r="F18" s="10">
        <v>0</v>
      </c>
      <c r="G18" s="11">
        <v>502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1273</v>
      </c>
      <c r="K18" s="6">
        <f t="shared" si="8"/>
        <v>1227</v>
      </c>
      <c r="L18" s="7">
        <f t="shared" si="1"/>
        <v>824</v>
      </c>
      <c r="M18" s="4">
        <f t="shared" si="4"/>
        <v>502</v>
      </c>
      <c r="N18" s="103">
        <f t="shared" si="9"/>
        <v>0.60922330097087374</v>
      </c>
      <c r="O18" s="104"/>
      <c r="P18" s="31"/>
      <c r="Q18" s="46">
        <v>0</v>
      </c>
      <c r="R18" s="46">
        <v>0</v>
      </c>
      <c r="S18" s="46">
        <v>0</v>
      </c>
      <c r="T18" s="105"/>
      <c r="U18" s="106"/>
      <c r="V18" s="106"/>
      <c r="W18" s="10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42170</v>
      </c>
      <c r="C19" s="49" t="s">
        <v>64</v>
      </c>
      <c r="D19" s="47"/>
      <c r="E19" s="46">
        <v>8</v>
      </c>
      <c r="F19" s="46">
        <v>0</v>
      </c>
      <c r="G19" s="11">
        <v>601</v>
      </c>
      <c r="H19" s="4"/>
      <c r="I19" s="5">
        <f t="shared" si="0"/>
        <v>8</v>
      </c>
      <c r="J19" s="6">
        <f>SUM(G$12:G19)</f>
        <v>1874</v>
      </c>
      <c r="K19" s="6">
        <f t="shared" ref="K19:K45" si="11">E$4-J19</f>
        <v>626</v>
      </c>
      <c r="L19" s="7">
        <f t="shared" ref="L19:L45" si="12">IF(G19="",0,$T$12*(I19-F19-Q19))</f>
        <v>824</v>
      </c>
      <c r="M19" s="4">
        <f t="shared" ref="M19:M45" si="13">G19</f>
        <v>601</v>
      </c>
      <c r="N19" s="103">
        <f t="shared" ref="N19" si="14">IF(L19=0,"",(M19/L19))</f>
        <v>0.72936893203883491</v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42171</v>
      </c>
      <c r="C20" s="49" t="s">
        <v>70</v>
      </c>
      <c r="D20" s="47"/>
      <c r="E20" s="46">
        <v>7.6</v>
      </c>
      <c r="F20" s="10">
        <v>0</v>
      </c>
      <c r="G20" s="11">
        <v>660</v>
      </c>
      <c r="H20" s="4"/>
      <c r="I20" s="5">
        <f t="shared" si="0"/>
        <v>7.6</v>
      </c>
      <c r="J20" s="6">
        <f>SUM(G$12:G20)</f>
        <v>2534</v>
      </c>
      <c r="K20" s="6">
        <f t="shared" si="11"/>
        <v>-34</v>
      </c>
      <c r="L20" s="7">
        <f t="shared" si="12"/>
        <v>782.8</v>
      </c>
      <c r="M20" s="4">
        <f t="shared" si="13"/>
        <v>660</v>
      </c>
      <c r="N20" s="103">
        <f t="shared" ref="N20:N49" si="15">IF(L20=0,"",(M20/L20))</f>
        <v>0.84312723556463975</v>
      </c>
      <c r="O20" s="104"/>
      <c r="P20" s="31"/>
      <c r="Q20" s="46">
        <v>0</v>
      </c>
      <c r="R20" s="46">
        <v>0</v>
      </c>
      <c r="S20" s="46">
        <v>0</v>
      </c>
      <c r="T20" s="193" t="s">
        <v>71</v>
      </c>
      <c r="U20" s="194"/>
      <c r="V20" s="194"/>
      <c r="W20" s="195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2534</v>
      </c>
      <c r="K21" s="6">
        <f t="shared" si="11"/>
        <v>-34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2534</v>
      </c>
      <c r="K22" s="6">
        <f t="shared" si="11"/>
        <v>-34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05"/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2534</v>
      </c>
      <c r="K23" s="6">
        <f t="shared" si="11"/>
        <v>-34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05"/>
      <c r="U23" s="106"/>
      <c r="V23" s="106"/>
      <c r="W23" s="10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2534</v>
      </c>
      <c r="K24" s="6">
        <f t="shared" si="11"/>
        <v>-34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05"/>
      <c r="U24" s="106"/>
      <c r="V24" s="106"/>
      <c r="W24" s="10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2534</v>
      </c>
      <c r="K25" s="6">
        <f t="shared" si="11"/>
        <v>-34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05"/>
      <c r="U25" s="106"/>
      <c r="V25" s="106"/>
      <c r="W25" s="10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2534</v>
      </c>
      <c r="K26" s="6">
        <f t="shared" si="11"/>
        <v>-34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05"/>
      <c r="U26" s="106"/>
      <c r="V26" s="106"/>
      <c r="W26" s="10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2534</v>
      </c>
      <c r="K27" s="6">
        <f t="shared" si="11"/>
        <v>-34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05"/>
      <c r="U27" s="106"/>
      <c r="V27" s="106"/>
      <c r="W27" s="10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2534</v>
      </c>
      <c r="K28" s="6">
        <f t="shared" si="11"/>
        <v>-34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05"/>
      <c r="U28" s="106"/>
      <c r="V28" s="106"/>
      <c r="W28" s="10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2534</v>
      </c>
      <c r="K29" s="6">
        <f t="shared" si="11"/>
        <v>-34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05"/>
      <c r="U29" s="106"/>
      <c r="V29" s="106"/>
      <c r="W29" s="10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2534</v>
      </c>
      <c r="K30" s="6">
        <f t="shared" si="11"/>
        <v>-34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05"/>
      <c r="U30" s="106"/>
      <c r="V30" s="106"/>
      <c r="W30" s="10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2534</v>
      </c>
      <c r="K31" s="6">
        <f t="shared" si="11"/>
        <v>-34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05"/>
      <c r="U31" s="106"/>
      <c r="V31" s="106"/>
      <c r="W31" s="10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2534</v>
      </c>
      <c r="K32" s="6">
        <f t="shared" si="11"/>
        <v>-34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05"/>
      <c r="U32" s="106"/>
      <c r="V32" s="106"/>
      <c r="W32" s="10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2534</v>
      </c>
      <c r="K33" s="6">
        <f t="shared" si="11"/>
        <v>-34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05"/>
      <c r="U33" s="106"/>
      <c r="V33" s="106"/>
      <c r="W33" s="10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2534</v>
      </c>
      <c r="K34" s="6">
        <f t="shared" si="11"/>
        <v>-34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05"/>
      <c r="U34" s="106"/>
      <c r="V34" s="106"/>
      <c r="W34" s="10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2534</v>
      </c>
      <c r="K35" s="6">
        <f t="shared" ref="K35:K41" si="17">E$4-J35</f>
        <v>-34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05"/>
      <c r="U35" s="106"/>
      <c r="V35" s="106"/>
      <c r="W35" s="10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2534</v>
      </c>
      <c r="K36" s="6">
        <f t="shared" si="17"/>
        <v>-34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05"/>
      <c r="U36" s="106"/>
      <c r="V36" s="106"/>
      <c r="W36" s="10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2534</v>
      </c>
      <c r="K37" s="6">
        <f t="shared" si="17"/>
        <v>-34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05"/>
      <c r="U37" s="106"/>
      <c r="V37" s="106"/>
      <c r="W37" s="10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2534</v>
      </c>
      <c r="K38" s="6">
        <f t="shared" si="17"/>
        <v>-34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05"/>
      <c r="U38" s="106"/>
      <c r="V38" s="106"/>
      <c r="W38" s="10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2534</v>
      </c>
      <c r="K39" s="6">
        <f t="shared" si="17"/>
        <v>-34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05"/>
      <c r="U39" s="106"/>
      <c r="V39" s="106"/>
      <c r="W39" s="10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2534</v>
      </c>
      <c r="K40" s="6">
        <f t="shared" si="17"/>
        <v>-34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05"/>
      <c r="U40" s="106"/>
      <c r="V40" s="106"/>
      <c r="W40" s="10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2534</v>
      </c>
      <c r="K41" s="6">
        <f t="shared" si="17"/>
        <v>-34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05"/>
      <c r="U41" s="106"/>
      <c r="V41" s="106"/>
      <c r="W41" s="10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2534</v>
      </c>
      <c r="K42" s="6">
        <f t="shared" si="11"/>
        <v>-34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05"/>
      <c r="U42" s="106"/>
      <c r="V42" s="106"/>
      <c r="W42" s="10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2534</v>
      </c>
      <c r="K43" s="6">
        <f t="shared" si="11"/>
        <v>-34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2534</v>
      </c>
      <c r="K44" s="6">
        <f t="shared" si="11"/>
        <v>-34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2534</v>
      </c>
      <c r="K45" s="6">
        <f t="shared" si="11"/>
        <v>-34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2534</v>
      </c>
      <c r="K46" s="6">
        <f t="shared" ref="K46:K49" si="23">E$4-J46</f>
        <v>-34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2534</v>
      </c>
      <c r="K47" s="6">
        <f t="shared" si="23"/>
        <v>-34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2534</v>
      </c>
      <c r="K48" s="6">
        <f t="shared" si="23"/>
        <v>-34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2534</v>
      </c>
      <c r="K49" s="6">
        <f t="shared" si="23"/>
        <v>-34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2534</v>
      </c>
      <c r="K50" s="6">
        <f t="shared" si="8"/>
        <v>-34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36.6</v>
      </c>
      <c r="F51" s="56">
        <f>SUM(F13:F50)</f>
        <v>5</v>
      </c>
      <c r="G51" s="56">
        <f>SUM(G13:G50)</f>
        <v>2534</v>
      </c>
      <c r="H51" s="57"/>
      <c r="I51" s="56">
        <f>SUM(I13:I50)</f>
        <v>42.1</v>
      </c>
      <c r="J51" s="58">
        <f>J50</f>
        <v>2534</v>
      </c>
      <c r="K51" s="58">
        <f>K50</f>
        <v>-34</v>
      </c>
      <c r="L51" s="59">
        <f>SUM(L13:L50)</f>
        <v>3769.8</v>
      </c>
      <c r="M51" s="57">
        <f>SUM(M13:M50)</f>
        <v>2534</v>
      </c>
      <c r="N51" s="110">
        <f>IF(L51&lt;&gt;0,SUM(M51/L51),"")</f>
        <v>0.67218420075335561</v>
      </c>
      <c r="O51" s="111"/>
      <c r="P51" s="60"/>
      <c r="Q51" s="56">
        <f>SUM(Q13:Q50)</f>
        <v>0.5</v>
      </c>
      <c r="R51" s="59"/>
      <c r="S51" s="59">
        <f>SUM(S13:S50)</f>
        <v>7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2557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6">
        <v>42166</v>
      </c>
      <c r="N55" s="92"/>
      <c r="O55" s="102" t="s">
        <v>66</v>
      </c>
      <c r="P55" s="95"/>
      <c r="Q55" s="95"/>
      <c r="R55" s="95" t="s">
        <v>67</v>
      </c>
      <c r="S55" s="95"/>
      <c r="T55" s="95" t="s">
        <v>68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7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0.5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0.5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2534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2015-06-18T18:08:09Z</dcterms:modified>
</cp:coreProperties>
</file>