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<sst xmlns="http://schemas.openxmlformats.org/spreadsheetml/2006/main" count="146" uniqueCount="74">
  <si>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</si>
  <si>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</si>
  <si>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</si>
  <si>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</si>
  <si>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</si>
  <si>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</si>
  <si>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</si>
  <si>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</si>
  <si>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</si>
  <si>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</si>
  <si>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</si>
  <si>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</si>
  <si>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</si>
  <si>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</si>
  <si>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</si>
  <si>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</si>
  <si>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</si>
  <si>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</si>
  <si>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</si>
  <si>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</si>
  <si>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</si>
  <si>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</si>
  <si>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</si>
  <si>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</si>
  <si>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</si>
  <si>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</si>
  <si>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</si>
  <si>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</si>
  <si>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</si>
  <si>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</si>
  <si>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</si>
  <si>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</si>
  <si>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</si>
  <si>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</si>
  <si>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</si>
  <si>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</si>
  <si>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</si>
  <si>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</si>
  <si>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</si>
  <si>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</si>
  <si>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</si>
  <si>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</si>
  <si>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</si>
  <si>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</si>
  <si>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</si>
  <si>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</si>
  <si>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</si>
  <si>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</si>
  <si>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</si>
  <si>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</si>
  <si>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</si>
  <si>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</si>
  <si>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</si>
  <si>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</si>
  <si>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</si>
  <si>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</si>
  <si>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</si>
  <si>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</si>
  <si>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</si>
  <si>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</si>
  <si>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</si>
  <si>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TC6301</t>
  </si>
  <si>
    <t>TC6301-10</t>
  </si>
  <si>
    <t>Machine #  B/S 17</t>
  </si>
  <si>
    <t>Routing:        WASH &amp; PACK DEPT</t>
  </si>
  <si>
    <t>24 SEC</t>
  </si>
  <si>
    <t>C</t>
  </si>
  <si>
    <t>yes</t>
  </si>
  <si>
    <t>VG</t>
  </si>
  <si>
    <t>MR</t>
  </si>
  <si>
    <t>MP</t>
  </si>
  <si>
    <t>RH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</si>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</sst>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367609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365071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5000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5000</v>
      </c>
      <c r="L12" s="154" t="s">
        <v>55</v>
      </c>
      <c r="M12" s="155"/>
      <c r="N12" s="154" t="s">
        <v>65</v>
      </c>
      <c r="O12" s="156"/>
      <c r="P12" s="70"/>
      <c r="Q12" s="70"/>
      <c r="R12" s="70"/>
      <c r="S12" s="71"/>
      <c r="T12" s="72">
        <v>120</v>
      </c>
      <c r="U12" s="72">
        <v>4</v>
      </c>
      <c r="V12" s="54">
        <f>SUM(F13:F23)</f>
        <v>2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42108</v>
      </c>
      <c r="C13" s="30" t="s">
        <v>70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5000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5</v>
      </c>
      <c r="T13" s="172">
        <v>11</v>
      </c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42108</v>
      </c>
      <c r="C14" s="30" t="s">
        <v>69</v>
      </c>
      <c r="D14" s="30"/>
      <c r="E14" s="30">
        <v>8</v>
      </c>
      <c r="F14" s="81">
        <v>0</v>
      </c>
      <c r="G14" s="32">
        <v>595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595</v>
      </c>
      <c r="K14" s="6">
        <f>E$4-J14</f>
        <v>4405</v>
      </c>
      <c r="L14" s="7">
        <f t="shared" si="1"/>
        <v>960</v>
      </c>
      <c r="M14" s="4">
        <f t="shared" ref="M14:M23" si="4">G14</f>
        <v>595</v>
      </c>
      <c r="N14" s="135">
        <f t="shared" ref="N14:N23" si="5">IF(L14=0,"",(M14/L14))</f>
        <v>0.61979166666666663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42109</v>
      </c>
      <c r="C15" s="30" t="s">
        <v>69</v>
      </c>
      <c r="D15" s="30"/>
      <c r="E15" s="30">
        <v>4</v>
      </c>
      <c r="F15" s="81">
        <v>0</v>
      </c>
      <c r="G15" s="32">
        <v>370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965</v>
      </c>
      <c r="K15" s="6">
        <f>E$4-J15</f>
        <v>4035</v>
      </c>
      <c r="L15" s="7">
        <f t="shared" si="1"/>
        <v>480</v>
      </c>
      <c r="M15" s="4">
        <f t="shared" si="4"/>
        <v>370</v>
      </c>
      <c r="N15" s="135">
        <f t="shared" si="5"/>
        <v>0.77083333333333337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42110</v>
      </c>
      <c r="C16" s="35" t="s">
        <v>69</v>
      </c>
      <c r="D16" s="50"/>
      <c r="E16" s="50">
        <v>10.5</v>
      </c>
      <c r="F16" s="82">
        <v>0</v>
      </c>
      <c r="G16" s="10">
        <v>1344</v>
      </c>
      <c r="H16" s="4" t="e">
        <f>IF(G16="","",(IF(#REF!=0,"",(#REF!*G16*#REF!))))</f>
        <v>#REF!</v>
      </c>
      <c r="I16" s="5">
        <f t="shared" si="0"/>
        <v>10.5</v>
      </c>
      <c r="J16" s="6">
        <f>SUM(G$12:G16)</f>
        <v>2309</v>
      </c>
      <c r="K16" s="6">
        <f t="shared" ref="K16:K24" si="8">E$4-J16</f>
        <v>2691</v>
      </c>
      <c r="L16" s="7">
        <f t="shared" si="1"/>
        <v>1260</v>
      </c>
      <c r="M16" s="4">
        <f t="shared" si="4"/>
        <v>1344</v>
      </c>
      <c r="N16" s="135">
        <f t="shared" si="5"/>
        <v>1.0666666666666667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42111</v>
      </c>
      <c r="C17" s="35" t="s">
        <v>69</v>
      </c>
      <c r="D17" s="61"/>
      <c r="E17" s="61">
        <v>9.5</v>
      </c>
      <c r="F17" s="82">
        <v>0</v>
      </c>
      <c r="G17" s="10">
        <v>1198</v>
      </c>
      <c r="H17" s="4"/>
      <c r="I17" s="5">
        <f t="shared" ref="I17" si="10">IF(G17="","",(SUM(E17+F17+Q17)))</f>
        <v>9.5</v>
      </c>
      <c r="J17" s="6">
        <f>SUM(G$12:G17)</f>
        <v>3507</v>
      </c>
      <c r="K17" s="6">
        <f t="shared" ref="K17" si="11">E$4-J17</f>
        <v>1493</v>
      </c>
      <c r="L17" s="7">
        <f t="shared" ref="L17" si="12">IF(G17="",0,$T$12*(I17-F17-Q17))</f>
        <v>1140</v>
      </c>
      <c r="M17" s="4">
        <f t="shared" ref="M17" si="13">G17</f>
        <v>1198</v>
      </c>
      <c r="N17" s="135">
        <f t="shared" ref="N17" si="14">IF(L17=0,"",(M17/L17))</f>
        <v>1.0508771929824561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42118</v>
      </c>
      <c r="C18" s="59" t="s">
        <v>71</v>
      </c>
      <c r="D18" s="61"/>
      <c r="E18" s="61">
        <v>3</v>
      </c>
      <c r="F18" s="82">
        <v>0</v>
      </c>
      <c r="G18" s="10">
        <v>321</v>
      </c>
      <c r="H18" s="4"/>
      <c r="I18" s="5">
        <f t="shared" ref="I18:I20" si="16">IF(G18="","",(SUM(E18+F18+Q18)))</f>
        <v>3</v>
      </c>
      <c r="J18" s="6">
        <f>SUM(G$12:G18)</f>
        <v>3828</v>
      </c>
      <c r="K18" s="6">
        <f t="shared" ref="K18:K20" si="17">E$4-J18</f>
        <v>1172</v>
      </c>
      <c r="L18" s="7">
        <f t="shared" ref="L18:L20" si="18">IF(G18="",0,$T$12*(I18-F18-Q18))</f>
        <v>360</v>
      </c>
      <c r="M18" s="4">
        <f t="shared" ref="M18:M20" si="19">G18</f>
        <v>321</v>
      </c>
      <c r="N18" s="135">
        <f t="shared" ref="N18:N20" si="20">IF(L18=0,"",(M18/L18))</f>
        <v>0.89166666666666672</v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42121</v>
      </c>
      <c r="C19" s="59" t="s">
        <v>71</v>
      </c>
      <c r="D19" s="61"/>
      <c r="E19" s="61">
        <v>2.5</v>
      </c>
      <c r="F19" s="82">
        <v>0</v>
      </c>
      <c r="G19" s="10">
        <v>281</v>
      </c>
      <c r="H19" s="4"/>
      <c r="I19" s="5">
        <f t="shared" si="16"/>
        <v>2.5</v>
      </c>
      <c r="J19" s="6">
        <f>SUM(G$12:G19)</f>
        <v>4109</v>
      </c>
      <c r="K19" s="6">
        <f t="shared" si="17"/>
        <v>891</v>
      </c>
      <c r="L19" s="7">
        <f t="shared" si="18"/>
        <v>300</v>
      </c>
      <c r="M19" s="4">
        <f t="shared" si="19"/>
        <v>281</v>
      </c>
      <c r="N19" s="135">
        <f t="shared" si="20"/>
        <v>0.93666666666666665</v>
      </c>
      <c r="O19" s="136"/>
      <c r="P19" s="33"/>
      <c r="Q19" s="61">
        <v>0</v>
      </c>
      <c r="R19" s="61">
        <v>0</v>
      </c>
      <c r="S19" s="61">
        <v>0</v>
      </c>
      <c r="T19" s="172" t="s">
        <v>72</v>
      </c>
      <c r="U19" s="173"/>
      <c r="V19" s="173"/>
      <c r="W19" s="174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4109</v>
      </c>
      <c r="K20" s="6">
        <f t="shared" si="17"/>
        <v>891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166" t="s">
        <v>73</v>
      </c>
      <c r="U20" s="167"/>
      <c r="V20" s="167"/>
      <c r="W20" s="168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4109</v>
      </c>
      <c r="K21" s="6">
        <f t="shared" si="8"/>
        <v>891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4109</v>
      </c>
      <c r="K22" s="6">
        <f t="shared" si="8"/>
        <v>891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4109</v>
      </c>
      <c r="K23" s="6">
        <f t="shared" si="8"/>
        <v>891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37.5</v>
      </c>
      <c r="F24" s="62">
        <f>SUM(F13:F23)</f>
        <v>2</v>
      </c>
      <c r="G24" s="62">
        <f>SUM(G13:G23)</f>
        <v>4109</v>
      </c>
      <c r="H24" s="84"/>
      <c r="I24" s="62">
        <f t="shared" si="0"/>
        <v>39.5</v>
      </c>
      <c r="J24" s="85">
        <f>J23</f>
        <v>4109</v>
      </c>
      <c r="K24" s="85">
        <f t="shared" si="8"/>
        <v>891</v>
      </c>
      <c r="L24" s="86">
        <f>SUM(L13:L23)</f>
        <v>4500</v>
      </c>
      <c r="M24" s="84">
        <f>SUM(M13:M23)</f>
        <v>4109</v>
      </c>
      <c r="N24" s="142">
        <f>SUM(M24/L24)</f>
        <v>0.9131111111111111</v>
      </c>
      <c r="O24" s="143"/>
      <c r="P24" s="87"/>
      <c r="Q24" s="86">
        <f>SUM(Q13:Q23)</f>
        <v>0</v>
      </c>
      <c r="R24" s="86"/>
      <c r="S24" s="86">
        <f>SUM(S13:S23)</f>
        <v>5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4163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42108</v>
      </c>
      <c r="N56" s="114"/>
      <c r="O56" s="122">
        <v>0.83333333333333337</v>
      </c>
      <c r="P56" s="115"/>
      <c r="Q56" s="115"/>
      <c r="R56" s="240" t="s">
        <v>67</v>
      </c>
      <c r="S56" s="115"/>
      <c r="T56" s="240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5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4109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T20:W20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2015-04-30T18:35:37Z</dcterms:modified>
</cp:coreProperties>
</file>