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N18" s="1"/>
  <c r="J18"/>
  <c r="K18" s="1"/>
  <c r="M18"/>
  <c r="I19"/>
  <c r="L19" s="1"/>
  <c r="J19"/>
  <c r="K19" s="1"/>
  <c r="M19"/>
  <c r="I20"/>
  <c r="L20" s="1"/>
  <c r="N20" s="1"/>
  <c r="J20"/>
  <c r="K20" s="1"/>
  <c r="M20"/>
  <c r="N19" l="1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<sst xmlns="http://schemas.openxmlformats.org/spreadsheetml/2006/main" count="150" uniqueCount="76">
  <si>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</si>
  <si>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</si>
  <si>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</si>
  <si>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</si>
  <si>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</si>
  <si>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</si>
  <si>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</si>
  <si>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</si>
  <si>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</si>
  <si>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</si>
  <si>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</si>
  <si>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</si>
  <si>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</si>
  <si>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</si>
  <si>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</si>
  <si>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</si>
  <si>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</si>
  <si>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</si>
  <si>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</si>
  <si>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</si>
  <si>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</si>
  <si>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</si>
  <si>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</si>
  <si>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</si>
  <si>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</si>
  <si>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</si>
  <si>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</si>
  <si>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</si>
  <si>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</si>
  <si>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</si>
  <si>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</si>
  <si>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</si>
  <si>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</si>
  <si>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</si>
  <si>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</si>
  <si>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</si>
  <si>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</si>
  <si>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</si>
  <si>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</si>
  <si>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</si>
  <si>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</si>
  <si>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</si>
  <si>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</si>
  <si>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</si>
  <si>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</si>
  <si>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</si>
  <si>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</si>
  <si>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</si>
  <si>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</si>
  <si>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</si>
  <si>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</si>
  <si>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</si>
  <si>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</si>
  <si>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</si>
  <si>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</si>
  <si>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</si>
  <si>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</si>
  <si>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</si>
  <si>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</si>
  <si>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</si>
  <si>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</si>
  <si>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WP2508</t>
  </si>
  <si>
    <t>A02001-0028</t>
  </si>
  <si>
    <t>A</t>
  </si>
  <si>
    <t>B</t>
  </si>
  <si>
    <t>4M 3SEC</t>
  </si>
  <si>
    <t>Routing:        HOLD IN CNC DEPT</t>
  </si>
  <si>
    <t>MR 9/22/14</t>
  </si>
  <si>
    <t>Routing: PACK DEPT</t>
  </si>
  <si>
    <t>jo</t>
  </si>
  <si>
    <t>BA</t>
  </si>
  <si>
    <t>BJ</t>
  </si>
  <si>
    <t>0432126H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</si>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</sst>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63</v>
      </c>
      <c r="M2" s="22"/>
      <c r="N2" s="22"/>
      <c r="O2" s="22"/>
      <c r="P2" s="22"/>
      <c r="Q2" s="22"/>
      <c r="R2" s="192" t="s">
        <v>45</v>
      </c>
      <c r="S2" s="193"/>
      <c r="T2" s="194"/>
      <c r="U2" s="148"/>
      <c r="V2" s="151"/>
      <c r="W2" s="186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8"/>
      <c r="AS2" s="151"/>
      <c r="AT2" s="186"/>
    </row>
    <row r="3" spans="2:46" ht="19.5" customHeight="1">
      <c r="B3" s="150" t="s">
        <v>22</v>
      </c>
      <c r="C3" s="151"/>
      <c r="D3" s="24"/>
      <c r="E3" s="152">
        <v>362018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195"/>
      <c r="S3" s="196"/>
      <c r="T3" s="197"/>
      <c r="U3" s="148" t="s">
        <v>72</v>
      </c>
      <c r="V3" s="151"/>
      <c r="W3" s="186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5"/>
      <c r="AP3" s="196"/>
      <c r="AQ3" s="197"/>
      <c r="AR3" s="148"/>
      <c r="AS3" s="151"/>
      <c r="AT3" s="186"/>
    </row>
    <row r="4" spans="2:46" ht="19.5" customHeight="1">
      <c r="B4" s="213" t="s">
        <v>23</v>
      </c>
      <c r="C4" s="194"/>
      <c r="D4" s="24"/>
      <c r="E4" s="192">
        <v>300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8" t="s">
        <v>67</v>
      </c>
      <c r="V7" s="151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8"/>
      <c r="AS7" s="151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8"/>
      <c r="V8" s="151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8"/>
      <c r="AS8" s="151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2" t="s">
        <v>17</v>
      </c>
      <c r="O10" s="183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2" t="s">
        <v>19</v>
      </c>
      <c r="V10" s="157" t="s">
        <v>28</v>
      </c>
      <c r="W10" s="179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2" t="s">
        <v>17</v>
      </c>
      <c r="AL10" s="183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2" t="s">
        <v>19</v>
      </c>
      <c r="AS10" s="157" t="s">
        <v>28</v>
      </c>
      <c r="AT10" s="179" t="s">
        <v>29</v>
      </c>
    </row>
    <row r="11" spans="2:46" ht="30.75" customHeight="1" thickBot="1">
      <c r="B11" s="156"/>
      <c r="C11" s="158"/>
      <c r="D11" s="181"/>
      <c r="E11" s="181"/>
      <c r="F11" s="158"/>
      <c r="G11" s="181"/>
      <c r="H11" s="160"/>
      <c r="I11" s="160"/>
      <c r="J11" s="160"/>
      <c r="K11" s="160"/>
      <c r="L11" s="160"/>
      <c r="M11" s="160"/>
      <c r="N11" s="184"/>
      <c r="O11" s="185"/>
      <c r="P11" s="171"/>
      <c r="Q11" s="171"/>
      <c r="R11" s="171"/>
      <c r="S11" s="171"/>
      <c r="T11" s="171"/>
      <c r="U11" s="203"/>
      <c r="V11" s="204"/>
      <c r="W11" s="180"/>
      <c r="Y11" s="156"/>
      <c r="Z11" s="158"/>
      <c r="AA11" s="181"/>
      <c r="AB11" s="181"/>
      <c r="AC11" s="158"/>
      <c r="AD11" s="181"/>
      <c r="AE11" s="160"/>
      <c r="AF11" s="160"/>
      <c r="AG11" s="160"/>
      <c r="AH11" s="160"/>
      <c r="AI11" s="160"/>
      <c r="AJ11" s="160"/>
      <c r="AK11" s="184"/>
      <c r="AL11" s="185"/>
      <c r="AM11" s="171"/>
      <c r="AN11" s="171"/>
      <c r="AO11" s="171"/>
      <c r="AP11" s="171"/>
      <c r="AQ11" s="171"/>
      <c r="AR11" s="203"/>
      <c r="AS11" s="204"/>
      <c r="AT11" s="180"/>
    </row>
    <row r="12" spans="2:46" ht="15" customHeight="1">
      <c r="B12" s="167" t="s">
        <v>40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300</v>
      </c>
      <c r="L12" s="172" t="s">
        <v>55</v>
      </c>
      <c r="M12" s="173"/>
      <c r="N12" s="172" t="s">
        <v>65</v>
      </c>
      <c r="O12" s="174"/>
      <c r="P12" s="70"/>
      <c r="Q12" s="70"/>
      <c r="R12" s="70" t="s">
        <v>63</v>
      </c>
      <c r="S12" s="71"/>
      <c r="T12" s="72">
        <v>12</v>
      </c>
      <c r="U12" s="72">
        <v>4</v>
      </c>
      <c r="V12" s="54">
        <f>SUM(F13:F23)</f>
        <v>2.5</v>
      </c>
      <c r="W12" s="55">
        <f>U12/V12</f>
        <v>1.6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42054</v>
      </c>
      <c r="C13" s="30" t="s">
        <v>69</v>
      </c>
      <c r="D13" s="30"/>
      <c r="E13" s="30">
        <v>1</v>
      </c>
      <c r="F13" s="80">
        <v>2.5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10</v>
      </c>
      <c r="K13" s="6">
        <f>E$4-J13</f>
        <v>290</v>
      </c>
      <c r="L13" s="7">
        <f t="shared" ref="L13:L23" si="1">IF(G13="",0,$T$12*(I13-F13-Q13))</f>
        <v>12</v>
      </c>
      <c r="M13" s="4">
        <f>G13</f>
        <v>10</v>
      </c>
      <c r="N13" s="110">
        <f>IF(L13=0,"",(M13/L13))</f>
        <v>0.83333333333333337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42054</v>
      </c>
      <c r="C14" s="30" t="s">
        <v>70</v>
      </c>
      <c r="D14" s="30"/>
      <c r="E14" s="30">
        <v>7</v>
      </c>
      <c r="F14" s="81">
        <v>0</v>
      </c>
      <c r="G14" s="32">
        <v>74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84</v>
      </c>
      <c r="K14" s="6">
        <f>E$4-J14</f>
        <v>216</v>
      </c>
      <c r="L14" s="7">
        <f t="shared" si="1"/>
        <v>84</v>
      </c>
      <c r="M14" s="4">
        <f t="shared" ref="M14:M23" si="4">G14</f>
        <v>74</v>
      </c>
      <c r="N14" s="110">
        <f t="shared" ref="N14:N23" si="5">IF(L14=0,"",(M14/L14))</f>
        <v>0.88095238095238093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42055</v>
      </c>
      <c r="C15" s="30" t="s">
        <v>71</v>
      </c>
      <c r="D15" s="30"/>
      <c r="E15" s="30">
        <v>7</v>
      </c>
      <c r="F15" s="81">
        <v>0</v>
      </c>
      <c r="G15" s="32">
        <v>81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165</v>
      </c>
      <c r="K15" s="6">
        <f>E$4-J15</f>
        <v>135</v>
      </c>
      <c r="L15" s="7">
        <f t="shared" si="1"/>
        <v>84</v>
      </c>
      <c r="M15" s="4">
        <f t="shared" si="4"/>
        <v>81</v>
      </c>
      <c r="N15" s="110">
        <f t="shared" si="5"/>
        <v>0.9642857142857143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42055</v>
      </c>
      <c r="C16" s="35" t="s">
        <v>73</v>
      </c>
      <c r="D16" s="50"/>
      <c r="E16" s="50">
        <v>4</v>
      </c>
      <c r="F16" s="82">
        <v>0</v>
      </c>
      <c r="G16" s="10">
        <v>45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210</v>
      </c>
      <c r="K16" s="6">
        <f t="shared" ref="K16:K24" si="8">E$4-J16</f>
        <v>90</v>
      </c>
      <c r="L16" s="7">
        <f t="shared" si="1"/>
        <v>48</v>
      </c>
      <c r="M16" s="4">
        <f t="shared" si="4"/>
        <v>45</v>
      </c>
      <c r="N16" s="110">
        <f t="shared" si="5"/>
        <v>0.9375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42055</v>
      </c>
      <c r="C17" s="35" t="s">
        <v>70</v>
      </c>
      <c r="D17" s="61"/>
      <c r="E17" s="61">
        <v>8</v>
      </c>
      <c r="F17" s="82">
        <v>0</v>
      </c>
      <c r="G17" s="10">
        <v>90</v>
      </c>
      <c r="H17" s="4"/>
      <c r="I17" s="5">
        <f t="shared" ref="I17" si="10">IF(G17="","",(SUM(E17+F17+Q17)))</f>
        <v>8</v>
      </c>
      <c r="J17" s="6">
        <f>SUM(G$12:G17)</f>
        <v>300</v>
      </c>
      <c r="K17" s="6">
        <f t="shared" ref="K17" si="11">E$4-J17</f>
        <v>0</v>
      </c>
      <c r="L17" s="7">
        <f t="shared" ref="L17" si="12">IF(G17="",0,$T$12*(I17-F17-Q17))</f>
        <v>96</v>
      </c>
      <c r="M17" s="4">
        <f t="shared" ref="M17" si="13">G17</f>
        <v>90</v>
      </c>
      <c r="N17" s="110">
        <f t="shared" ref="N17" si="14">IF(L17=0,"",(M17/L17))</f>
        <v>0.9375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42056</v>
      </c>
      <c r="C18" s="59" t="s">
        <v>71</v>
      </c>
      <c r="D18" s="61"/>
      <c r="E18" s="61">
        <v>2</v>
      </c>
      <c r="F18" s="82">
        <v>0</v>
      </c>
      <c r="G18" s="10">
        <v>20</v>
      </c>
      <c r="H18" s="4"/>
      <c r="I18" s="5">
        <f t="shared" ref="I18:I20" si="16">IF(G18="","",(SUM(E18+F18+Q18)))</f>
        <v>2</v>
      </c>
      <c r="J18" s="6">
        <f>SUM(G$12:G18)</f>
        <v>320</v>
      </c>
      <c r="K18" s="6">
        <f t="shared" ref="K18:K20" si="17">E$4-J18</f>
        <v>-20</v>
      </c>
      <c r="L18" s="7">
        <f t="shared" ref="L18:L20" si="18">IF(G18="",0,$T$12*(I18-F18-Q18))</f>
        <v>24</v>
      </c>
      <c r="M18" s="4">
        <f t="shared" ref="M18:M20" si="19">G18</f>
        <v>20</v>
      </c>
      <c r="N18" s="110">
        <f t="shared" ref="N18:N20" si="20">IF(L18=0,"",(M18/L18))</f>
        <v>0.83333333333333337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320</v>
      </c>
      <c r="K19" s="6">
        <f t="shared" si="17"/>
        <v>-20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320</v>
      </c>
      <c r="K20" s="6">
        <f t="shared" si="17"/>
        <v>-20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320</v>
      </c>
      <c r="K21" s="6">
        <f t="shared" si="8"/>
        <v>-20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320</v>
      </c>
      <c r="K22" s="6">
        <f t="shared" si="8"/>
        <v>-20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320</v>
      </c>
      <c r="K23" s="6">
        <f t="shared" si="8"/>
        <v>-20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6" t="s">
        <v>20</v>
      </c>
      <c r="C24" s="127"/>
      <c r="D24" s="52"/>
      <c r="E24" s="62">
        <f>SUM(E13:E23)</f>
        <v>29</v>
      </c>
      <c r="F24" s="62">
        <f>SUM(F13:F23)</f>
        <v>2.5</v>
      </c>
      <c r="G24" s="62">
        <f>SUM(G13:G23)</f>
        <v>320</v>
      </c>
      <c r="H24" s="84"/>
      <c r="I24" s="62">
        <f t="shared" si="0"/>
        <v>31.5</v>
      </c>
      <c r="J24" s="85">
        <f>J23</f>
        <v>320</v>
      </c>
      <c r="K24" s="85">
        <f t="shared" si="8"/>
        <v>-20</v>
      </c>
      <c r="L24" s="86">
        <f>SUM(L13:L23)</f>
        <v>348</v>
      </c>
      <c r="M24" s="84">
        <f>SUM(M13:M23)</f>
        <v>320</v>
      </c>
      <c r="N24" s="124">
        <f>SUM(M24/L24)</f>
        <v>0.91954022988505746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.75" thickBot="1">
      <c r="B25" s="164" t="s">
        <v>66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7" t="s">
        <v>38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72" t="s">
        <v>55</v>
      </c>
      <c r="M26" s="173"/>
      <c r="N26" s="172"/>
      <c r="O26" s="174"/>
      <c r="P26" s="70"/>
      <c r="Q26" s="70"/>
      <c r="R26" s="70" t="s">
        <v>64</v>
      </c>
      <c r="S26" s="71"/>
      <c r="T26" s="73"/>
      <c r="U26" s="74">
        <v>4</v>
      </c>
      <c r="V26" s="56">
        <f>SUM(F27:F37)</f>
        <v>1.5</v>
      </c>
      <c r="W26" s="57">
        <f>U26/V26</f>
        <v>2.6666666666666665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42055</v>
      </c>
      <c r="C27" s="60" t="s">
        <v>73</v>
      </c>
      <c r="D27" s="8"/>
      <c r="E27" s="30">
        <v>2</v>
      </c>
      <c r="F27" s="31">
        <v>1.5</v>
      </c>
      <c r="G27" s="32">
        <v>47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47</v>
      </c>
      <c r="K27" s="6">
        <f>E$4-J27</f>
        <v>253</v>
      </c>
      <c r="L27" s="7">
        <f t="shared" ref="L27:L37" si="24">IF(G27="",0,T$26*(I27-F27-Q27))</f>
        <v>0</v>
      </c>
      <c r="M27" s="4">
        <f>G27</f>
        <v>47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>
      <c r="B28" s="9">
        <v>42055</v>
      </c>
      <c r="C28" s="60" t="s">
        <v>70</v>
      </c>
      <c r="D28" s="8"/>
      <c r="E28" s="30">
        <v>6.5</v>
      </c>
      <c r="F28" s="34">
        <v>0</v>
      </c>
      <c r="G28" s="32">
        <v>165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212</v>
      </c>
      <c r="K28" s="6">
        <f>E$4-J28</f>
        <v>88</v>
      </c>
      <c r="L28" s="7">
        <f t="shared" si="24"/>
        <v>0</v>
      </c>
      <c r="M28" s="4">
        <f t="shared" ref="M28:M37" si="27">G28</f>
        <v>165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12" t="s">
        <v>74</v>
      </c>
      <c r="U28" s="113"/>
      <c r="V28" s="113"/>
      <c r="W28" s="11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>
        <v>42056</v>
      </c>
      <c r="C29" s="60" t="s">
        <v>71</v>
      </c>
      <c r="D29" s="58"/>
      <c r="E29" s="58">
        <v>5.5</v>
      </c>
      <c r="F29" s="58">
        <v>0</v>
      </c>
      <c r="G29" s="10">
        <v>114</v>
      </c>
      <c r="H29" s="4"/>
      <c r="I29" s="7">
        <f t="shared" ref="I29:I31" si="31">IF(G29="","",(SUM(E29+F29+Q29)))</f>
        <v>5.5</v>
      </c>
      <c r="J29" s="6">
        <f>SUM(G$26:G29)</f>
        <v>326</v>
      </c>
      <c r="K29" s="6">
        <f t="shared" ref="K29:K31" si="32">E$4-J29</f>
        <v>-26</v>
      </c>
      <c r="L29" s="7">
        <f t="shared" ref="L29:L31" si="33">IF(G29="",0,T$26*(I29-F29-Q29))</f>
        <v>0</v>
      </c>
      <c r="M29" s="4">
        <f t="shared" ref="M29:M31" si="34">G29</f>
        <v>114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12" t="s">
        <v>75</v>
      </c>
      <c r="U29" s="113"/>
      <c r="V29" s="113"/>
      <c r="W29" s="114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326</v>
      </c>
      <c r="K30" s="6">
        <f t="shared" si="32"/>
        <v>-26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326</v>
      </c>
      <c r="K31" s="6">
        <f t="shared" si="32"/>
        <v>-26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326</v>
      </c>
      <c r="K32" s="6">
        <f t="shared" ref="K32" si="39">E$4-J32</f>
        <v>-26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326</v>
      </c>
      <c r="K33" s="6">
        <f>E$4-J33</f>
        <v>-26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326</v>
      </c>
      <c r="K34" s="6">
        <f t="shared" ref="K34:K38" si="45">E$4-J34</f>
        <v>-26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326</v>
      </c>
      <c r="K35" s="6">
        <f t="shared" si="45"/>
        <v>-26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326</v>
      </c>
      <c r="K36" s="6">
        <f t="shared" si="45"/>
        <v>-26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326</v>
      </c>
      <c r="K37" s="6">
        <f t="shared" si="45"/>
        <v>-26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6" t="s">
        <v>20</v>
      </c>
      <c r="C38" s="127"/>
      <c r="D38" s="53"/>
      <c r="E38" s="63">
        <f t="shared" ref="E38:F38" si="47">SUM(E27:E37)</f>
        <v>14</v>
      </c>
      <c r="F38" s="63">
        <f t="shared" si="47"/>
        <v>1.5</v>
      </c>
      <c r="G38" s="63">
        <f>SUM(G27:G37)</f>
        <v>326</v>
      </c>
      <c r="H38" s="84"/>
      <c r="I38" s="86">
        <f t="shared" ref="I38" si="48">IF(G38="","",(SUM(E38+F38+Q38)))</f>
        <v>15.5</v>
      </c>
      <c r="J38" s="85">
        <f>J37</f>
        <v>326</v>
      </c>
      <c r="K38" s="85">
        <f t="shared" si="45"/>
        <v>-26</v>
      </c>
      <c r="L38" s="86">
        <f>SUM(L27:L37)</f>
        <v>0</v>
      </c>
      <c r="M38" s="84">
        <f>SUM(M27:M37)</f>
        <v>326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.75" thickBot="1">
      <c r="B39" s="131" t="s">
        <v>68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>
      <c r="B56" s="136" t="s">
        <v>51</v>
      </c>
      <c r="C56" s="137"/>
      <c r="D56" s="137"/>
      <c r="E56" s="137"/>
      <c r="F56" s="128">
        <v>320</v>
      </c>
      <c r="G56" s="129"/>
      <c r="H56" s="2"/>
      <c r="I56" s="43">
        <v>1</v>
      </c>
      <c r="J56" s="231" t="s">
        <v>43</v>
      </c>
      <c r="K56" s="142"/>
      <c r="L56" s="44">
        <f>SUMIF($R$13:$R$23,1,$Q$13:$Q$50)+SUMIF($R$27:$R$37,1,$Q$27:$Q$37)+SUMIF($R$41:$R$51,1,$Q$41:$Q$51)</f>
        <v>0</v>
      </c>
      <c r="M56" s="145"/>
      <c r="N56" s="145"/>
      <c r="O56" s="233"/>
      <c r="P56" s="119"/>
      <c r="Q56" s="119"/>
      <c r="R56" s="118"/>
      <c r="S56" s="119"/>
      <c r="T56" s="118"/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231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3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4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4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>
      <c r="B59" s="138" t="s">
        <v>48</v>
      </c>
      <c r="C59" s="139"/>
      <c r="D59" s="139"/>
      <c r="E59" s="139"/>
      <c r="F59" s="128">
        <f>G38</f>
        <v>326</v>
      </c>
      <c r="G59" s="129"/>
      <c r="H59" s="2"/>
      <c r="I59" s="43">
        <v>4</v>
      </c>
      <c r="J59" s="104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4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320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2015-03-11T19:27:42Z</cp:lastPrinted>
  <dcterms:created xsi:type="dcterms:W3CDTF">2014-06-10T19:48:08Z</dcterms:created>
  <dcterms:modified xsi:type="dcterms:W3CDTF">2015-03-20T18:37:40Z</dcterms:modified>
</cp:coreProperties>
</file>