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showInkAnnotation="0" defaultThemeVersion="124226"/>
  <bookViews>
    <workbookView xWindow="120" yWindow="225" windowWidth="15195" windowHeight="781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Sheet1!$A$1:$AS$54</definedName>
  </definedNames>
  <calcPr calcId="145621"/>
</workbook>
</file>

<file path=xl/calcChain.xml><?xml version="1.0" encoding="utf-8"?>
<calcChain xmlns="http://schemas.openxmlformats.org/spreadsheetml/2006/main">
  <c r="AC46" i="1" l="1"/>
  <c r="Q46" i="1"/>
  <c r="E46" i="1"/>
  <c r="F46" i="1"/>
  <c r="G46" i="1"/>
  <c r="AH53" i="1" l="1"/>
  <c r="AH52" i="1"/>
  <c r="AH51" i="1"/>
  <c r="AH50" i="1"/>
  <c r="AO46" i="1"/>
  <c r="AE46" i="1"/>
  <c r="AI45" i="1"/>
  <c r="AH45" i="1"/>
  <c r="AJ45" i="1" s="1"/>
  <c r="AF45" i="1"/>
  <c r="AG45" i="1" s="1"/>
  <c r="AE45" i="1"/>
  <c r="AD45" i="1"/>
  <c r="AI44" i="1"/>
  <c r="AF44" i="1"/>
  <c r="AG44" i="1" s="1"/>
  <c r="AE44" i="1"/>
  <c r="AH44" i="1" s="1"/>
  <c r="AI43" i="1"/>
  <c r="AF43" i="1"/>
  <c r="AG43" i="1" s="1"/>
  <c r="AE43" i="1"/>
  <c r="AH43" i="1" s="1"/>
  <c r="AJ43" i="1" s="1"/>
  <c r="AI42" i="1"/>
  <c r="AF42" i="1"/>
  <c r="AG42" i="1" s="1"/>
  <c r="AE42" i="1"/>
  <c r="AH42" i="1" s="1"/>
  <c r="AJ42" i="1" s="1"/>
  <c r="AI41" i="1"/>
  <c r="AF41" i="1"/>
  <c r="AG41" i="1" s="1"/>
  <c r="AE41" i="1"/>
  <c r="AH41" i="1" s="1"/>
  <c r="AI40" i="1"/>
  <c r="AF40" i="1"/>
  <c r="AG40" i="1" s="1"/>
  <c r="AE40" i="1"/>
  <c r="AH40" i="1" s="1"/>
  <c r="AI39" i="1"/>
  <c r="AF39" i="1"/>
  <c r="AG39" i="1" s="1"/>
  <c r="AE39" i="1"/>
  <c r="AH39" i="1" s="1"/>
  <c r="AJ39" i="1" s="1"/>
  <c r="AI38" i="1"/>
  <c r="AF38" i="1"/>
  <c r="AG38" i="1" s="1"/>
  <c r="AE38" i="1"/>
  <c r="AH38" i="1" s="1"/>
  <c r="AJ38" i="1" s="1"/>
  <c r="AI37" i="1"/>
  <c r="AF37" i="1"/>
  <c r="AG37" i="1" s="1"/>
  <c r="AE37" i="1"/>
  <c r="AH37" i="1" s="1"/>
  <c r="AI36" i="1"/>
  <c r="AF36" i="1"/>
  <c r="AG36" i="1" s="1"/>
  <c r="AE36" i="1"/>
  <c r="AH36" i="1" s="1"/>
  <c r="AI35" i="1"/>
  <c r="AF35" i="1"/>
  <c r="AG35" i="1" s="1"/>
  <c r="AE35" i="1"/>
  <c r="AH35" i="1" s="1"/>
  <c r="AJ35" i="1" s="1"/>
  <c r="AI34" i="1"/>
  <c r="AF34" i="1"/>
  <c r="AG34" i="1" s="1"/>
  <c r="AE34" i="1"/>
  <c r="AH34" i="1" s="1"/>
  <c r="AJ34" i="1" s="1"/>
  <c r="AI33" i="1"/>
  <c r="AF33" i="1"/>
  <c r="AG33" i="1" s="1"/>
  <c r="AE33" i="1"/>
  <c r="AH33" i="1" s="1"/>
  <c r="AI32" i="1"/>
  <c r="AF32" i="1"/>
  <c r="AG32" i="1" s="1"/>
  <c r="AE32" i="1"/>
  <c r="AH32" i="1" s="1"/>
  <c r="AJ32" i="1" s="1"/>
  <c r="AI31" i="1"/>
  <c r="AH31" i="1"/>
  <c r="AJ31" i="1" s="1"/>
  <c r="AF31" i="1"/>
  <c r="AG31" i="1" s="1"/>
  <c r="AE31" i="1"/>
  <c r="AI30" i="1"/>
  <c r="AF30" i="1"/>
  <c r="AG30" i="1" s="1"/>
  <c r="AE30" i="1"/>
  <c r="AH30" i="1" s="1"/>
  <c r="AI29" i="1"/>
  <c r="AF29" i="1"/>
  <c r="AG29" i="1" s="1"/>
  <c r="AE29" i="1"/>
  <c r="AH29" i="1" s="1"/>
  <c r="AJ29" i="1" s="1"/>
  <c r="AI28" i="1"/>
  <c r="AF28" i="1"/>
  <c r="AG28" i="1" s="1"/>
  <c r="AE28" i="1"/>
  <c r="AH28" i="1" s="1"/>
  <c r="AI27" i="1"/>
  <c r="AF27" i="1"/>
  <c r="AG27" i="1" s="1"/>
  <c r="AE27" i="1"/>
  <c r="AH27" i="1" s="1"/>
  <c r="AJ27" i="1" s="1"/>
  <c r="AI26" i="1"/>
  <c r="AF26" i="1"/>
  <c r="AG26" i="1" s="1"/>
  <c r="AE26" i="1"/>
  <c r="AH26" i="1" s="1"/>
  <c r="AJ26" i="1" s="1"/>
  <c r="AI25" i="1"/>
  <c r="AF25" i="1"/>
  <c r="AG25" i="1" s="1"/>
  <c r="AE25" i="1"/>
  <c r="AH25" i="1" s="1"/>
  <c r="AI24" i="1"/>
  <c r="AF24" i="1"/>
  <c r="AG24" i="1" s="1"/>
  <c r="AE24" i="1"/>
  <c r="AH24" i="1" s="1"/>
  <c r="AJ24" i="1" s="1"/>
  <c r="AI23" i="1"/>
  <c r="AF23" i="1"/>
  <c r="AG23" i="1" s="1"/>
  <c r="AE23" i="1"/>
  <c r="AH23" i="1" s="1"/>
  <c r="AI22" i="1"/>
  <c r="AF22" i="1"/>
  <c r="AG22" i="1" s="1"/>
  <c r="AE22" i="1"/>
  <c r="AH22" i="1" s="1"/>
  <c r="AJ22" i="1" s="1"/>
  <c r="AI21" i="1"/>
  <c r="AF21" i="1"/>
  <c r="AG21" i="1" s="1"/>
  <c r="AE21" i="1"/>
  <c r="AH21" i="1" s="1"/>
  <c r="AJ21" i="1" s="1"/>
  <c r="AI20" i="1"/>
  <c r="AF20" i="1"/>
  <c r="AG20" i="1" s="1"/>
  <c r="AE20" i="1"/>
  <c r="AH20" i="1" s="1"/>
  <c r="AJ20" i="1" s="1"/>
  <c r="AI19" i="1"/>
  <c r="AF19" i="1"/>
  <c r="AG19" i="1" s="1"/>
  <c r="AE19" i="1"/>
  <c r="AH19" i="1" s="1"/>
  <c r="AI18" i="1"/>
  <c r="AF18" i="1"/>
  <c r="AG18" i="1" s="1"/>
  <c r="AE18" i="1"/>
  <c r="AH18" i="1" s="1"/>
  <c r="AI17" i="1"/>
  <c r="AF17" i="1"/>
  <c r="AG17" i="1" s="1"/>
  <c r="AE17" i="1"/>
  <c r="AH17" i="1" s="1"/>
  <c r="AI16" i="1"/>
  <c r="AF16" i="1"/>
  <c r="AG16" i="1" s="1"/>
  <c r="AE16" i="1"/>
  <c r="AH16" i="1" s="1"/>
  <c r="AJ16" i="1" s="1"/>
  <c r="AI15" i="1"/>
  <c r="AF15" i="1"/>
  <c r="AG15" i="1" s="1"/>
  <c r="AE15" i="1"/>
  <c r="AH15" i="1" s="1"/>
  <c r="AI14" i="1"/>
  <c r="AF14" i="1"/>
  <c r="AG14" i="1" s="1"/>
  <c r="AE14" i="1"/>
  <c r="AH14" i="1" s="1"/>
  <c r="AI13" i="1"/>
  <c r="AF13" i="1"/>
  <c r="AG13" i="1" s="1"/>
  <c r="AE13" i="1"/>
  <c r="AH13" i="1" s="1"/>
  <c r="AD13" i="1"/>
  <c r="AI12" i="1"/>
  <c r="AF12" i="1"/>
  <c r="AG12" i="1" s="1"/>
  <c r="AE12" i="1"/>
  <c r="AH12" i="1" s="1"/>
  <c r="AD12" i="1"/>
  <c r="AI11" i="1"/>
  <c r="AF11" i="1"/>
  <c r="AG11" i="1" s="1"/>
  <c r="AE11" i="1"/>
  <c r="AH11" i="1" s="1"/>
  <c r="AD11" i="1"/>
  <c r="AI10" i="1"/>
  <c r="AF10" i="1"/>
  <c r="AG10" i="1" s="1"/>
  <c r="AE10" i="1"/>
  <c r="AH10" i="1" s="1"/>
  <c r="AD10" i="1"/>
  <c r="AI9" i="1"/>
  <c r="AF9" i="1"/>
  <c r="AG9" i="1" s="1"/>
  <c r="AE9" i="1"/>
  <c r="AH9" i="1" s="1"/>
  <c r="AD9" i="1"/>
  <c r="AI8" i="1"/>
  <c r="AF8" i="1"/>
  <c r="AG8" i="1" s="1"/>
  <c r="AE8" i="1"/>
  <c r="AH8" i="1" s="1"/>
  <c r="AD8" i="1"/>
  <c r="AR7" i="1"/>
  <c r="AS7" i="1" s="1"/>
  <c r="AG7" i="1"/>
  <c r="S46" i="1"/>
  <c r="I30" i="1"/>
  <c r="L30" i="1" s="1"/>
  <c r="J30" i="1"/>
  <c r="K30" i="1" s="1"/>
  <c r="M30" i="1"/>
  <c r="I31" i="1"/>
  <c r="L31" i="1" s="1"/>
  <c r="N31" i="1" s="1"/>
  <c r="J31" i="1"/>
  <c r="K31" i="1" s="1"/>
  <c r="M31" i="1"/>
  <c r="I32" i="1"/>
  <c r="L32" i="1" s="1"/>
  <c r="J32" i="1"/>
  <c r="K32" i="1" s="1"/>
  <c r="M32" i="1"/>
  <c r="I33" i="1"/>
  <c r="L33" i="1" s="1"/>
  <c r="J33" i="1"/>
  <c r="K33" i="1" s="1"/>
  <c r="M33" i="1"/>
  <c r="I34" i="1"/>
  <c r="L34" i="1" s="1"/>
  <c r="J34" i="1"/>
  <c r="K34" i="1" s="1"/>
  <c r="M34" i="1"/>
  <c r="I35" i="1"/>
  <c r="L35" i="1" s="1"/>
  <c r="J35" i="1"/>
  <c r="K35" i="1" s="1"/>
  <c r="M35" i="1"/>
  <c r="I36" i="1"/>
  <c r="L36" i="1" s="1"/>
  <c r="J36" i="1"/>
  <c r="K36" i="1" s="1"/>
  <c r="M36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7" i="1"/>
  <c r="I38" i="1"/>
  <c r="I39" i="1"/>
  <c r="I40" i="1"/>
  <c r="I41" i="1"/>
  <c r="L41" i="1" s="1"/>
  <c r="I42" i="1"/>
  <c r="L42" i="1" s="1"/>
  <c r="I43" i="1"/>
  <c r="L43" i="1" s="1"/>
  <c r="I44" i="1"/>
  <c r="L44" i="1" s="1"/>
  <c r="J41" i="1"/>
  <c r="K41" i="1" s="1"/>
  <c r="M41" i="1"/>
  <c r="J42" i="1"/>
  <c r="K42" i="1" s="1"/>
  <c r="M42" i="1"/>
  <c r="J43" i="1"/>
  <c r="K43" i="1" s="1"/>
  <c r="M43" i="1"/>
  <c r="J44" i="1"/>
  <c r="K44" i="1" s="1"/>
  <c r="M44" i="1"/>
  <c r="AJ25" i="1" l="1"/>
  <c r="AJ17" i="1"/>
  <c r="AJ14" i="1"/>
  <c r="AJ18" i="1"/>
  <c r="AJ9" i="1"/>
  <c r="AJ10" i="1"/>
  <c r="AJ11" i="1"/>
  <c r="AJ12" i="1"/>
  <c r="AJ13" i="1"/>
  <c r="AJ33" i="1"/>
  <c r="AJ37" i="1"/>
  <c r="AJ41" i="1"/>
  <c r="AJ8" i="1"/>
  <c r="AJ15" i="1"/>
  <c r="AJ19" i="1"/>
  <c r="AJ23" i="1"/>
  <c r="AJ36" i="1"/>
  <c r="AJ40" i="1"/>
  <c r="AJ44" i="1"/>
  <c r="AI46" i="1"/>
  <c r="AJ28" i="1"/>
  <c r="AJ30" i="1"/>
  <c r="AH46" i="1"/>
  <c r="N43" i="1"/>
  <c r="N42" i="1"/>
  <c r="N33" i="1"/>
  <c r="N35" i="1"/>
  <c r="N34" i="1"/>
  <c r="N30" i="1"/>
  <c r="N36" i="1"/>
  <c r="N32" i="1"/>
  <c r="N41" i="1"/>
  <c r="N44" i="1"/>
  <c r="AJ46" i="1" l="1"/>
  <c r="J14" i="1"/>
  <c r="K14" i="1" s="1"/>
  <c r="L14" i="1"/>
  <c r="M14" i="1"/>
  <c r="J15" i="1"/>
  <c r="K15" i="1" s="1"/>
  <c r="L15" i="1"/>
  <c r="M15" i="1"/>
  <c r="J16" i="1"/>
  <c r="K16" i="1" s="1"/>
  <c r="L16" i="1"/>
  <c r="M16" i="1"/>
  <c r="J17" i="1"/>
  <c r="K17" i="1" s="1"/>
  <c r="L17" i="1"/>
  <c r="M17" i="1"/>
  <c r="J18" i="1"/>
  <c r="K18" i="1" s="1"/>
  <c r="L18" i="1"/>
  <c r="M18" i="1"/>
  <c r="J19" i="1"/>
  <c r="K19" i="1" s="1"/>
  <c r="L19" i="1"/>
  <c r="M19" i="1"/>
  <c r="J20" i="1"/>
  <c r="K20" i="1" s="1"/>
  <c r="L20" i="1"/>
  <c r="M20" i="1"/>
  <c r="J21" i="1"/>
  <c r="K21" i="1" s="1"/>
  <c r="L21" i="1"/>
  <c r="M21" i="1"/>
  <c r="J22" i="1"/>
  <c r="K22" i="1" s="1"/>
  <c r="L22" i="1"/>
  <c r="M22" i="1"/>
  <c r="J23" i="1"/>
  <c r="K23" i="1" s="1"/>
  <c r="L23" i="1"/>
  <c r="M23" i="1"/>
  <c r="J24" i="1"/>
  <c r="K24" i="1" s="1"/>
  <c r="L24" i="1"/>
  <c r="M24" i="1"/>
  <c r="J25" i="1"/>
  <c r="K25" i="1" s="1"/>
  <c r="L25" i="1"/>
  <c r="M25" i="1"/>
  <c r="J26" i="1"/>
  <c r="K26" i="1" s="1"/>
  <c r="L26" i="1"/>
  <c r="M26" i="1"/>
  <c r="J27" i="1"/>
  <c r="K27" i="1" s="1"/>
  <c r="L27" i="1"/>
  <c r="N27" i="1" s="1"/>
  <c r="M27" i="1"/>
  <c r="J28" i="1"/>
  <c r="K28" i="1" s="1"/>
  <c r="L28" i="1"/>
  <c r="M28" i="1"/>
  <c r="J29" i="1"/>
  <c r="K29" i="1" s="1"/>
  <c r="L29" i="1"/>
  <c r="M29" i="1"/>
  <c r="J37" i="1"/>
  <c r="K37" i="1" s="1"/>
  <c r="L37" i="1"/>
  <c r="M37" i="1"/>
  <c r="J38" i="1"/>
  <c r="K38" i="1" s="1"/>
  <c r="L38" i="1"/>
  <c r="M38" i="1"/>
  <c r="J39" i="1"/>
  <c r="K39" i="1" s="1"/>
  <c r="L39" i="1"/>
  <c r="M39" i="1"/>
  <c r="J40" i="1"/>
  <c r="K40" i="1" s="1"/>
  <c r="L40" i="1"/>
  <c r="M40" i="1"/>
  <c r="J9" i="1"/>
  <c r="K9" i="1" s="1"/>
  <c r="M9" i="1"/>
  <c r="N19" i="1" l="1"/>
  <c r="N15" i="1"/>
  <c r="N38" i="1"/>
  <c r="N23" i="1"/>
  <c r="N28" i="1"/>
  <c r="N20" i="1"/>
  <c r="N40" i="1"/>
  <c r="N29" i="1"/>
  <c r="N25" i="1"/>
  <c r="N21" i="1"/>
  <c r="N17" i="1"/>
  <c r="N37" i="1"/>
  <c r="N26" i="1"/>
  <c r="N22" i="1"/>
  <c r="N18" i="1"/>
  <c r="N14" i="1"/>
  <c r="N39" i="1"/>
  <c r="N24" i="1"/>
  <c r="N16" i="1"/>
  <c r="V7" i="1"/>
  <c r="W7" i="1" s="1"/>
  <c r="L50" i="1" l="1"/>
  <c r="K7" i="1"/>
  <c r="I45" i="1" l="1"/>
  <c r="I46" i="1"/>
  <c r="M10" i="1"/>
  <c r="M11" i="1"/>
  <c r="M12" i="1"/>
  <c r="M13" i="1"/>
  <c r="M45" i="1"/>
  <c r="M8" i="1"/>
  <c r="L45" i="1"/>
  <c r="N45" i="1" s="1"/>
  <c r="J10" i="1"/>
  <c r="K10" i="1" s="1"/>
  <c r="J11" i="1"/>
  <c r="K11" i="1" s="1"/>
  <c r="J12" i="1"/>
  <c r="K12" i="1" s="1"/>
  <c r="J13" i="1"/>
  <c r="K13" i="1" s="1"/>
  <c r="J45" i="1"/>
  <c r="K45" i="1" s="1"/>
  <c r="J8" i="1"/>
  <c r="K8" i="1" s="1"/>
  <c r="M46" i="1" l="1"/>
  <c r="H45" i="1" l="1"/>
  <c r="I13" i="1"/>
  <c r="L13" i="1" s="1"/>
  <c r="N13" i="1" s="1"/>
  <c r="H13" i="1"/>
  <c r="I12" i="1"/>
  <c r="L12" i="1" s="1"/>
  <c r="N12" i="1" s="1"/>
  <c r="H12" i="1"/>
  <c r="I11" i="1"/>
  <c r="L11" i="1" s="1"/>
  <c r="N11" i="1" s="1"/>
  <c r="H11" i="1"/>
  <c r="I10" i="1"/>
  <c r="L10" i="1" s="1"/>
  <c r="N10" i="1" s="1"/>
  <c r="H10" i="1"/>
  <c r="I9" i="1"/>
  <c r="L9" i="1" s="1"/>
  <c r="H9" i="1"/>
  <c r="I8" i="1"/>
  <c r="L8" i="1" s="1"/>
  <c r="N8" i="1" s="1"/>
  <c r="H8" i="1"/>
  <c r="L51" i="1" l="1"/>
  <c r="L53" i="1"/>
  <c r="L52" i="1"/>
  <c r="N9" i="1"/>
  <c r="L46" i="1" l="1"/>
  <c r="N46" i="1" s="1"/>
</calcChain>
</file>

<file path=xl/sharedStrings.xml><?xml version="1.0" encoding="utf-8"?>
<sst xmlns="http://schemas.openxmlformats.org/spreadsheetml/2006/main" count="206" uniqueCount="95">
  <si>
    <t xml:space="preserve">Rev Letter </t>
  </si>
  <si>
    <t xml:space="preserve"> </t>
  </si>
  <si>
    <t>Date</t>
  </si>
  <si>
    <t>Emp. Name</t>
  </si>
  <si>
    <t>Clock      #</t>
  </si>
  <si>
    <t xml:space="preserve">Prod. Hours </t>
  </si>
  <si>
    <t xml:space="preserve">Setup         Hours </t>
  </si>
  <si>
    <t>Pieces Today</t>
  </si>
  <si>
    <t>Planned Hours</t>
  </si>
  <si>
    <t xml:space="preserve">Balance Due Pcs </t>
  </si>
  <si>
    <t>Plan     Pcs/Day</t>
  </si>
  <si>
    <t>Actual  Pcs/Day</t>
  </si>
  <si>
    <t xml:space="preserve">Notes </t>
  </si>
  <si>
    <t xml:space="preserve">Inspector </t>
  </si>
  <si>
    <t>Tooling</t>
  </si>
  <si>
    <t xml:space="preserve">Other </t>
  </si>
  <si>
    <t>Total Pcs</t>
  </si>
  <si>
    <t>% Oper.  Efficiency</t>
  </si>
  <si>
    <t xml:space="preserve"> Down Time </t>
  </si>
  <si>
    <t>S/U hrs</t>
  </si>
  <si>
    <t xml:space="preserve">Total Efficiency </t>
  </si>
  <si>
    <t>Pcs/Hr</t>
  </si>
  <si>
    <t>Order No.</t>
  </si>
  <si>
    <t>Order Qty</t>
  </si>
  <si>
    <t>Part No.</t>
  </si>
  <si>
    <t xml:space="preserve">Component </t>
  </si>
  <si>
    <t xml:space="preserve">Code </t>
  </si>
  <si>
    <t xml:space="preserve">Scrap        Pcs. </t>
  </si>
  <si>
    <t>Actual     S/U</t>
  </si>
  <si>
    <t>Setup %</t>
  </si>
  <si>
    <t>Cum.     Total</t>
  </si>
  <si>
    <t>Total Counted Pcs</t>
  </si>
  <si>
    <t xml:space="preserve">Total Scrap Pcs </t>
  </si>
  <si>
    <t xml:space="preserve">Total Down Time Description </t>
  </si>
  <si>
    <t>Hours</t>
  </si>
  <si>
    <t xml:space="preserve">First Part Inspection Record </t>
  </si>
  <si>
    <t xml:space="preserve">Total Run Pcs </t>
  </si>
  <si>
    <t xml:space="preserve">Difference </t>
  </si>
  <si>
    <t>Date Part Submitted</t>
  </si>
  <si>
    <t xml:space="preserve">Approved Yes / No </t>
  </si>
  <si>
    <t xml:space="preserve">Time                  of Day </t>
  </si>
  <si>
    <t>Fixture</t>
  </si>
  <si>
    <t xml:space="preserve">Machine </t>
  </si>
  <si>
    <t>Control Devices LLC   /  Secondary Work Order Production Record</t>
  </si>
  <si>
    <t>test form as of 6/23/14</t>
  </si>
  <si>
    <t>143139-1-C</t>
  </si>
  <si>
    <t>143139-1-C-10</t>
  </si>
  <si>
    <t>DS</t>
  </si>
  <si>
    <t>SB</t>
  </si>
  <si>
    <t>2 hrs training/trainer</t>
  </si>
  <si>
    <t>trainer 8 hrs</t>
  </si>
  <si>
    <t>misload / trainee 5 hrs</t>
  </si>
  <si>
    <t>Trainer - 1.5hrs</t>
  </si>
  <si>
    <r>
      <rPr>
        <b/>
        <sz val="11"/>
        <rFont val="Calibri"/>
        <family val="2"/>
        <scheme val="minor"/>
      </rPr>
      <t>1/</t>
    </r>
    <r>
      <rPr>
        <sz val="11"/>
        <rFont val="Calibri"/>
        <family val="2"/>
        <scheme val="minor"/>
      </rPr>
      <t>Comp lunch</t>
    </r>
  </si>
  <si>
    <t>Trainer - .5 hrs</t>
  </si>
  <si>
    <t xml:space="preserve">Routing:    WASH &amp; PACK     </t>
  </si>
  <si>
    <t xml:space="preserve">Machine #   Goss 1 </t>
  </si>
  <si>
    <t>5.5 hrs on B/S 16</t>
  </si>
  <si>
    <t xml:space="preserve">.5 trainer </t>
  </si>
  <si>
    <t>C</t>
  </si>
  <si>
    <t xml:space="preserve">Osha meeting </t>
  </si>
  <si>
    <t>JM</t>
  </si>
  <si>
    <r>
      <rPr>
        <b/>
        <sz val="11"/>
        <rFont val="Calibri"/>
        <family val="2"/>
        <scheme val="minor"/>
      </rPr>
      <t>1/</t>
    </r>
    <r>
      <rPr>
        <sz val="11"/>
        <rFont val="Calibri"/>
        <family val="2"/>
        <scheme val="minor"/>
      </rPr>
      <t xml:space="preserve">replace back reamer </t>
    </r>
  </si>
  <si>
    <t>2hrs on back tap/trainer</t>
  </si>
  <si>
    <r>
      <rPr>
        <b/>
        <sz val="11"/>
        <rFont val="Calibri"/>
        <family val="2"/>
        <scheme val="minor"/>
      </rPr>
      <t>1/</t>
    </r>
    <r>
      <rPr>
        <sz val="11"/>
        <rFont val="Calibri"/>
        <family val="2"/>
        <scheme val="minor"/>
      </rPr>
      <t>Training</t>
    </r>
  </si>
  <si>
    <r>
      <rPr>
        <b/>
        <sz val="11"/>
        <rFont val="Calibri"/>
        <family val="2"/>
        <scheme val="minor"/>
      </rPr>
      <t>C1/</t>
    </r>
    <r>
      <rPr>
        <sz val="11"/>
        <rFont val="Calibri"/>
        <family val="2"/>
        <scheme val="minor"/>
      </rPr>
      <t>Training on chucker</t>
    </r>
  </si>
  <si>
    <t>Trainer .5 hrs</t>
  </si>
  <si>
    <t>Wrkng on handle stops</t>
  </si>
  <si>
    <t>Trainer-1hr</t>
  </si>
  <si>
    <t>Notes:</t>
  </si>
  <si>
    <t>Heat Lot# or Box W/O #'s Found on Label</t>
  </si>
  <si>
    <t>Cycle Time</t>
  </si>
  <si>
    <t>Trainer-3hr on end mills</t>
  </si>
  <si>
    <t>Train-4hr-end mills/back tap</t>
  </si>
  <si>
    <t>Rplc end mills/maint/96 pcs</t>
  </si>
  <si>
    <t>no hndlstop-hndl add 7/12</t>
  </si>
  <si>
    <r>
      <rPr>
        <b/>
        <sz val="11"/>
        <rFont val="Calibri"/>
        <family val="2"/>
        <scheme val="minor"/>
      </rPr>
      <t>M/K/</t>
    </r>
    <r>
      <rPr>
        <sz val="11"/>
        <rFont val="Calibri"/>
        <family val="2"/>
        <scheme val="minor"/>
      </rPr>
      <t>End mills &amp; tap</t>
    </r>
  </si>
  <si>
    <t>59 SEC</t>
  </si>
  <si>
    <t>IM OK PER MR</t>
  </si>
  <si>
    <t>Went to B/S</t>
  </si>
  <si>
    <r>
      <rPr>
        <b/>
        <sz val="9"/>
        <rFont val="Calibri"/>
        <family val="2"/>
        <scheme val="minor"/>
      </rPr>
      <t>M</t>
    </r>
    <r>
      <rPr>
        <sz val="9"/>
        <rFont val="Calibri"/>
        <family val="2"/>
        <scheme val="minor"/>
      </rPr>
      <t>/Mnt hndl stop/rst end mill</t>
    </r>
  </si>
  <si>
    <t>Ran out parts</t>
  </si>
  <si>
    <t>Bal. brought forward</t>
  </si>
  <si>
    <t>Mvd to b/s</t>
  </si>
  <si>
    <t>B/S</t>
  </si>
  <si>
    <t>C1/K3</t>
  </si>
  <si>
    <t>orientation</t>
  </si>
  <si>
    <r>
      <rPr>
        <b/>
        <sz val="11"/>
        <rFont val="Calibri"/>
        <family val="2"/>
        <scheme val="minor"/>
      </rPr>
      <t>M2/</t>
    </r>
    <r>
      <rPr>
        <sz val="11"/>
        <rFont val="Calibri"/>
        <family val="2"/>
        <scheme val="minor"/>
      </rPr>
      <t>maint</t>
    </r>
  </si>
  <si>
    <t>Rplc front tap/stem drill</t>
  </si>
  <si>
    <r>
      <rPr>
        <b/>
        <sz val="11"/>
        <rFont val="Calibri"/>
        <family val="2"/>
        <scheme val="minor"/>
      </rPr>
      <t>M18/</t>
    </r>
    <r>
      <rPr>
        <sz val="11"/>
        <rFont val="Calibri"/>
        <family val="2"/>
        <scheme val="minor"/>
      </rPr>
      <t>wkg on hndl stops</t>
    </r>
  </si>
  <si>
    <r>
      <rPr>
        <b/>
        <sz val="11"/>
        <rFont val="Calibri"/>
        <family val="2"/>
        <scheme val="minor"/>
      </rPr>
      <t>B2/</t>
    </r>
    <r>
      <rPr>
        <sz val="11"/>
        <rFont val="Calibri"/>
        <family val="2"/>
        <scheme val="minor"/>
      </rPr>
      <t>wkg on reamer/trainer</t>
    </r>
  </si>
  <si>
    <r>
      <rPr>
        <b/>
        <sz val="11"/>
        <rFont val="Calibri"/>
        <family val="2"/>
        <scheme val="minor"/>
      </rPr>
      <t>2/</t>
    </r>
    <r>
      <rPr>
        <sz val="11"/>
        <rFont val="Calibri"/>
        <family val="2"/>
        <scheme val="minor"/>
      </rPr>
      <t>wkg on reamer / trainer</t>
    </r>
  </si>
  <si>
    <r>
      <rPr>
        <b/>
        <sz val="9"/>
        <rFont val="Calibri"/>
        <family val="2"/>
        <scheme val="minor"/>
      </rPr>
      <t>1/</t>
    </r>
    <r>
      <rPr>
        <sz val="9"/>
        <rFont val="Calibri"/>
        <family val="2"/>
        <scheme val="minor"/>
      </rPr>
      <t>Replc front tap</t>
    </r>
  </si>
  <si>
    <t>NEW W/O #</t>
  </si>
  <si>
    <t>Maint-handle stops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</si>
</sst>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0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80">
    <xf numFmtId="0" fontId="0" fillId="0" borderId="0" xfId="0"/>
    <xf numFmtId="0" fontId="0" fillId="0" borderId="0" xfId="0" applyFont="1"/>
    <xf numFmtId="0" fontId="0" fillId="0" borderId="0" xfId="0" applyFont="1" applyBorder="1"/>
    <xf numFmtId="0" fontId="0" fillId="4" borderId="27" xfId="0" applyFont="1" applyFill="1" applyBorder="1" applyAlignment="1">
      <alignment horizontal="center"/>
    </xf>
    <xf numFmtId="1" fontId="0" fillId="2" borderId="23" xfId="0" applyNumberFormat="1" applyFont="1" applyFill="1" applyBorder="1" applyAlignment="1">
      <alignment horizontal="center"/>
    </xf>
    <xf numFmtId="0" fontId="0" fillId="2" borderId="23" xfId="0" applyNumberFormat="1" applyFont="1" applyFill="1" applyBorder="1" applyAlignment="1">
      <alignment horizontal="center"/>
    </xf>
    <xf numFmtId="1" fontId="0" fillId="2" borderId="27" xfId="0" applyNumberFormat="1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0" fillId="0" borderId="23" xfId="0" applyFont="1" applyBorder="1" applyAlignment="1">
      <alignment horizontal="center"/>
    </xf>
    <xf numFmtId="164" fontId="0" fillId="0" borderId="9" xfId="0" applyNumberFormat="1" applyFont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1" fontId="0" fillId="0" borderId="23" xfId="0" applyNumberFormat="1" applyFont="1" applyFill="1" applyBorder="1" applyAlignment="1">
      <alignment horizontal="center"/>
    </xf>
    <xf numFmtId="164" fontId="0" fillId="0" borderId="11" xfId="0" applyNumberFormat="1" applyFont="1" applyBorder="1" applyAlignment="1">
      <alignment horizontal="center"/>
    </xf>
    <xf numFmtId="0" fontId="0" fillId="3" borderId="0" xfId="0" applyFont="1" applyFill="1"/>
    <xf numFmtId="1" fontId="0" fillId="3" borderId="0" xfId="0" applyNumberFormat="1" applyFont="1" applyFill="1" applyBorder="1" applyAlignment="1">
      <alignment horizontal="center"/>
    </xf>
    <xf numFmtId="0" fontId="0" fillId="3" borderId="5" xfId="0" applyNumberFormat="1" applyFont="1" applyFill="1" applyBorder="1" applyAlignment="1">
      <alignment horizontal="center"/>
    </xf>
    <xf numFmtId="1" fontId="0" fillId="3" borderId="5" xfId="0" applyNumberFormat="1" applyFont="1" applyFill="1" applyBorder="1" applyAlignment="1">
      <alignment horizontal="center"/>
    </xf>
    <xf numFmtId="0" fontId="0" fillId="3" borderId="26" xfId="0" applyFont="1" applyFill="1" applyBorder="1" applyAlignment="1">
      <alignment horizontal="center"/>
    </xf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horizontal="center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/>
    </xf>
    <xf numFmtId="0" fontId="3" fillId="0" borderId="23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/>
    </xf>
    <xf numFmtId="0" fontId="3" fillId="0" borderId="0" xfId="0" applyFont="1" applyBorder="1" applyAlignment="1"/>
    <xf numFmtId="0" fontId="3" fillId="0" borderId="0" xfId="0" applyFont="1" applyBorder="1" applyAlignment="1">
      <alignment horizontal="center" vertical="center"/>
    </xf>
    <xf numFmtId="1" fontId="3" fillId="4" borderId="27" xfId="0" applyNumberFormat="1" applyFont="1" applyFill="1" applyBorder="1" applyAlignment="1">
      <alignment horizontal="center"/>
    </xf>
    <xf numFmtId="164" fontId="4" fillId="0" borderId="9" xfId="1" applyNumberFormat="1" applyFont="1" applyBorder="1" applyAlignment="1">
      <alignment horizontal="center"/>
    </xf>
    <xf numFmtId="0" fontId="4" fillId="0" borderId="23" xfId="1" applyFont="1" applyBorder="1" applyAlignment="1">
      <alignment horizontal="center"/>
    </xf>
    <xf numFmtId="0" fontId="4" fillId="0" borderId="11" xfId="1" applyFont="1" applyFill="1" applyBorder="1" applyAlignment="1">
      <alignment horizontal="center"/>
    </xf>
    <xf numFmtId="1" fontId="4" fillId="0" borderId="23" xfId="1" applyNumberFormat="1" applyFont="1" applyFill="1" applyBorder="1" applyAlignment="1">
      <alignment horizontal="center"/>
    </xf>
    <xf numFmtId="0" fontId="5" fillId="0" borderId="23" xfId="1" applyFont="1" applyFill="1" applyBorder="1" applyAlignment="1">
      <alignment horizontal="center"/>
    </xf>
    <xf numFmtId="0" fontId="4" fillId="0" borderId="23" xfId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164" fontId="4" fillId="0" borderId="11" xfId="0" applyNumberFormat="1" applyFont="1" applyBorder="1" applyAlignment="1">
      <alignment horizontal="center"/>
    </xf>
    <xf numFmtId="164" fontId="4" fillId="3" borderId="4" xfId="1" applyNumberFormat="1" applyFont="1" applyFill="1" applyBorder="1" applyAlignment="1">
      <alignment horizontal="center"/>
    </xf>
    <xf numFmtId="164" fontId="4" fillId="3" borderId="0" xfId="1" applyNumberFormat="1" applyFont="1" applyFill="1" applyBorder="1" applyAlignment="1">
      <alignment horizontal="center"/>
    </xf>
    <xf numFmtId="0" fontId="4" fillId="3" borderId="0" xfId="1" applyFont="1" applyFill="1" applyBorder="1" applyAlignment="1">
      <alignment horizontal="center"/>
    </xf>
    <xf numFmtId="1" fontId="4" fillId="3" borderId="0" xfId="1" applyNumberFormat="1" applyFont="1" applyFill="1" applyBorder="1" applyAlignment="1">
      <alignment horizontal="center"/>
    </xf>
    <xf numFmtId="0" fontId="0" fillId="0" borderId="23" xfId="0" applyFont="1" applyBorder="1" applyAlignment="1">
      <alignment vertical="center"/>
    </xf>
    <xf numFmtId="0" fontId="0" fillId="0" borderId="10" xfId="0" applyFont="1" applyBorder="1" applyAlignment="1">
      <alignment horizontal="center" vertical="center" wrapText="1"/>
    </xf>
    <xf numFmtId="1" fontId="0" fillId="0" borderId="23" xfId="0" applyNumberFormat="1" applyFont="1" applyBorder="1" applyAlignment="1">
      <alignment horizontal="center" vertical="center"/>
    </xf>
    <xf numFmtId="0" fontId="0" fillId="0" borderId="23" xfId="0" applyFont="1" applyBorder="1" applyAlignment="1">
      <alignment horizontal="center" vertical="center"/>
    </xf>
    <xf numFmtId="0" fontId="0" fillId="0" borderId="6" xfId="0" applyFont="1" applyBorder="1"/>
    <xf numFmtId="0" fontId="2" fillId="4" borderId="27" xfId="0" applyNumberFormat="1" applyFont="1" applyFill="1" applyBorder="1" applyAlignment="1">
      <alignment vertical="center"/>
    </xf>
    <xf numFmtId="0" fontId="0" fillId="0" borderId="10" xfId="0" applyFont="1" applyBorder="1" applyAlignment="1">
      <alignment horizontal="center"/>
    </xf>
    <xf numFmtId="0" fontId="3" fillId="5" borderId="28" xfId="0" applyFont="1" applyFill="1" applyBorder="1" applyAlignment="1">
      <alignment horizontal="center" vertical="center"/>
    </xf>
    <xf numFmtId="164" fontId="2" fillId="6" borderId="12" xfId="0" applyNumberFormat="1" applyFont="1" applyFill="1" applyBorder="1" applyAlignment="1"/>
    <xf numFmtId="164" fontId="2" fillId="6" borderId="23" xfId="0" applyNumberFormat="1" applyFont="1" applyFill="1" applyBorder="1" applyAlignment="1"/>
    <xf numFmtId="1" fontId="0" fillId="6" borderId="23" xfId="0" applyNumberFormat="1" applyFont="1" applyFill="1" applyBorder="1" applyAlignment="1">
      <alignment horizontal="center"/>
    </xf>
    <xf numFmtId="0" fontId="0" fillId="6" borderId="23" xfId="0" applyNumberFormat="1" applyFont="1" applyFill="1" applyBorder="1" applyAlignment="1">
      <alignment horizontal="center"/>
    </xf>
    <xf numFmtId="1" fontId="0" fillId="6" borderId="27" xfId="0" applyNumberFormat="1" applyFont="1" applyFill="1" applyBorder="1" applyAlignment="1">
      <alignment horizontal="center"/>
    </xf>
    <xf numFmtId="0" fontId="0" fillId="6" borderId="23" xfId="0" applyFont="1" applyFill="1" applyBorder="1" applyAlignment="1">
      <alignment horizontal="center"/>
    </xf>
    <xf numFmtId="0" fontId="5" fillId="6" borderId="23" xfId="1" applyFont="1" applyFill="1" applyBorder="1" applyAlignment="1">
      <alignment horizontal="center"/>
    </xf>
    <xf numFmtId="0" fontId="3" fillId="7" borderId="37" xfId="0" applyFont="1" applyFill="1" applyBorder="1" applyAlignment="1">
      <alignment horizontal="center" vertical="center"/>
    </xf>
    <xf numFmtId="9" fontId="3" fillId="7" borderId="29" xfId="0" applyNumberFormat="1" applyFont="1" applyFill="1" applyBorder="1" applyAlignment="1">
      <alignment horizontal="center" vertical="center"/>
    </xf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3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7" fillId="0" borderId="10" xfId="1" applyFont="1" applyBorder="1" applyAlignment="1">
      <alignment horizontal="left"/>
    </xf>
    <xf numFmtId="0" fontId="7" fillId="0" borderId="12" xfId="1" applyFont="1" applyBorder="1" applyAlignment="1">
      <alignment horizontal="left"/>
    </xf>
    <xf numFmtId="0" fontId="7" fillId="0" borderId="13" xfId="1" applyFont="1" applyBorder="1" applyAlignment="1">
      <alignment horizontal="left"/>
    </xf>
    <xf numFmtId="0" fontId="0" fillId="0" borderId="23" xfId="0" applyFont="1" applyBorder="1" applyAlignment="1">
      <alignment horizontal="center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10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7" fillId="0" borderId="10" xfId="1" applyFont="1" applyBorder="1" applyAlignment="1">
      <alignment horizontal="left"/>
    </xf>
    <xf numFmtId="0" fontId="7" fillId="0" borderId="12" xfId="1" applyFont="1" applyBorder="1" applyAlignment="1">
      <alignment horizontal="left"/>
    </xf>
    <xf numFmtId="0" fontId="7" fillId="0" borderId="13" xfId="1" applyFont="1" applyBorder="1" applyAlignment="1">
      <alignment horizontal="left"/>
    </xf>
    <xf numFmtId="0" fontId="2" fillId="6" borderId="23" xfId="0" applyNumberFormat="1" applyFont="1" applyFill="1" applyBorder="1" applyAlignment="1"/>
    <xf numFmtId="0" fontId="0" fillId="0" borderId="24" xfId="0" applyFont="1" applyBorder="1" applyAlignment="1">
      <alignment horizontal="center"/>
    </xf>
    <xf numFmtId="0" fontId="0" fillId="0" borderId="9" xfId="0" applyFont="1" applyBorder="1" applyAlignment="1">
      <alignment horizontal="left" vertical="center"/>
    </xf>
    <xf numFmtId="0" fontId="0" fillId="0" borderId="23" xfId="0" applyFont="1" applyBorder="1" applyAlignment="1">
      <alignment horizontal="left" vertical="center"/>
    </xf>
    <xf numFmtId="0" fontId="0" fillId="0" borderId="10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164" fontId="0" fillId="0" borderId="10" xfId="0" applyNumberFormat="1" applyFont="1" applyBorder="1" applyAlignment="1">
      <alignment horizontal="left"/>
    </xf>
    <xf numFmtId="164" fontId="0" fillId="0" borderId="11" xfId="0" applyNumberFormat="1" applyFont="1" applyBorder="1" applyAlignment="1">
      <alignment horizontal="left"/>
    </xf>
    <xf numFmtId="0" fontId="0" fillId="0" borderId="23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9" xfId="0" applyFont="1" applyBorder="1" applyAlignment="1">
      <alignment horizontal="left"/>
    </xf>
    <xf numFmtId="0" fontId="0" fillId="0" borderId="23" xfId="0" applyFont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11" xfId="0" applyFont="1" applyBorder="1" applyAlignment="1">
      <alignment horizontal="left"/>
    </xf>
    <xf numFmtId="165" fontId="0" fillId="2" borderId="10" xfId="0" applyNumberFormat="1" applyFont="1" applyFill="1" applyBorder="1" applyAlignment="1">
      <alignment horizontal="center"/>
    </xf>
    <xf numFmtId="165" fontId="0" fillId="2" borderId="11" xfId="0" applyNumberFormat="1" applyFont="1" applyFill="1" applyBorder="1" applyAlignment="1">
      <alignment horizontal="center"/>
    </xf>
    <xf numFmtId="0" fontId="4" fillId="0" borderId="10" xfId="1" applyFont="1" applyBorder="1" applyAlignment="1">
      <alignment horizontal="left"/>
    </xf>
    <xf numFmtId="0" fontId="4" fillId="0" borderId="12" xfId="1" applyFont="1" applyBorder="1" applyAlignment="1">
      <alignment horizontal="left"/>
    </xf>
    <xf numFmtId="0" fontId="4" fillId="0" borderId="13" xfId="1" applyFont="1" applyBorder="1" applyAlignment="1">
      <alignment horizontal="left"/>
    </xf>
    <xf numFmtId="164" fontId="2" fillId="6" borderId="14" xfId="0" applyNumberFormat="1" applyFont="1" applyFill="1" applyBorder="1" applyAlignment="1">
      <alignment horizontal="center"/>
    </xf>
    <xf numFmtId="164" fontId="2" fillId="6" borderId="12" xfId="0" applyNumberFormat="1" applyFont="1" applyFill="1" applyBorder="1" applyAlignment="1">
      <alignment horizontal="center"/>
    </xf>
    <xf numFmtId="165" fontId="0" fillId="6" borderId="10" xfId="0" applyNumberFormat="1" applyFont="1" applyFill="1" applyBorder="1" applyAlignment="1">
      <alignment horizontal="center"/>
    </xf>
    <xf numFmtId="165" fontId="0" fillId="6" borderId="11" xfId="0" applyNumberFormat="1" applyFont="1" applyFill="1" applyBorder="1" applyAlignment="1">
      <alignment horizontal="center"/>
    </xf>
    <xf numFmtId="0" fontId="0" fillId="6" borderId="10" xfId="0" applyFont="1" applyFill="1" applyBorder="1" applyAlignment="1">
      <alignment horizontal="center"/>
    </xf>
    <xf numFmtId="0" fontId="0" fillId="6" borderId="12" xfId="0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164" fontId="2" fillId="3" borderId="14" xfId="0" applyNumberFormat="1" applyFont="1" applyFill="1" applyBorder="1" applyAlignment="1">
      <alignment horizontal="center"/>
    </xf>
    <xf numFmtId="164" fontId="2" fillId="3" borderId="12" xfId="0" applyNumberFormat="1" applyFont="1" applyFill="1" applyBorder="1" applyAlignment="1">
      <alignment horizontal="center"/>
    </xf>
    <xf numFmtId="164" fontId="2" fillId="3" borderId="13" xfId="0" applyNumberFormat="1" applyFont="1" applyFill="1" applyBorder="1" applyAlignment="1">
      <alignment horizontal="center"/>
    </xf>
    <xf numFmtId="1" fontId="2" fillId="3" borderId="27" xfId="0" applyNumberFormat="1" applyFont="1" applyFill="1" applyBorder="1" applyAlignment="1">
      <alignment horizontal="center"/>
    </xf>
    <xf numFmtId="1" fontId="2" fillId="3" borderId="29" xfId="0" applyNumberFormat="1" applyFont="1" applyFill="1" applyBorder="1" applyAlignment="1">
      <alignment horizontal="center"/>
    </xf>
    <xf numFmtId="0" fontId="0" fillId="0" borderId="14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 wrapText="1"/>
    </xf>
    <xf numFmtId="0" fontId="0" fillId="0" borderId="11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 wrapText="1"/>
    </xf>
    <xf numFmtId="0" fontId="3" fillId="0" borderId="23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7" fillId="0" borderId="10" xfId="1" applyFont="1" applyBorder="1" applyAlignment="1">
      <alignment horizontal="left"/>
    </xf>
    <xf numFmtId="0" fontId="7" fillId="0" borderId="12" xfId="1" applyFont="1" applyBorder="1" applyAlignment="1">
      <alignment horizontal="left"/>
    </xf>
    <xf numFmtId="0" fontId="7" fillId="0" borderId="13" xfId="1" applyFont="1" applyBorder="1" applyAlignment="1">
      <alignment horizontal="left"/>
    </xf>
    <xf numFmtId="0" fontId="4" fillId="0" borderId="10" xfId="1" applyFont="1" applyBorder="1" applyAlignment="1">
      <alignment horizontal="center"/>
    </xf>
    <xf numFmtId="0" fontId="4" fillId="0" borderId="12" xfId="1" applyFont="1" applyBorder="1" applyAlignment="1">
      <alignment horizontal="center"/>
    </xf>
    <xf numFmtId="0" fontId="4" fillId="0" borderId="13" xfId="1" applyFont="1" applyBorder="1" applyAlignment="1">
      <alignment horizontal="center"/>
    </xf>
    <xf numFmtId="0" fontId="3" fillId="0" borderId="10" xfId="1" applyFont="1" applyBorder="1" applyAlignment="1">
      <alignment horizontal="left"/>
    </xf>
    <xf numFmtId="0" fontId="3" fillId="0" borderId="12" xfId="1" applyFont="1" applyBorder="1" applyAlignment="1">
      <alignment horizontal="left"/>
    </xf>
    <xf numFmtId="0" fontId="3" fillId="0" borderId="13" xfId="1" applyFont="1" applyBorder="1" applyAlignment="1">
      <alignment horizontal="left"/>
    </xf>
    <xf numFmtId="0" fontId="4" fillId="3" borderId="10" xfId="1" applyFont="1" applyFill="1" applyBorder="1" applyAlignment="1">
      <alignment horizontal="left"/>
    </xf>
    <xf numFmtId="0" fontId="4" fillId="3" borderId="12" xfId="1" applyFont="1" applyFill="1" applyBorder="1" applyAlignment="1">
      <alignment horizontal="left"/>
    </xf>
    <xf numFmtId="0" fontId="4" fillId="3" borderId="13" xfId="1" applyFont="1" applyFill="1" applyBorder="1" applyAlignment="1">
      <alignment horizontal="left"/>
    </xf>
    <xf numFmtId="0" fontId="3" fillId="3" borderId="10" xfId="1" applyFont="1" applyFill="1" applyBorder="1" applyAlignment="1">
      <alignment horizontal="left"/>
    </xf>
    <xf numFmtId="0" fontId="3" fillId="3" borderId="12" xfId="1" applyFont="1" applyFill="1" applyBorder="1" applyAlignment="1">
      <alignment horizontal="left"/>
    </xf>
    <xf numFmtId="0" fontId="3" fillId="3" borderId="13" xfId="1" applyFont="1" applyFill="1" applyBorder="1" applyAlignment="1">
      <alignment horizontal="left"/>
    </xf>
    <xf numFmtId="0" fontId="3" fillId="0" borderId="37" xfId="0" applyFont="1" applyBorder="1" applyAlignment="1">
      <alignment horizontal="center" vertical="center" textRotation="90"/>
    </xf>
    <xf numFmtId="0" fontId="3" fillId="0" borderId="41" xfId="0" applyFont="1" applyBorder="1" applyAlignment="1">
      <alignment horizontal="center" vertical="center" textRotation="90"/>
    </xf>
    <xf numFmtId="0" fontId="3" fillId="0" borderId="36" xfId="0" applyFont="1" applyBorder="1" applyAlignment="1">
      <alignment horizontal="center" vertical="center" textRotation="90" wrapText="1"/>
    </xf>
    <xf numFmtId="0" fontId="3" fillId="0" borderId="40" xfId="0" applyFont="1" applyBorder="1" applyAlignment="1">
      <alignment horizontal="center" vertical="center" textRotation="90" wrapText="1"/>
    </xf>
    <xf numFmtId="0" fontId="3" fillId="0" borderId="38" xfId="0" applyFont="1" applyBorder="1" applyAlignment="1">
      <alignment horizontal="center" vertical="center" textRotation="90"/>
    </xf>
    <xf numFmtId="0" fontId="3" fillId="0" borderId="34" xfId="0" applyFont="1" applyBorder="1" applyAlignment="1">
      <alignment horizontal="center" vertical="center" textRotation="90"/>
    </xf>
    <xf numFmtId="164" fontId="2" fillId="4" borderId="20" xfId="0" applyNumberFormat="1" applyFont="1" applyFill="1" applyBorder="1" applyAlignment="1">
      <alignment horizontal="left" vertical="center"/>
    </xf>
    <xf numFmtId="164" fontId="2" fillId="4" borderId="16" xfId="0" applyNumberFormat="1" applyFont="1" applyFill="1" applyBorder="1" applyAlignment="1">
      <alignment horizontal="left" vertical="center"/>
    </xf>
    <xf numFmtId="164" fontId="2" fillId="4" borderId="33" xfId="0" applyNumberFormat="1" applyFont="1" applyFill="1" applyBorder="1" applyAlignment="1">
      <alignment horizontal="left" vertical="center"/>
    </xf>
    <xf numFmtId="0" fontId="2" fillId="4" borderId="15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 wrapText="1"/>
    </xf>
    <xf numFmtId="0" fontId="3" fillId="0" borderId="19" xfId="0" applyFont="1" applyBorder="1" applyAlignment="1">
      <alignment horizontal="center" vertical="center" wrapText="1"/>
    </xf>
    <xf numFmtId="0" fontId="3" fillId="0" borderId="22" xfId="0" applyFont="1" applyBorder="1" applyAlignment="1">
      <alignment horizontal="center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 wrapText="1"/>
    </xf>
    <xf numFmtId="0" fontId="3" fillId="0" borderId="13" xfId="0" applyFont="1" applyBorder="1" applyAlignment="1">
      <alignment horizontal="center" vertical="center"/>
    </xf>
    <xf numFmtId="0" fontId="3" fillId="0" borderId="35" xfId="0" applyFont="1" applyBorder="1" applyAlignment="1">
      <alignment horizontal="center" vertical="center" textRotation="90"/>
    </xf>
    <xf numFmtId="0" fontId="0" fillId="0" borderId="39" xfId="0" applyFont="1" applyBorder="1" applyAlignment="1">
      <alignment horizontal="center" vertical="center" textRotation="90"/>
    </xf>
    <xf numFmtId="0" fontId="0" fillId="0" borderId="40" xfId="0" applyFont="1" applyBorder="1" applyAlignment="1">
      <alignment horizontal="center" vertical="center" textRotation="90" wrapText="1"/>
    </xf>
    <xf numFmtId="0" fontId="3" fillId="0" borderId="36" xfId="0" applyFont="1" applyFill="1" applyBorder="1" applyAlignment="1">
      <alignment horizontal="center" vertical="center" textRotation="90" wrapText="1"/>
    </xf>
    <xf numFmtId="0" fontId="0" fillId="0" borderId="40" xfId="0" applyFont="1" applyFill="1" applyBorder="1" applyAlignment="1">
      <alignment horizontal="center" vertical="center" textRotation="90" wrapText="1"/>
    </xf>
    <xf numFmtId="0" fontId="3" fillId="2" borderId="36" xfId="0" applyFont="1" applyFill="1" applyBorder="1" applyAlignment="1">
      <alignment horizontal="center" vertical="center" textRotation="90" wrapText="1"/>
    </xf>
    <xf numFmtId="0" fontId="0" fillId="2" borderId="40" xfId="0" applyFont="1" applyFill="1" applyBorder="1" applyAlignment="1">
      <alignment horizontal="center" vertical="center" textRotation="90" wrapText="1"/>
    </xf>
    <xf numFmtId="0" fontId="3" fillId="2" borderId="42" xfId="0" applyFont="1" applyFill="1" applyBorder="1" applyAlignment="1">
      <alignment horizontal="center" vertical="center" textRotation="90" wrapText="1"/>
    </xf>
    <xf numFmtId="0" fontId="3" fillId="2" borderId="25" xfId="0" applyFont="1" applyFill="1" applyBorder="1" applyAlignment="1">
      <alignment horizontal="center" vertical="center" textRotation="90" wrapText="1"/>
    </xf>
    <xf numFmtId="0" fontId="0" fillId="2" borderId="30" xfId="0" applyFont="1" applyFill="1" applyBorder="1" applyAlignment="1">
      <alignment horizontal="center" vertical="center" textRotation="90" wrapText="1"/>
    </xf>
    <xf numFmtId="0" fontId="0" fillId="2" borderId="32" xfId="0" applyFont="1" applyFill="1" applyBorder="1" applyAlignment="1">
      <alignment horizontal="center" vertical="center" textRotation="90" wrapText="1"/>
    </xf>
    <xf numFmtId="0" fontId="0" fillId="2" borderId="31" xfId="0" applyFont="1" applyFill="1" applyBorder="1" applyAlignment="1">
      <alignment horizontal="center" vertical="center" textRotation="90" wrapText="1"/>
    </xf>
    <xf numFmtId="0" fontId="3" fillId="0" borderId="40" xfId="0" applyFont="1" applyFill="1" applyBorder="1" applyAlignment="1">
      <alignment horizontal="center" vertical="center" textRotation="90" wrapText="1"/>
    </xf>
    <xf numFmtId="0" fontId="3" fillId="0" borderId="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6" fillId="0" borderId="22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6" fillId="0" borderId="19" xfId="0" applyFont="1" applyBorder="1" applyAlignment="1">
      <alignment horizontal="center" vertical="center" wrapText="1"/>
    </xf>
    <xf numFmtId="0" fontId="6" fillId="0" borderId="28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26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56"/>
  <sheetViews>
    <sheetView tabSelected="1" topLeftCell="G1" zoomScale="90" zoomScaleNormal="90" workbookViewId="0">
      <selection activeCell="S33" sqref="S33"/>
    </sheetView>
  </sheetViews>
  <sheetFormatPr defaultRowHeight="15" x14ac:dyDescent="0.25"/>
  <cols>
    <col min="1" max="1" width="2.7109375" style="1" hidden="1" customWidth="1"/>
    <col min="2" max="2" width="8.140625" style="1" customWidth="1"/>
    <col min="3" max="3" width="5.7109375" style="1" customWidth="1"/>
    <col min="4" max="4" width="0.140625" style="1" hidden="1" customWidth="1"/>
    <col min="5" max="5" width="6.42578125" style="1" customWidth="1"/>
    <col min="6" max="6" width="5.85546875" style="1" customWidth="1"/>
    <col min="7" max="7" width="7.42578125" style="1" customWidth="1"/>
    <col min="8" max="8" width="9.28515625" style="1" hidden="1" customWidth="1"/>
    <col min="9" max="9" width="6.28515625" style="1" customWidth="1"/>
    <col min="10" max="12" width="7.7109375" style="1" customWidth="1"/>
    <col min="13" max="13" width="7" style="1" customWidth="1"/>
    <col min="14" max="14" width="2.85546875" style="1" customWidth="1"/>
    <col min="15" max="15" width="6.140625" style="1" customWidth="1"/>
    <col min="16" max="16" width="2.7109375" style="20" hidden="1" customWidth="1"/>
    <col min="17" max="17" width="5.28515625" style="1" customWidth="1"/>
    <col min="18" max="18" width="4.5703125" style="20" customWidth="1"/>
    <col min="19" max="20" width="5.28515625" style="1" customWidth="1"/>
    <col min="21" max="22" width="4.42578125" style="1" customWidth="1"/>
    <col min="23" max="23" width="7.42578125" style="1" customWidth="1"/>
    <col min="24" max="24" width="8.140625" style="1" customWidth="1"/>
    <col min="25" max="25" width="5.7109375" style="1" customWidth="1"/>
    <col min="26" max="26" width="0" style="1" hidden="1" customWidth="1"/>
    <col min="27" max="27" width="6.42578125" style="1" customWidth="1"/>
    <col min="28" max="28" width="5.85546875" style="1" customWidth="1"/>
    <col min="29" max="29" width="7.42578125" style="1" customWidth="1"/>
    <col min="30" max="30" width="0" style="1" hidden="1" customWidth="1"/>
    <col min="31" max="31" width="6.28515625" style="1" customWidth="1"/>
    <col min="32" max="34" width="7.7109375" style="1" customWidth="1"/>
    <col min="35" max="35" width="7" style="1" customWidth="1"/>
    <col min="36" max="36" width="2.85546875" style="1" customWidth="1"/>
    <col min="37" max="37" width="6.140625" style="1" customWidth="1"/>
    <col min="38" max="38" width="0" style="1" hidden="1" customWidth="1"/>
    <col min="39" max="39" width="5.28515625" style="1" customWidth="1"/>
    <col min="40" max="40" width="4.5703125" style="1" customWidth="1"/>
    <col min="41" max="42" width="5.28515625" style="1" customWidth="1"/>
    <col min="43" max="44" width="4.42578125" style="1" customWidth="1"/>
    <col min="45" max="45" width="7.42578125" style="1" customWidth="1"/>
    <col min="46" max="16384" width="9.140625" style="1"/>
  </cols>
  <sheetData>
    <row r="1" spans="2:45" ht="22.5" customHeight="1" x14ac:dyDescent="0.25">
      <c r="B1" s="21"/>
      <c r="C1" s="169" t="s">
        <v>43</v>
      </c>
      <c r="D1" s="169"/>
      <c r="E1" s="169"/>
      <c r="F1" s="169"/>
      <c r="G1" s="169"/>
      <c r="H1" s="169"/>
      <c r="I1" s="169"/>
      <c r="J1" s="169"/>
      <c r="K1" s="169"/>
      <c r="L1" s="169"/>
      <c r="M1" s="169"/>
      <c r="N1" s="169"/>
      <c r="O1" s="169"/>
      <c r="P1" s="169"/>
      <c r="Q1" s="169"/>
      <c r="R1" s="169"/>
      <c r="S1" s="169"/>
      <c r="T1" s="169"/>
      <c r="U1" s="169"/>
      <c r="V1" s="22"/>
      <c r="W1" s="23"/>
      <c r="X1" s="21"/>
      <c r="Y1" s="169" t="s">
        <v>43</v>
      </c>
      <c r="Z1" s="169"/>
      <c r="AA1" s="169"/>
      <c r="AB1" s="169"/>
      <c r="AC1" s="169"/>
      <c r="AD1" s="169"/>
      <c r="AE1" s="169"/>
      <c r="AF1" s="169"/>
      <c r="AG1" s="169"/>
      <c r="AH1" s="169"/>
      <c r="AI1" s="169"/>
      <c r="AJ1" s="169"/>
      <c r="AK1" s="169"/>
      <c r="AL1" s="169"/>
      <c r="AM1" s="169"/>
      <c r="AN1" s="169"/>
      <c r="AO1" s="169"/>
      <c r="AP1" s="169"/>
      <c r="AQ1" s="169"/>
      <c r="AR1" s="72"/>
      <c r="AS1" s="23"/>
    </row>
    <row r="2" spans="2:45" ht="19.5" customHeight="1" x14ac:dyDescent="0.25">
      <c r="B2" s="170" t="s">
        <v>24</v>
      </c>
      <c r="C2" s="151"/>
      <c r="D2" s="24"/>
      <c r="E2" s="171" t="s">
        <v>45</v>
      </c>
      <c r="F2" s="172"/>
      <c r="G2" s="173"/>
      <c r="H2" s="25"/>
      <c r="I2" s="2"/>
      <c r="J2" s="149" t="s">
        <v>0</v>
      </c>
      <c r="K2" s="150"/>
      <c r="L2" s="26" t="s">
        <v>59</v>
      </c>
      <c r="M2" s="25"/>
      <c r="N2" s="25"/>
      <c r="O2" s="25"/>
      <c r="P2" s="25"/>
      <c r="Q2" s="25"/>
      <c r="R2" s="174" t="s">
        <v>70</v>
      </c>
      <c r="S2" s="175"/>
      <c r="T2" s="176"/>
      <c r="U2" s="149">
        <v>337074</v>
      </c>
      <c r="V2" s="151"/>
      <c r="W2" s="155"/>
      <c r="X2" s="170" t="s">
        <v>24</v>
      </c>
      <c r="Y2" s="151"/>
      <c r="Z2" s="71"/>
      <c r="AA2" s="171" t="s">
        <v>45</v>
      </c>
      <c r="AB2" s="172"/>
      <c r="AC2" s="173"/>
      <c r="AD2" s="25"/>
      <c r="AE2" s="2"/>
      <c r="AF2" s="149" t="s">
        <v>0</v>
      </c>
      <c r="AG2" s="150"/>
      <c r="AH2" s="74" t="s">
        <v>59</v>
      </c>
      <c r="AI2" s="25"/>
      <c r="AJ2" s="25"/>
      <c r="AK2" s="25"/>
      <c r="AL2" s="25"/>
      <c r="AM2" s="25"/>
      <c r="AN2" s="174" t="s">
        <v>70</v>
      </c>
      <c r="AO2" s="175"/>
      <c r="AP2" s="176"/>
      <c r="AQ2" s="149">
        <v>498046</v>
      </c>
      <c r="AR2" s="151"/>
      <c r="AS2" s="155"/>
    </row>
    <row r="3" spans="2:45" ht="19.5" customHeight="1" x14ac:dyDescent="0.25">
      <c r="B3" s="170" t="s">
        <v>22</v>
      </c>
      <c r="C3" s="151"/>
      <c r="D3" s="27"/>
      <c r="E3" s="171">
        <v>338479</v>
      </c>
      <c r="F3" s="172"/>
      <c r="G3" s="173"/>
      <c r="H3" s="25"/>
      <c r="I3" s="28"/>
      <c r="J3" s="149" t="s">
        <v>25</v>
      </c>
      <c r="K3" s="150"/>
      <c r="L3" s="149" t="s">
        <v>46</v>
      </c>
      <c r="M3" s="151"/>
      <c r="N3" s="151"/>
      <c r="O3" s="150"/>
      <c r="P3" s="25"/>
      <c r="Q3" s="25"/>
      <c r="R3" s="177"/>
      <c r="S3" s="178"/>
      <c r="T3" s="179"/>
      <c r="U3" s="149">
        <v>337954</v>
      </c>
      <c r="V3" s="151"/>
      <c r="W3" s="155"/>
      <c r="X3" s="170" t="s">
        <v>22</v>
      </c>
      <c r="Y3" s="151"/>
      <c r="Z3" s="27"/>
      <c r="AA3" s="171">
        <v>338479</v>
      </c>
      <c r="AB3" s="172"/>
      <c r="AC3" s="173"/>
      <c r="AD3" s="25"/>
      <c r="AE3" s="28"/>
      <c r="AF3" s="149" t="s">
        <v>25</v>
      </c>
      <c r="AG3" s="150"/>
      <c r="AH3" s="149" t="s">
        <v>46</v>
      </c>
      <c r="AI3" s="151"/>
      <c r="AJ3" s="151"/>
      <c r="AK3" s="150"/>
      <c r="AL3" s="25"/>
      <c r="AM3" s="25"/>
      <c r="AN3" s="177"/>
      <c r="AO3" s="178"/>
      <c r="AP3" s="179"/>
      <c r="AQ3" s="149">
        <v>498047</v>
      </c>
      <c r="AR3" s="151"/>
      <c r="AS3" s="155"/>
    </row>
    <row r="4" spans="2:45" ht="19.5" customHeight="1" thickBot="1" x14ac:dyDescent="0.3">
      <c r="B4" s="145" t="s">
        <v>23</v>
      </c>
      <c r="C4" s="146"/>
      <c r="D4" s="27"/>
      <c r="E4" s="147">
        <v>5000</v>
      </c>
      <c r="F4" s="148"/>
      <c r="G4" s="146"/>
      <c r="H4" s="25"/>
      <c r="I4" s="29"/>
      <c r="J4" s="149" t="s">
        <v>69</v>
      </c>
      <c r="K4" s="150"/>
      <c r="L4" s="149" t="s">
        <v>78</v>
      </c>
      <c r="M4" s="151"/>
      <c r="N4" s="151"/>
      <c r="O4" s="150"/>
      <c r="P4" s="30"/>
      <c r="Q4" s="30"/>
      <c r="R4" s="152" t="s">
        <v>71</v>
      </c>
      <c r="S4" s="153"/>
      <c r="T4" s="154"/>
      <c r="U4" s="149" t="s">
        <v>77</v>
      </c>
      <c r="V4" s="151"/>
      <c r="W4" s="155"/>
      <c r="X4" s="145" t="s">
        <v>23</v>
      </c>
      <c r="Y4" s="146"/>
      <c r="Z4" s="27"/>
      <c r="AA4" s="147">
        <v>5000</v>
      </c>
      <c r="AB4" s="148"/>
      <c r="AC4" s="146"/>
      <c r="AD4" s="25"/>
      <c r="AE4" s="29"/>
      <c r="AF4" s="149" t="s">
        <v>69</v>
      </c>
      <c r="AG4" s="150"/>
      <c r="AH4" s="149" t="s">
        <v>78</v>
      </c>
      <c r="AI4" s="151"/>
      <c r="AJ4" s="151"/>
      <c r="AK4" s="150"/>
      <c r="AL4" s="30"/>
      <c r="AM4" s="30"/>
      <c r="AN4" s="152" t="s">
        <v>71</v>
      </c>
      <c r="AO4" s="153"/>
      <c r="AP4" s="154"/>
      <c r="AQ4" s="149" t="s">
        <v>77</v>
      </c>
      <c r="AR4" s="151"/>
      <c r="AS4" s="155"/>
    </row>
    <row r="5" spans="2:45" ht="20.25" customHeight="1" x14ac:dyDescent="0.25">
      <c r="B5" s="156" t="s">
        <v>2</v>
      </c>
      <c r="C5" s="135" t="s">
        <v>3</v>
      </c>
      <c r="D5" s="159" t="s">
        <v>4</v>
      </c>
      <c r="E5" s="159" t="s">
        <v>5</v>
      </c>
      <c r="F5" s="135" t="s">
        <v>6</v>
      </c>
      <c r="G5" s="159" t="s">
        <v>16</v>
      </c>
      <c r="H5" s="161" t="s">
        <v>7</v>
      </c>
      <c r="I5" s="161" t="s">
        <v>8</v>
      </c>
      <c r="J5" s="163" t="s">
        <v>30</v>
      </c>
      <c r="K5" s="163" t="s">
        <v>9</v>
      </c>
      <c r="L5" s="163" t="s">
        <v>10</v>
      </c>
      <c r="M5" s="163" t="s">
        <v>11</v>
      </c>
      <c r="N5" s="164" t="s">
        <v>17</v>
      </c>
      <c r="O5" s="165"/>
      <c r="P5" s="159"/>
      <c r="Q5" s="159" t="s">
        <v>18</v>
      </c>
      <c r="R5" s="159" t="s">
        <v>26</v>
      </c>
      <c r="S5" s="159" t="s">
        <v>27</v>
      </c>
      <c r="T5" s="159" t="s">
        <v>21</v>
      </c>
      <c r="U5" s="133" t="s">
        <v>19</v>
      </c>
      <c r="V5" s="135" t="s">
        <v>28</v>
      </c>
      <c r="W5" s="137" t="s">
        <v>29</v>
      </c>
      <c r="X5" s="156" t="s">
        <v>2</v>
      </c>
      <c r="Y5" s="135" t="s">
        <v>3</v>
      </c>
      <c r="Z5" s="159" t="s">
        <v>4</v>
      </c>
      <c r="AA5" s="159" t="s">
        <v>5</v>
      </c>
      <c r="AB5" s="135" t="s">
        <v>6</v>
      </c>
      <c r="AC5" s="159" t="s">
        <v>16</v>
      </c>
      <c r="AD5" s="161" t="s">
        <v>7</v>
      </c>
      <c r="AE5" s="161" t="s">
        <v>8</v>
      </c>
      <c r="AF5" s="163" t="s">
        <v>30</v>
      </c>
      <c r="AG5" s="163" t="s">
        <v>9</v>
      </c>
      <c r="AH5" s="163" t="s">
        <v>10</v>
      </c>
      <c r="AI5" s="163" t="s">
        <v>11</v>
      </c>
      <c r="AJ5" s="164" t="s">
        <v>17</v>
      </c>
      <c r="AK5" s="165"/>
      <c r="AL5" s="159"/>
      <c r="AM5" s="159" t="s">
        <v>18</v>
      </c>
      <c r="AN5" s="159" t="s">
        <v>26</v>
      </c>
      <c r="AO5" s="159" t="s">
        <v>27</v>
      </c>
      <c r="AP5" s="159" t="s">
        <v>21</v>
      </c>
      <c r="AQ5" s="133" t="s">
        <v>19</v>
      </c>
      <c r="AR5" s="135" t="s">
        <v>28</v>
      </c>
      <c r="AS5" s="137" t="s">
        <v>29</v>
      </c>
    </row>
    <row r="6" spans="2:45" ht="30.75" customHeight="1" thickBot="1" x14ac:dyDescent="0.3">
      <c r="B6" s="157"/>
      <c r="C6" s="158"/>
      <c r="D6" s="160"/>
      <c r="E6" s="160"/>
      <c r="F6" s="158"/>
      <c r="G6" s="160"/>
      <c r="H6" s="162"/>
      <c r="I6" s="162"/>
      <c r="J6" s="162"/>
      <c r="K6" s="162"/>
      <c r="L6" s="162"/>
      <c r="M6" s="162"/>
      <c r="N6" s="166"/>
      <c r="O6" s="167"/>
      <c r="P6" s="168"/>
      <c r="Q6" s="168"/>
      <c r="R6" s="168"/>
      <c r="S6" s="168"/>
      <c r="T6" s="168"/>
      <c r="U6" s="134"/>
      <c r="V6" s="136"/>
      <c r="W6" s="138"/>
      <c r="X6" s="157"/>
      <c r="Y6" s="158"/>
      <c r="Z6" s="160"/>
      <c r="AA6" s="160"/>
      <c r="AB6" s="158"/>
      <c r="AC6" s="160"/>
      <c r="AD6" s="162"/>
      <c r="AE6" s="162"/>
      <c r="AF6" s="162"/>
      <c r="AG6" s="162"/>
      <c r="AH6" s="162"/>
      <c r="AI6" s="162"/>
      <c r="AJ6" s="166"/>
      <c r="AK6" s="167"/>
      <c r="AL6" s="168"/>
      <c r="AM6" s="168"/>
      <c r="AN6" s="168"/>
      <c r="AO6" s="168"/>
      <c r="AP6" s="168"/>
      <c r="AQ6" s="134"/>
      <c r="AR6" s="136"/>
      <c r="AS6" s="138"/>
    </row>
    <row r="7" spans="2:45" ht="15" customHeight="1" x14ac:dyDescent="0.25">
      <c r="B7" s="139" t="s">
        <v>56</v>
      </c>
      <c r="C7" s="140"/>
      <c r="D7" s="140"/>
      <c r="E7" s="140"/>
      <c r="F7" s="141"/>
      <c r="G7" s="49"/>
      <c r="H7" s="3"/>
      <c r="I7" s="3" t="s">
        <v>1</v>
      </c>
      <c r="J7" s="31">
        <v>0</v>
      </c>
      <c r="K7" s="31">
        <f>E$4</f>
        <v>5000</v>
      </c>
      <c r="L7" s="142"/>
      <c r="M7" s="143"/>
      <c r="N7" s="143"/>
      <c r="O7" s="143"/>
      <c r="P7" s="143"/>
      <c r="Q7" s="143"/>
      <c r="R7" s="143"/>
      <c r="S7" s="144"/>
      <c r="T7" s="51">
        <v>49</v>
      </c>
      <c r="U7" s="51">
        <v>16</v>
      </c>
      <c r="V7" s="59">
        <f>SUM(F8:F45)</f>
        <v>0</v>
      </c>
      <c r="W7" s="60" t="e">
        <f>U7/V7</f>
        <v>#DIV/0!</v>
      </c>
      <c r="X7" s="139" t="s">
        <v>56</v>
      </c>
      <c r="Y7" s="140"/>
      <c r="Z7" s="140"/>
      <c r="AA7" s="140"/>
      <c r="AB7" s="141"/>
      <c r="AC7" s="49"/>
      <c r="AD7" s="3"/>
      <c r="AE7" s="3" t="s">
        <v>1</v>
      </c>
      <c r="AF7" s="31">
        <v>0</v>
      </c>
      <c r="AG7" s="31">
        <f>AA$4</f>
        <v>5000</v>
      </c>
      <c r="AH7" s="142"/>
      <c r="AI7" s="143"/>
      <c r="AJ7" s="143"/>
      <c r="AK7" s="143"/>
      <c r="AL7" s="143"/>
      <c r="AM7" s="143"/>
      <c r="AN7" s="143"/>
      <c r="AO7" s="144"/>
      <c r="AP7" s="51">
        <v>49</v>
      </c>
      <c r="AQ7" s="51">
        <v>16</v>
      </c>
      <c r="AR7" s="59">
        <f>SUM(AB8:AB45)</f>
        <v>0</v>
      </c>
      <c r="AS7" s="60" t="e">
        <f>AQ7/AR7</f>
        <v>#DIV/0!</v>
      </c>
    </row>
    <row r="8" spans="2:45" ht="15" customHeight="1" x14ac:dyDescent="0.25">
      <c r="B8" s="32">
        <v>41813</v>
      </c>
      <c r="C8" s="33" t="s">
        <v>47</v>
      </c>
      <c r="D8" s="33"/>
      <c r="E8" s="33">
        <v>6</v>
      </c>
      <c r="F8" s="34">
        <v>0</v>
      </c>
      <c r="G8" s="35">
        <v>186</v>
      </c>
      <c r="H8" s="4" t="e">
        <f>IF(G8="","",(IF(#REF!=0,"",(#REF!*G8*#REF!))))</f>
        <v>#REF!</v>
      </c>
      <c r="I8" s="5">
        <f t="shared" ref="I8:I46" si="0">IF(G8="","",(SUM(E8+F8+Q8)))</f>
        <v>6</v>
      </c>
      <c r="J8" s="6">
        <f>SUM(G$7:G8)</f>
        <v>186</v>
      </c>
      <c r="K8" s="6">
        <f>E$4-J8</f>
        <v>4814</v>
      </c>
      <c r="L8" s="7">
        <f t="shared" ref="L8:L45" si="1">IF(G8="",0,$T$7*(I8-F8-Q8))</f>
        <v>294</v>
      </c>
      <c r="M8" s="4">
        <f>G8</f>
        <v>186</v>
      </c>
      <c r="N8" s="93">
        <f>IF(L8=0,"",(M8/L8))</f>
        <v>0.63265306122448983</v>
      </c>
      <c r="O8" s="94"/>
      <c r="P8" s="36"/>
      <c r="Q8" s="33">
        <v>0</v>
      </c>
      <c r="R8" s="33">
        <v>0</v>
      </c>
      <c r="S8" s="33">
        <v>0</v>
      </c>
      <c r="T8" s="127" t="s">
        <v>49</v>
      </c>
      <c r="U8" s="128"/>
      <c r="V8" s="128"/>
      <c r="W8" s="129"/>
      <c r="X8" s="32">
        <v>41851</v>
      </c>
      <c r="Y8" s="33"/>
      <c r="Z8" s="33"/>
      <c r="AA8" s="33">
        <v>147</v>
      </c>
      <c r="AB8" s="34">
        <v>0</v>
      </c>
      <c r="AC8" s="37">
        <v>4934</v>
      </c>
      <c r="AD8" s="4" t="e">
        <f>IF(AC8="","",(IF(#REF!=0,"",(#REF!*AC8*#REF!))))</f>
        <v>#REF!</v>
      </c>
      <c r="AE8" s="5">
        <f t="shared" ref="AE8:AE29" si="2">IF(AC8="","",(SUM(AA8+AB8+AM8)))</f>
        <v>175.5</v>
      </c>
      <c r="AF8" s="6">
        <f>SUM(AC$7:AC8)</f>
        <v>4934</v>
      </c>
      <c r="AG8" s="6">
        <f>AA$4-AF8</f>
        <v>66</v>
      </c>
      <c r="AH8" s="7">
        <f t="shared" ref="AH8:AH45" si="3">IF(AC8="",0,$T$7*(AE8-AB8-AM8))</f>
        <v>7203</v>
      </c>
      <c r="AI8" s="4">
        <f>AC8</f>
        <v>4934</v>
      </c>
      <c r="AJ8" s="93">
        <f>IF(AH8=0,"",(AI8/AH8))</f>
        <v>0.68499236429265586</v>
      </c>
      <c r="AK8" s="94"/>
      <c r="AL8" s="36"/>
      <c r="AM8" s="33">
        <v>28.5</v>
      </c>
      <c r="AN8" s="33"/>
      <c r="AO8" s="33">
        <v>70</v>
      </c>
      <c r="AP8" s="127" t="s">
        <v>82</v>
      </c>
      <c r="AQ8" s="128"/>
      <c r="AR8" s="128"/>
      <c r="AS8" s="129"/>
    </row>
    <row r="9" spans="2:45" ht="15" customHeight="1" x14ac:dyDescent="0.25">
      <c r="B9" s="32">
        <v>41813</v>
      </c>
      <c r="C9" s="33" t="s">
        <v>48</v>
      </c>
      <c r="D9" s="33"/>
      <c r="E9" s="33">
        <v>0</v>
      </c>
      <c r="F9" s="37">
        <v>0</v>
      </c>
      <c r="G9" s="35">
        <v>0</v>
      </c>
      <c r="H9" s="4" t="e">
        <f>IF(G9="","",(IF(#REF!=0,"",(#REF!*G9*#REF!))))</f>
        <v>#REF!</v>
      </c>
      <c r="I9" s="5">
        <f t="shared" si="0"/>
        <v>0</v>
      </c>
      <c r="J9" s="6">
        <f>SUM(G$7:G9)</f>
        <v>186</v>
      </c>
      <c r="K9" s="6">
        <f>E$4-J9</f>
        <v>4814</v>
      </c>
      <c r="L9" s="7">
        <f t="shared" si="1"/>
        <v>0</v>
      </c>
      <c r="M9" s="4">
        <f t="shared" ref="M9:M45" si="4">G9</f>
        <v>0</v>
      </c>
      <c r="N9" s="93" t="str">
        <f t="shared" ref="N9:N45" si="5">IF(L9=0,"",(M9/L9))</f>
        <v/>
      </c>
      <c r="O9" s="94"/>
      <c r="P9" s="36"/>
      <c r="Q9" s="33">
        <v>0</v>
      </c>
      <c r="R9" s="33">
        <v>0</v>
      </c>
      <c r="S9" s="33">
        <v>0</v>
      </c>
      <c r="T9" s="127" t="s">
        <v>50</v>
      </c>
      <c r="U9" s="128"/>
      <c r="V9" s="128"/>
      <c r="W9" s="129"/>
      <c r="X9" s="32">
        <v>41851</v>
      </c>
      <c r="Y9" s="33" t="s">
        <v>47</v>
      </c>
      <c r="Z9" s="33"/>
      <c r="AA9" s="33">
        <v>4</v>
      </c>
      <c r="AB9" s="37">
        <v>0</v>
      </c>
      <c r="AC9" s="35">
        <v>120</v>
      </c>
      <c r="AD9" s="4" t="e">
        <f>IF(AC9="","",(IF(#REF!=0,"",(#REF!*AC9*#REF!))))</f>
        <v>#REF!</v>
      </c>
      <c r="AE9" s="5">
        <f t="shared" si="2"/>
        <v>8</v>
      </c>
      <c r="AF9" s="6">
        <f>SUM(AC$7:AC9)</f>
        <v>5054</v>
      </c>
      <c r="AG9" s="6">
        <f>AA$4-AF9</f>
        <v>-54</v>
      </c>
      <c r="AH9" s="7">
        <f t="shared" si="3"/>
        <v>196</v>
      </c>
      <c r="AI9" s="4">
        <f t="shared" ref="AI9:AI45" si="6">AC9</f>
        <v>120</v>
      </c>
      <c r="AJ9" s="93">
        <f t="shared" ref="AJ9:AJ45" si="7">IF(AH9=0,"",(AI9/AH9))</f>
        <v>0.61224489795918369</v>
      </c>
      <c r="AK9" s="94"/>
      <c r="AL9" s="36"/>
      <c r="AM9" s="33">
        <v>4</v>
      </c>
      <c r="AN9" s="33">
        <v>4</v>
      </c>
      <c r="AO9" s="33">
        <v>0</v>
      </c>
      <c r="AP9" s="127" t="s">
        <v>83</v>
      </c>
      <c r="AQ9" s="128"/>
      <c r="AR9" s="128"/>
      <c r="AS9" s="129"/>
    </row>
    <row r="10" spans="2:45" ht="15" customHeight="1" x14ac:dyDescent="0.25">
      <c r="B10" s="32">
        <v>41814</v>
      </c>
      <c r="C10" s="33" t="s">
        <v>47</v>
      </c>
      <c r="D10" s="33"/>
      <c r="E10" s="33">
        <v>3</v>
      </c>
      <c r="F10" s="37">
        <v>0</v>
      </c>
      <c r="G10" s="35">
        <v>71</v>
      </c>
      <c r="H10" s="4" t="e">
        <f>IF(G10="","",(IF(#REF!=0,"",(#REF!*G10*#REF!))))</f>
        <v>#REF!</v>
      </c>
      <c r="I10" s="5">
        <f t="shared" si="0"/>
        <v>3</v>
      </c>
      <c r="J10" s="6">
        <f>SUM(G$7:G10)</f>
        <v>257</v>
      </c>
      <c r="K10" s="6">
        <f>E$4-J10</f>
        <v>4743</v>
      </c>
      <c r="L10" s="7">
        <f t="shared" si="1"/>
        <v>147</v>
      </c>
      <c r="M10" s="4">
        <f t="shared" si="4"/>
        <v>71</v>
      </c>
      <c r="N10" s="93">
        <f t="shared" si="5"/>
        <v>0.48299319727891155</v>
      </c>
      <c r="O10" s="94"/>
      <c r="P10" s="36"/>
      <c r="Q10" s="61">
        <v>0</v>
      </c>
      <c r="R10" s="61">
        <v>0</v>
      </c>
      <c r="S10" s="61">
        <v>0</v>
      </c>
      <c r="T10" s="127" t="s">
        <v>51</v>
      </c>
      <c r="U10" s="128"/>
      <c r="V10" s="128"/>
      <c r="W10" s="129"/>
      <c r="X10" s="32">
        <v>41852</v>
      </c>
      <c r="Y10" s="33" t="s">
        <v>47</v>
      </c>
      <c r="Z10" s="33"/>
      <c r="AA10" s="33">
        <v>6</v>
      </c>
      <c r="AB10" s="37">
        <v>0</v>
      </c>
      <c r="AC10" s="35">
        <v>192</v>
      </c>
      <c r="AD10" s="4" t="e">
        <f>IF(AC10="","",(IF(#REF!=0,"",(#REF!*AC10*#REF!))))</f>
        <v>#REF!</v>
      </c>
      <c r="AE10" s="5">
        <f t="shared" si="2"/>
        <v>6</v>
      </c>
      <c r="AF10" s="6">
        <f>SUM(AC$7:AC10)</f>
        <v>5246</v>
      </c>
      <c r="AG10" s="6">
        <f>AA$4-AF10</f>
        <v>-246</v>
      </c>
      <c r="AH10" s="7">
        <f t="shared" si="3"/>
        <v>294</v>
      </c>
      <c r="AI10" s="4">
        <f t="shared" si="6"/>
        <v>192</v>
      </c>
      <c r="AJ10" s="93">
        <f t="shared" si="7"/>
        <v>0.65306122448979587</v>
      </c>
      <c r="AK10" s="94"/>
      <c r="AL10" s="36"/>
      <c r="AM10" s="70">
        <v>0</v>
      </c>
      <c r="AN10" s="70">
        <v>0</v>
      </c>
      <c r="AO10" s="70">
        <v>0</v>
      </c>
      <c r="AP10" s="127" t="s">
        <v>84</v>
      </c>
      <c r="AQ10" s="128"/>
      <c r="AR10" s="128"/>
      <c r="AS10" s="129"/>
    </row>
    <row r="11" spans="2:45" ht="15" customHeight="1" x14ac:dyDescent="0.25">
      <c r="B11" s="9">
        <v>41814</v>
      </c>
      <c r="C11" s="38" t="s">
        <v>48</v>
      </c>
      <c r="D11" s="61"/>
      <c r="E11" s="61">
        <v>0</v>
      </c>
      <c r="F11" s="10">
        <v>0</v>
      </c>
      <c r="G11" s="11">
        <v>0</v>
      </c>
      <c r="H11" s="4" t="e">
        <f>IF(G11="","",(IF(#REF!=0,"",(#REF!*G11*#REF!))))</f>
        <v>#REF!</v>
      </c>
      <c r="I11" s="5">
        <f t="shared" si="0"/>
        <v>5</v>
      </c>
      <c r="J11" s="6">
        <f>SUM(G$7:G11)</f>
        <v>257</v>
      </c>
      <c r="K11" s="6">
        <f t="shared" ref="K11:K45" si="8">E$4-J11</f>
        <v>4743</v>
      </c>
      <c r="L11" s="7">
        <f t="shared" si="1"/>
        <v>0</v>
      </c>
      <c r="M11" s="4">
        <f t="shared" si="4"/>
        <v>0</v>
      </c>
      <c r="N11" s="93" t="str">
        <f t="shared" ref="N11:N13" si="9">IF(L11=0,"",(M11/L11))</f>
        <v/>
      </c>
      <c r="O11" s="94"/>
      <c r="P11" s="36"/>
      <c r="Q11" s="61">
        <v>5</v>
      </c>
      <c r="R11" s="61">
        <v>2</v>
      </c>
      <c r="S11" s="61">
        <v>37</v>
      </c>
      <c r="T11" s="127" t="s">
        <v>90</v>
      </c>
      <c r="U11" s="128"/>
      <c r="V11" s="128"/>
      <c r="W11" s="129"/>
      <c r="X11" s="9">
        <v>41855</v>
      </c>
      <c r="Y11" s="38" t="s">
        <v>47</v>
      </c>
      <c r="Z11" s="70"/>
      <c r="AA11" s="70">
        <v>8</v>
      </c>
      <c r="AB11" s="10">
        <v>0</v>
      </c>
      <c r="AC11" s="11">
        <v>288</v>
      </c>
      <c r="AD11" s="4" t="e">
        <f>IF(AC11="","",(IF(#REF!=0,"",(#REF!*AC11*#REF!))))</f>
        <v>#REF!</v>
      </c>
      <c r="AE11" s="5">
        <f t="shared" si="2"/>
        <v>8</v>
      </c>
      <c r="AF11" s="6">
        <f>SUM(AC$7:AC11)</f>
        <v>5534</v>
      </c>
      <c r="AG11" s="6">
        <f t="shared" ref="AG11:AG45" si="10">AA$4-AF11</f>
        <v>-534</v>
      </c>
      <c r="AH11" s="7">
        <f t="shared" si="3"/>
        <v>392</v>
      </c>
      <c r="AI11" s="4">
        <f t="shared" si="6"/>
        <v>288</v>
      </c>
      <c r="AJ11" s="93">
        <f t="shared" si="7"/>
        <v>0.73469387755102045</v>
      </c>
      <c r="AK11" s="94"/>
      <c r="AL11" s="36"/>
      <c r="AM11" s="70">
        <v>0</v>
      </c>
      <c r="AN11" s="70">
        <v>0</v>
      </c>
      <c r="AO11" s="70">
        <v>0</v>
      </c>
      <c r="AP11" s="127"/>
      <c r="AQ11" s="128"/>
      <c r="AR11" s="128"/>
      <c r="AS11" s="129"/>
    </row>
    <row r="12" spans="2:45" ht="15" customHeight="1" x14ac:dyDescent="0.25">
      <c r="B12" s="9">
        <v>41815</v>
      </c>
      <c r="C12" s="39" t="s">
        <v>48</v>
      </c>
      <c r="D12" s="61"/>
      <c r="E12" s="61">
        <v>1</v>
      </c>
      <c r="F12" s="10">
        <v>0</v>
      </c>
      <c r="G12" s="11">
        <v>36</v>
      </c>
      <c r="H12" s="4" t="e">
        <f>IF(G12="","",(IF(#REF!=0,"",(#REF!*G12*#REF!))))</f>
        <v>#REF!</v>
      </c>
      <c r="I12" s="5">
        <f t="shared" si="0"/>
        <v>5</v>
      </c>
      <c r="J12" s="6">
        <f>SUM(G$7:G12)</f>
        <v>293</v>
      </c>
      <c r="K12" s="6">
        <f t="shared" si="8"/>
        <v>4707</v>
      </c>
      <c r="L12" s="7">
        <f t="shared" si="1"/>
        <v>49</v>
      </c>
      <c r="M12" s="4">
        <f t="shared" si="4"/>
        <v>36</v>
      </c>
      <c r="N12" s="93">
        <f t="shared" si="9"/>
        <v>0.73469387755102045</v>
      </c>
      <c r="O12" s="94"/>
      <c r="P12" s="36"/>
      <c r="Q12" s="61">
        <v>4</v>
      </c>
      <c r="R12" s="61">
        <v>2</v>
      </c>
      <c r="S12" s="61">
        <v>8</v>
      </c>
      <c r="T12" s="127" t="s">
        <v>91</v>
      </c>
      <c r="U12" s="128"/>
      <c r="V12" s="128"/>
      <c r="W12" s="129"/>
      <c r="X12" s="9">
        <v>41856</v>
      </c>
      <c r="Y12" s="39" t="s">
        <v>47</v>
      </c>
      <c r="Z12" s="70"/>
      <c r="AA12" s="70">
        <v>8</v>
      </c>
      <c r="AB12" s="10">
        <v>0</v>
      </c>
      <c r="AC12" s="11">
        <v>300</v>
      </c>
      <c r="AD12" s="4" t="e">
        <f>IF(AC12="","",(IF(#REF!=0,"",(#REF!*AC12*#REF!))))</f>
        <v>#REF!</v>
      </c>
      <c r="AE12" s="5">
        <f t="shared" si="2"/>
        <v>8</v>
      </c>
      <c r="AF12" s="6">
        <f>SUM(AC$7:AC12)</f>
        <v>5834</v>
      </c>
      <c r="AG12" s="6">
        <f t="shared" si="10"/>
        <v>-834</v>
      </c>
      <c r="AH12" s="7">
        <f t="shared" si="3"/>
        <v>392</v>
      </c>
      <c r="AI12" s="4">
        <f t="shared" si="6"/>
        <v>300</v>
      </c>
      <c r="AJ12" s="93">
        <f t="shared" si="7"/>
        <v>0.76530612244897955</v>
      </c>
      <c r="AK12" s="94"/>
      <c r="AL12" s="36"/>
      <c r="AM12" s="70">
        <v>0</v>
      </c>
      <c r="AN12" s="70">
        <v>0</v>
      </c>
      <c r="AO12" s="70">
        <v>3</v>
      </c>
      <c r="AP12" s="130" t="s">
        <v>85</v>
      </c>
      <c r="AQ12" s="131"/>
      <c r="AR12" s="131"/>
      <c r="AS12" s="132"/>
    </row>
    <row r="13" spans="2:45" ht="15" customHeight="1" x14ac:dyDescent="0.25">
      <c r="B13" s="9">
        <v>41816</v>
      </c>
      <c r="C13" s="63" t="s">
        <v>47</v>
      </c>
      <c r="D13" s="61"/>
      <c r="E13" s="61">
        <v>7.5</v>
      </c>
      <c r="F13" s="10">
        <v>0</v>
      </c>
      <c r="G13" s="11">
        <v>225</v>
      </c>
      <c r="H13" s="4" t="e">
        <f>IF(G13="","",(IF(#REF!=0,"",(#REF!*G13*#REF!))))</f>
        <v>#REF!</v>
      </c>
      <c r="I13" s="5">
        <f t="shared" si="0"/>
        <v>8</v>
      </c>
      <c r="J13" s="6">
        <f>SUM(G$7:G13)</f>
        <v>518</v>
      </c>
      <c r="K13" s="6">
        <f t="shared" si="8"/>
        <v>4482</v>
      </c>
      <c r="L13" s="7">
        <f t="shared" si="1"/>
        <v>367.5</v>
      </c>
      <c r="M13" s="4">
        <f t="shared" si="4"/>
        <v>225</v>
      </c>
      <c r="N13" s="93">
        <f t="shared" si="9"/>
        <v>0.61224489795918369</v>
      </c>
      <c r="O13" s="94"/>
      <c r="P13" s="36"/>
      <c r="Q13" s="61">
        <v>0.5</v>
      </c>
      <c r="R13" s="61">
        <v>4</v>
      </c>
      <c r="S13" s="61">
        <v>2</v>
      </c>
      <c r="T13" s="95" t="s">
        <v>53</v>
      </c>
      <c r="U13" s="96"/>
      <c r="V13" s="96"/>
      <c r="W13" s="97"/>
      <c r="X13" s="9">
        <v>41857</v>
      </c>
      <c r="Y13" s="63" t="s">
        <v>47</v>
      </c>
      <c r="Z13" s="70"/>
      <c r="AA13" s="70">
        <v>8</v>
      </c>
      <c r="AB13" s="10">
        <v>0</v>
      </c>
      <c r="AC13" s="11">
        <v>276</v>
      </c>
      <c r="AD13" s="4" t="e">
        <f>IF(AC13="","",(IF(#REF!=0,"",(#REF!*AC13*#REF!))))</f>
        <v>#REF!</v>
      </c>
      <c r="AE13" s="5">
        <f t="shared" si="2"/>
        <v>8</v>
      </c>
      <c r="AF13" s="6">
        <f>SUM(AC$7:AC13)</f>
        <v>6110</v>
      </c>
      <c r="AG13" s="6">
        <f t="shared" si="10"/>
        <v>-1110</v>
      </c>
      <c r="AH13" s="7">
        <f t="shared" si="3"/>
        <v>392</v>
      </c>
      <c r="AI13" s="4">
        <f t="shared" si="6"/>
        <v>276</v>
      </c>
      <c r="AJ13" s="93">
        <f t="shared" si="7"/>
        <v>0.70408163265306123</v>
      </c>
      <c r="AK13" s="94"/>
      <c r="AL13" s="36"/>
      <c r="AM13" s="70">
        <v>0</v>
      </c>
      <c r="AN13" s="70">
        <v>0</v>
      </c>
      <c r="AO13" s="70">
        <v>0</v>
      </c>
      <c r="AP13" s="95"/>
      <c r="AQ13" s="96"/>
      <c r="AR13" s="96"/>
      <c r="AS13" s="97"/>
    </row>
    <row r="14" spans="2:45" ht="15" customHeight="1" x14ac:dyDescent="0.25">
      <c r="B14" s="9">
        <v>41816</v>
      </c>
      <c r="C14" s="63" t="s">
        <v>48</v>
      </c>
      <c r="D14" s="62"/>
      <c r="E14" s="61">
        <v>0</v>
      </c>
      <c r="F14" s="61">
        <v>0</v>
      </c>
      <c r="G14" s="11">
        <v>0</v>
      </c>
      <c r="H14" s="4"/>
      <c r="I14" s="5">
        <f t="shared" si="0"/>
        <v>0</v>
      </c>
      <c r="J14" s="6">
        <f>SUM(G$7:G14)</f>
        <v>518</v>
      </c>
      <c r="K14" s="6">
        <f t="shared" ref="K14:K40" si="11">E$4-J14</f>
        <v>4482</v>
      </c>
      <c r="L14" s="7">
        <f t="shared" ref="L14:L40" si="12">IF(G14="",0,$T$7*(I14-F14-Q14))</f>
        <v>0</v>
      </c>
      <c r="M14" s="4">
        <f t="shared" ref="M14:M40" si="13">G14</f>
        <v>0</v>
      </c>
      <c r="N14" s="93" t="str">
        <f t="shared" ref="N14" si="14">IF(L14=0,"",(M14/L14))</f>
        <v/>
      </c>
      <c r="O14" s="94"/>
      <c r="P14" s="36"/>
      <c r="Q14" s="61">
        <v>0</v>
      </c>
      <c r="R14" s="61">
        <v>0</v>
      </c>
      <c r="S14" s="61">
        <v>0</v>
      </c>
      <c r="T14" s="95" t="s">
        <v>52</v>
      </c>
      <c r="U14" s="96"/>
      <c r="V14" s="96"/>
      <c r="W14" s="97"/>
      <c r="X14" s="9">
        <v>41858</v>
      </c>
      <c r="Y14" s="63" t="s">
        <v>47</v>
      </c>
      <c r="Z14" s="75"/>
      <c r="AA14" s="70">
        <v>4</v>
      </c>
      <c r="AB14" s="70">
        <v>0</v>
      </c>
      <c r="AC14" s="11">
        <v>146</v>
      </c>
      <c r="AD14" s="4"/>
      <c r="AE14" s="5">
        <f t="shared" si="2"/>
        <v>6</v>
      </c>
      <c r="AF14" s="6">
        <f>SUM(AC$7:AC14)</f>
        <v>6256</v>
      </c>
      <c r="AG14" s="6">
        <f t="shared" si="10"/>
        <v>-1256</v>
      </c>
      <c r="AH14" s="7">
        <f t="shared" si="3"/>
        <v>196</v>
      </c>
      <c r="AI14" s="4">
        <f t="shared" si="6"/>
        <v>146</v>
      </c>
      <c r="AJ14" s="93">
        <f t="shared" si="7"/>
        <v>0.74489795918367352</v>
      </c>
      <c r="AK14" s="94"/>
      <c r="AL14" s="36"/>
      <c r="AM14" s="70">
        <v>2</v>
      </c>
      <c r="AN14" s="70">
        <v>3</v>
      </c>
      <c r="AO14" s="70">
        <v>3</v>
      </c>
      <c r="AP14" s="95" t="s">
        <v>87</v>
      </c>
      <c r="AQ14" s="96"/>
      <c r="AR14" s="96"/>
      <c r="AS14" s="97"/>
    </row>
    <row r="15" spans="2:45" ht="15" customHeight="1" x14ac:dyDescent="0.25">
      <c r="B15" s="9">
        <v>41817</v>
      </c>
      <c r="C15" s="12" t="s">
        <v>47</v>
      </c>
      <c r="D15" s="62"/>
      <c r="E15" s="61">
        <v>8</v>
      </c>
      <c r="F15" s="10">
        <v>0</v>
      </c>
      <c r="G15" s="11">
        <v>276</v>
      </c>
      <c r="H15" s="4"/>
      <c r="I15" s="5">
        <f t="shared" si="0"/>
        <v>8</v>
      </c>
      <c r="J15" s="6">
        <f>SUM(G$7:G15)</f>
        <v>794</v>
      </c>
      <c r="K15" s="6">
        <f t="shared" si="11"/>
        <v>4206</v>
      </c>
      <c r="L15" s="7">
        <f t="shared" si="12"/>
        <v>392</v>
      </c>
      <c r="M15" s="4">
        <f t="shared" si="13"/>
        <v>276</v>
      </c>
      <c r="N15" s="93">
        <f t="shared" ref="N15:N44" si="15">IF(L15=0,"",(M15/L15))</f>
        <v>0.70408163265306123</v>
      </c>
      <c r="O15" s="94"/>
      <c r="P15" s="36"/>
      <c r="Q15" s="61">
        <v>0</v>
      </c>
      <c r="R15" s="61">
        <v>0</v>
      </c>
      <c r="S15" s="61">
        <v>0</v>
      </c>
      <c r="T15" s="121"/>
      <c r="U15" s="122"/>
      <c r="V15" s="122"/>
      <c r="W15" s="123"/>
      <c r="X15" s="9">
        <v>41858</v>
      </c>
      <c r="Y15" s="63" t="s">
        <v>47</v>
      </c>
      <c r="Z15" s="75"/>
      <c r="AA15" s="70">
        <v>0</v>
      </c>
      <c r="AB15" s="10">
        <v>0</v>
      </c>
      <c r="AC15" s="11">
        <v>0</v>
      </c>
      <c r="AD15" s="4"/>
      <c r="AE15" s="5">
        <f t="shared" si="2"/>
        <v>2</v>
      </c>
      <c r="AF15" s="6">
        <f>SUM(AC$7:AC15)</f>
        <v>6256</v>
      </c>
      <c r="AG15" s="6">
        <f t="shared" si="10"/>
        <v>-1256</v>
      </c>
      <c r="AH15" s="7">
        <f t="shared" si="3"/>
        <v>0</v>
      </c>
      <c r="AI15" s="4">
        <f t="shared" si="6"/>
        <v>0</v>
      </c>
      <c r="AJ15" s="93" t="str">
        <f t="shared" si="7"/>
        <v/>
      </c>
      <c r="AK15" s="94"/>
      <c r="AL15" s="36"/>
      <c r="AM15" s="70">
        <v>2</v>
      </c>
      <c r="AN15" s="70">
        <v>4</v>
      </c>
      <c r="AO15" s="70">
        <v>0</v>
      </c>
      <c r="AP15" s="95" t="s">
        <v>86</v>
      </c>
      <c r="AQ15" s="96"/>
      <c r="AR15" s="96"/>
      <c r="AS15" s="97"/>
    </row>
    <row r="16" spans="2:45" ht="15" customHeight="1" x14ac:dyDescent="0.25">
      <c r="B16" s="9">
        <v>41817</v>
      </c>
      <c r="C16" s="12" t="s">
        <v>48</v>
      </c>
      <c r="D16" s="62"/>
      <c r="E16" s="33">
        <v>0</v>
      </c>
      <c r="F16" s="37">
        <v>0</v>
      </c>
      <c r="G16" s="35">
        <v>0</v>
      </c>
      <c r="H16" s="4"/>
      <c r="I16" s="5">
        <f t="shared" si="0"/>
        <v>0</v>
      </c>
      <c r="J16" s="6">
        <f>SUM(G$7:G16)</f>
        <v>794</v>
      </c>
      <c r="K16" s="6">
        <f t="shared" si="11"/>
        <v>4206</v>
      </c>
      <c r="L16" s="7">
        <f t="shared" si="12"/>
        <v>0</v>
      </c>
      <c r="M16" s="4">
        <f t="shared" si="13"/>
        <v>0</v>
      </c>
      <c r="N16" s="93" t="str">
        <f t="shared" si="15"/>
        <v/>
      </c>
      <c r="O16" s="94"/>
      <c r="P16" s="36"/>
      <c r="Q16" s="61">
        <v>0</v>
      </c>
      <c r="R16" s="61">
        <v>0</v>
      </c>
      <c r="S16" s="61">
        <v>0</v>
      </c>
      <c r="T16" s="95" t="s">
        <v>54</v>
      </c>
      <c r="U16" s="96"/>
      <c r="V16" s="96"/>
      <c r="W16" s="97"/>
      <c r="X16" s="9">
        <v>41859</v>
      </c>
      <c r="Y16" s="12" t="s">
        <v>47</v>
      </c>
      <c r="Z16" s="75"/>
      <c r="AA16" s="33">
        <v>4</v>
      </c>
      <c r="AB16" s="37">
        <v>0</v>
      </c>
      <c r="AC16" s="35">
        <v>114</v>
      </c>
      <c r="AD16" s="4"/>
      <c r="AE16" s="5">
        <f t="shared" si="2"/>
        <v>8</v>
      </c>
      <c r="AF16" s="6">
        <f>SUM(AC$7:AC16)</f>
        <v>6370</v>
      </c>
      <c r="AG16" s="6">
        <f t="shared" si="10"/>
        <v>-1370</v>
      </c>
      <c r="AH16" s="7">
        <f t="shared" si="3"/>
        <v>196</v>
      </c>
      <c r="AI16" s="4">
        <f t="shared" si="6"/>
        <v>114</v>
      </c>
      <c r="AJ16" s="93">
        <f t="shared" si="7"/>
        <v>0.58163265306122447</v>
      </c>
      <c r="AK16" s="94"/>
      <c r="AL16" s="36"/>
      <c r="AM16" s="70">
        <v>4</v>
      </c>
      <c r="AN16" s="70">
        <v>3</v>
      </c>
      <c r="AO16" s="70">
        <v>5</v>
      </c>
      <c r="AP16" s="95" t="s">
        <v>89</v>
      </c>
      <c r="AQ16" s="96"/>
      <c r="AR16" s="96"/>
      <c r="AS16" s="97"/>
    </row>
    <row r="17" spans="2:45" ht="15" customHeight="1" x14ac:dyDescent="0.25">
      <c r="B17" s="9">
        <v>41820</v>
      </c>
      <c r="C17" s="12" t="s">
        <v>47</v>
      </c>
      <c r="D17" s="62"/>
      <c r="E17" s="61">
        <v>2.5</v>
      </c>
      <c r="F17" s="10">
        <v>0</v>
      </c>
      <c r="G17" s="11">
        <v>54</v>
      </c>
      <c r="H17" s="4"/>
      <c r="I17" s="5">
        <f t="shared" si="0"/>
        <v>2.5</v>
      </c>
      <c r="J17" s="6">
        <f>SUM(G$7:G17)</f>
        <v>848</v>
      </c>
      <c r="K17" s="6">
        <f t="shared" si="11"/>
        <v>4152</v>
      </c>
      <c r="L17" s="7">
        <f t="shared" si="12"/>
        <v>122.5</v>
      </c>
      <c r="M17" s="4">
        <f t="shared" si="13"/>
        <v>54</v>
      </c>
      <c r="N17" s="93">
        <f t="shared" si="15"/>
        <v>0.44081632653061226</v>
      </c>
      <c r="O17" s="94"/>
      <c r="P17" s="36"/>
      <c r="Q17" s="61">
        <v>0</v>
      </c>
      <c r="R17" s="61">
        <v>0</v>
      </c>
      <c r="S17" s="61">
        <v>0</v>
      </c>
      <c r="T17" s="95" t="s">
        <v>57</v>
      </c>
      <c r="U17" s="96"/>
      <c r="V17" s="96"/>
      <c r="W17" s="97"/>
      <c r="X17" s="9">
        <v>41862</v>
      </c>
      <c r="Y17" s="63" t="s">
        <v>61</v>
      </c>
      <c r="Z17" s="75"/>
      <c r="AA17" s="70">
        <v>8</v>
      </c>
      <c r="AB17" s="10">
        <v>0</v>
      </c>
      <c r="AC17" s="11">
        <v>150</v>
      </c>
      <c r="AD17" s="4"/>
      <c r="AE17" s="5">
        <f t="shared" si="2"/>
        <v>8</v>
      </c>
      <c r="AF17" s="6">
        <f>SUM(AC$7:AC17)</f>
        <v>6520</v>
      </c>
      <c r="AG17" s="6">
        <f t="shared" si="10"/>
        <v>-1520</v>
      </c>
      <c r="AH17" s="7">
        <f t="shared" si="3"/>
        <v>392</v>
      </c>
      <c r="AI17" s="4">
        <f t="shared" si="6"/>
        <v>150</v>
      </c>
      <c r="AJ17" s="93">
        <f t="shared" si="7"/>
        <v>0.38265306122448978</v>
      </c>
      <c r="AK17" s="94"/>
      <c r="AL17" s="36"/>
      <c r="AM17" s="70">
        <v>0</v>
      </c>
      <c r="AN17" s="70">
        <v>0</v>
      </c>
      <c r="AO17" s="70">
        <v>0</v>
      </c>
      <c r="AP17" s="95" t="s">
        <v>88</v>
      </c>
      <c r="AQ17" s="96"/>
      <c r="AR17" s="96"/>
      <c r="AS17" s="97"/>
    </row>
    <row r="18" spans="2:45" ht="15" customHeight="1" x14ac:dyDescent="0.25">
      <c r="B18" s="9">
        <v>41820</v>
      </c>
      <c r="C18" s="12" t="s">
        <v>48</v>
      </c>
      <c r="D18" s="62"/>
      <c r="E18" s="33">
        <v>0</v>
      </c>
      <c r="F18" s="37">
        <v>0</v>
      </c>
      <c r="G18" s="35">
        <v>0</v>
      </c>
      <c r="H18" s="4"/>
      <c r="I18" s="5">
        <f t="shared" si="0"/>
        <v>0</v>
      </c>
      <c r="J18" s="6">
        <f>SUM(G$7:G18)</f>
        <v>848</v>
      </c>
      <c r="K18" s="6">
        <f t="shared" si="11"/>
        <v>4152</v>
      </c>
      <c r="L18" s="7">
        <f t="shared" si="12"/>
        <v>0</v>
      </c>
      <c r="M18" s="4">
        <f t="shared" si="13"/>
        <v>0</v>
      </c>
      <c r="N18" s="93" t="str">
        <f t="shared" si="15"/>
        <v/>
      </c>
      <c r="O18" s="94"/>
      <c r="P18" s="36"/>
      <c r="Q18" s="61">
        <v>0</v>
      </c>
      <c r="R18" s="61">
        <v>0</v>
      </c>
      <c r="S18" s="61">
        <v>0</v>
      </c>
      <c r="T18" s="95" t="s">
        <v>58</v>
      </c>
      <c r="U18" s="96"/>
      <c r="V18" s="96"/>
      <c r="W18" s="97"/>
      <c r="X18" s="9">
        <v>41862</v>
      </c>
      <c r="Y18" s="63" t="s">
        <v>47</v>
      </c>
      <c r="Z18" s="75"/>
      <c r="AA18" s="33">
        <v>8</v>
      </c>
      <c r="AB18" s="37">
        <v>0</v>
      </c>
      <c r="AC18" s="35">
        <v>263</v>
      </c>
      <c r="AD18" s="4"/>
      <c r="AE18" s="5">
        <f t="shared" si="2"/>
        <v>8</v>
      </c>
      <c r="AF18" s="6">
        <f>SUM(AC$7:AC18)</f>
        <v>6783</v>
      </c>
      <c r="AG18" s="6">
        <f t="shared" si="10"/>
        <v>-1783</v>
      </c>
      <c r="AH18" s="7">
        <f t="shared" si="3"/>
        <v>392</v>
      </c>
      <c r="AI18" s="4">
        <f t="shared" si="6"/>
        <v>263</v>
      </c>
      <c r="AJ18" s="93">
        <f t="shared" si="7"/>
        <v>0.67091836734693877</v>
      </c>
      <c r="AK18" s="94"/>
      <c r="AL18" s="36"/>
      <c r="AM18" s="70">
        <v>0</v>
      </c>
      <c r="AN18" s="70">
        <v>0</v>
      </c>
      <c r="AO18" s="70">
        <v>0</v>
      </c>
      <c r="AP18" s="95"/>
      <c r="AQ18" s="96"/>
      <c r="AR18" s="96"/>
      <c r="AS18" s="97"/>
    </row>
    <row r="19" spans="2:45" ht="15" customHeight="1" x14ac:dyDescent="0.25">
      <c r="B19" s="9">
        <v>41821</v>
      </c>
      <c r="C19" s="12" t="s">
        <v>47</v>
      </c>
      <c r="D19" s="62"/>
      <c r="E19" s="61">
        <v>5</v>
      </c>
      <c r="F19" s="10">
        <v>0</v>
      </c>
      <c r="G19" s="11">
        <v>128</v>
      </c>
      <c r="H19" s="4"/>
      <c r="I19" s="5">
        <f t="shared" si="0"/>
        <v>8</v>
      </c>
      <c r="J19" s="6">
        <f>SUM(G$7:G19)</f>
        <v>976</v>
      </c>
      <c r="K19" s="6">
        <f t="shared" si="11"/>
        <v>4024</v>
      </c>
      <c r="L19" s="7">
        <f t="shared" si="12"/>
        <v>245</v>
      </c>
      <c r="M19" s="4">
        <f t="shared" si="13"/>
        <v>128</v>
      </c>
      <c r="N19" s="93">
        <f t="shared" si="15"/>
        <v>0.52244897959183678</v>
      </c>
      <c r="O19" s="94"/>
      <c r="P19" s="36"/>
      <c r="Q19" s="61">
        <v>3</v>
      </c>
      <c r="R19" s="61">
        <v>4</v>
      </c>
      <c r="S19" s="61">
        <v>0</v>
      </c>
      <c r="T19" s="95" t="s">
        <v>60</v>
      </c>
      <c r="U19" s="96"/>
      <c r="V19" s="96"/>
      <c r="W19" s="97"/>
      <c r="X19" s="9">
        <v>41863</v>
      </c>
      <c r="Y19" s="63" t="s">
        <v>61</v>
      </c>
      <c r="Z19" s="75"/>
      <c r="AA19" s="70">
        <v>8</v>
      </c>
      <c r="AB19" s="10">
        <v>0</v>
      </c>
      <c r="AC19" s="11">
        <v>248</v>
      </c>
      <c r="AD19" s="4"/>
      <c r="AE19" s="5">
        <f t="shared" si="2"/>
        <v>8</v>
      </c>
      <c r="AF19" s="6">
        <f>SUM(AC$7:AC19)</f>
        <v>7031</v>
      </c>
      <c r="AG19" s="6">
        <f t="shared" si="10"/>
        <v>-2031</v>
      </c>
      <c r="AH19" s="7">
        <f t="shared" si="3"/>
        <v>392</v>
      </c>
      <c r="AI19" s="4">
        <f t="shared" si="6"/>
        <v>248</v>
      </c>
      <c r="AJ19" s="93">
        <f t="shared" si="7"/>
        <v>0.63265306122448983</v>
      </c>
      <c r="AK19" s="94"/>
      <c r="AL19" s="36"/>
      <c r="AM19" s="70">
        <v>0</v>
      </c>
      <c r="AN19" s="70">
        <v>0</v>
      </c>
      <c r="AO19" s="70">
        <v>0</v>
      </c>
      <c r="AP19" s="95"/>
      <c r="AQ19" s="96"/>
      <c r="AR19" s="96"/>
      <c r="AS19" s="97"/>
    </row>
    <row r="20" spans="2:45" ht="15" customHeight="1" x14ac:dyDescent="0.25">
      <c r="B20" s="9">
        <v>41821</v>
      </c>
      <c r="C20" s="12" t="s">
        <v>48</v>
      </c>
      <c r="D20" s="62"/>
      <c r="E20" s="33">
        <v>0</v>
      </c>
      <c r="F20" s="37">
        <v>0</v>
      </c>
      <c r="G20" s="35">
        <v>0</v>
      </c>
      <c r="H20" s="4"/>
      <c r="I20" s="5">
        <f t="shared" si="0"/>
        <v>0</v>
      </c>
      <c r="J20" s="6">
        <f>SUM(G$7:G20)</f>
        <v>976</v>
      </c>
      <c r="K20" s="6">
        <f t="shared" si="11"/>
        <v>4024</v>
      </c>
      <c r="L20" s="7">
        <f t="shared" si="12"/>
        <v>0</v>
      </c>
      <c r="M20" s="4">
        <f t="shared" si="13"/>
        <v>0</v>
      </c>
      <c r="N20" s="93" t="str">
        <f t="shared" si="15"/>
        <v/>
      </c>
      <c r="O20" s="94"/>
      <c r="P20" s="36"/>
      <c r="Q20" s="61">
        <v>0</v>
      </c>
      <c r="R20" s="61">
        <v>0</v>
      </c>
      <c r="S20" s="61">
        <v>0</v>
      </c>
      <c r="T20" s="95" t="s">
        <v>58</v>
      </c>
      <c r="U20" s="96"/>
      <c r="V20" s="96"/>
      <c r="W20" s="97"/>
      <c r="X20" s="9">
        <v>41863</v>
      </c>
      <c r="Y20" s="63" t="s">
        <v>47</v>
      </c>
      <c r="Z20" s="75"/>
      <c r="AA20" s="33">
        <v>8</v>
      </c>
      <c r="AB20" s="37">
        <v>0</v>
      </c>
      <c r="AC20" s="35">
        <v>282</v>
      </c>
      <c r="AD20" s="4"/>
      <c r="AE20" s="5">
        <f t="shared" si="2"/>
        <v>8</v>
      </c>
      <c r="AF20" s="6">
        <f>SUM(AC$7:AC20)</f>
        <v>7313</v>
      </c>
      <c r="AG20" s="6">
        <f t="shared" si="10"/>
        <v>-2313</v>
      </c>
      <c r="AH20" s="7">
        <f t="shared" si="3"/>
        <v>392</v>
      </c>
      <c r="AI20" s="4">
        <f t="shared" si="6"/>
        <v>282</v>
      </c>
      <c r="AJ20" s="93">
        <f t="shared" si="7"/>
        <v>0.71938775510204078</v>
      </c>
      <c r="AK20" s="94"/>
      <c r="AL20" s="36"/>
      <c r="AM20" s="70">
        <v>0</v>
      </c>
      <c r="AN20" s="70">
        <v>0</v>
      </c>
      <c r="AO20" s="70">
        <v>0</v>
      </c>
      <c r="AP20" s="95"/>
      <c r="AQ20" s="96"/>
      <c r="AR20" s="96"/>
      <c r="AS20" s="97"/>
    </row>
    <row r="21" spans="2:45" ht="15" customHeight="1" x14ac:dyDescent="0.25">
      <c r="B21" s="9">
        <v>41822</v>
      </c>
      <c r="C21" s="12" t="s">
        <v>61</v>
      </c>
      <c r="D21" s="62"/>
      <c r="E21" s="61">
        <v>8</v>
      </c>
      <c r="F21" s="10">
        <v>0</v>
      </c>
      <c r="G21" s="11">
        <v>248</v>
      </c>
      <c r="H21" s="4"/>
      <c r="I21" s="5">
        <f t="shared" si="0"/>
        <v>8</v>
      </c>
      <c r="J21" s="6">
        <f>SUM(G$7:G21)</f>
        <v>1224</v>
      </c>
      <c r="K21" s="6">
        <f t="shared" si="11"/>
        <v>3776</v>
      </c>
      <c r="L21" s="7">
        <f t="shared" si="12"/>
        <v>392</v>
      </c>
      <c r="M21" s="4">
        <f t="shared" si="13"/>
        <v>248</v>
      </c>
      <c r="N21" s="93">
        <f t="shared" si="15"/>
        <v>0.63265306122448983</v>
      </c>
      <c r="O21" s="94"/>
      <c r="P21" s="36"/>
      <c r="Q21" s="61">
        <v>0</v>
      </c>
      <c r="R21" s="61">
        <v>0</v>
      </c>
      <c r="S21" s="61">
        <v>0</v>
      </c>
      <c r="T21" s="95"/>
      <c r="U21" s="96"/>
      <c r="V21" s="96"/>
      <c r="W21" s="97"/>
      <c r="X21" s="9">
        <v>41864</v>
      </c>
      <c r="Y21" s="63" t="s">
        <v>61</v>
      </c>
      <c r="Z21" s="75"/>
      <c r="AA21" s="70">
        <v>4</v>
      </c>
      <c r="AB21" s="10">
        <v>0</v>
      </c>
      <c r="AC21" s="11">
        <v>145</v>
      </c>
      <c r="AD21" s="4"/>
      <c r="AE21" s="5">
        <f t="shared" si="2"/>
        <v>4</v>
      </c>
      <c r="AF21" s="6">
        <f>SUM(AC$7:AC21)</f>
        <v>7458</v>
      </c>
      <c r="AG21" s="6">
        <f t="shared" si="10"/>
        <v>-2458</v>
      </c>
      <c r="AH21" s="7">
        <f t="shared" si="3"/>
        <v>196</v>
      </c>
      <c r="AI21" s="4">
        <f t="shared" si="6"/>
        <v>145</v>
      </c>
      <c r="AJ21" s="93">
        <f t="shared" si="7"/>
        <v>0.73979591836734693</v>
      </c>
      <c r="AK21" s="94"/>
      <c r="AL21" s="36"/>
      <c r="AM21" s="70">
        <v>0</v>
      </c>
      <c r="AN21" s="70">
        <v>0</v>
      </c>
      <c r="AO21" s="70">
        <v>0</v>
      </c>
      <c r="AP21" s="95" t="s">
        <v>79</v>
      </c>
      <c r="AQ21" s="96"/>
      <c r="AR21" s="96"/>
      <c r="AS21" s="97"/>
    </row>
    <row r="22" spans="2:45" ht="15" customHeight="1" x14ac:dyDescent="0.25">
      <c r="B22" s="9">
        <v>41822</v>
      </c>
      <c r="C22" s="12" t="s">
        <v>47</v>
      </c>
      <c r="D22" s="62"/>
      <c r="E22" s="33">
        <v>6</v>
      </c>
      <c r="F22" s="37">
        <v>0</v>
      </c>
      <c r="G22" s="35">
        <v>224</v>
      </c>
      <c r="H22" s="4"/>
      <c r="I22" s="5">
        <f t="shared" si="0"/>
        <v>8</v>
      </c>
      <c r="J22" s="6">
        <f>SUM(G$7:G22)</f>
        <v>1448</v>
      </c>
      <c r="K22" s="6">
        <f t="shared" si="11"/>
        <v>3552</v>
      </c>
      <c r="L22" s="7">
        <f t="shared" si="12"/>
        <v>294</v>
      </c>
      <c r="M22" s="4">
        <f t="shared" si="13"/>
        <v>224</v>
      </c>
      <c r="N22" s="93">
        <f t="shared" si="15"/>
        <v>0.76190476190476186</v>
      </c>
      <c r="O22" s="94"/>
      <c r="P22" s="36"/>
      <c r="Q22" s="61">
        <v>2</v>
      </c>
      <c r="R22" s="61">
        <v>2</v>
      </c>
      <c r="S22" s="61">
        <v>3</v>
      </c>
      <c r="T22" s="95" t="s">
        <v>62</v>
      </c>
      <c r="U22" s="96"/>
      <c r="V22" s="96"/>
      <c r="W22" s="97"/>
      <c r="X22" s="9">
        <v>41864</v>
      </c>
      <c r="Y22" s="63" t="s">
        <v>47</v>
      </c>
      <c r="Z22" s="75"/>
      <c r="AA22" s="33">
        <v>8</v>
      </c>
      <c r="AB22" s="37">
        <v>0</v>
      </c>
      <c r="AC22" s="35">
        <v>288</v>
      </c>
      <c r="AD22" s="4"/>
      <c r="AE22" s="5">
        <f t="shared" si="2"/>
        <v>8</v>
      </c>
      <c r="AF22" s="6">
        <f>SUM(AC$7:AC22)</f>
        <v>7746</v>
      </c>
      <c r="AG22" s="6">
        <f t="shared" si="10"/>
        <v>-2746</v>
      </c>
      <c r="AH22" s="7">
        <f t="shared" si="3"/>
        <v>392</v>
      </c>
      <c r="AI22" s="4">
        <f t="shared" si="6"/>
        <v>288</v>
      </c>
      <c r="AJ22" s="93">
        <f t="shared" si="7"/>
        <v>0.73469387755102045</v>
      </c>
      <c r="AK22" s="94"/>
      <c r="AL22" s="36"/>
      <c r="AM22" s="70">
        <v>0</v>
      </c>
      <c r="AN22" s="70">
        <v>0</v>
      </c>
      <c r="AO22" s="70">
        <v>0</v>
      </c>
      <c r="AP22" s="95" t="s">
        <v>93</v>
      </c>
      <c r="AQ22" s="96"/>
      <c r="AR22" s="96"/>
      <c r="AS22" s="97"/>
    </row>
    <row r="23" spans="2:45" ht="15" customHeight="1" x14ac:dyDescent="0.25">
      <c r="B23" s="64">
        <v>41823</v>
      </c>
      <c r="C23" s="63" t="s">
        <v>47</v>
      </c>
      <c r="D23" s="62"/>
      <c r="E23" s="61">
        <v>6</v>
      </c>
      <c r="F23" s="10">
        <v>0</v>
      </c>
      <c r="G23" s="11">
        <v>218</v>
      </c>
      <c r="H23" s="4"/>
      <c r="I23" s="5">
        <f t="shared" si="0"/>
        <v>8</v>
      </c>
      <c r="J23" s="6">
        <f>SUM(G$7:G23)</f>
        <v>1666</v>
      </c>
      <c r="K23" s="6">
        <f t="shared" si="11"/>
        <v>3334</v>
      </c>
      <c r="L23" s="7">
        <f t="shared" si="12"/>
        <v>294</v>
      </c>
      <c r="M23" s="4">
        <f t="shared" si="13"/>
        <v>218</v>
      </c>
      <c r="N23" s="93">
        <f t="shared" si="15"/>
        <v>0.74149659863945583</v>
      </c>
      <c r="O23" s="94"/>
      <c r="P23" s="36"/>
      <c r="Q23" s="61">
        <v>2</v>
      </c>
      <c r="R23" s="61">
        <v>4</v>
      </c>
      <c r="S23" s="61">
        <v>2</v>
      </c>
      <c r="T23" s="95" t="s">
        <v>64</v>
      </c>
      <c r="U23" s="96"/>
      <c r="V23" s="96"/>
      <c r="W23" s="97"/>
      <c r="X23" s="64">
        <v>41866</v>
      </c>
      <c r="Y23" s="63" t="s">
        <v>47</v>
      </c>
      <c r="Z23" s="75"/>
      <c r="AA23" s="70">
        <v>6</v>
      </c>
      <c r="AB23" s="10">
        <v>0</v>
      </c>
      <c r="AC23" s="11">
        <v>224</v>
      </c>
      <c r="AD23" s="4"/>
      <c r="AE23" s="5">
        <f t="shared" si="2"/>
        <v>8</v>
      </c>
      <c r="AF23" s="6">
        <f>SUM(AC$7:AC23)</f>
        <v>7970</v>
      </c>
      <c r="AG23" s="6">
        <f t="shared" si="10"/>
        <v>-2970</v>
      </c>
      <c r="AH23" s="7">
        <f t="shared" si="3"/>
        <v>294</v>
      </c>
      <c r="AI23" s="4">
        <f t="shared" si="6"/>
        <v>224</v>
      </c>
      <c r="AJ23" s="93">
        <f t="shared" si="7"/>
        <v>0.76190476190476186</v>
      </c>
      <c r="AK23" s="94"/>
      <c r="AL23" s="36"/>
      <c r="AM23" s="70">
        <v>2</v>
      </c>
      <c r="AN23" s="70">
        <v>3</v>
      </c>
      <c r="AO23" s="70">
        <v>0</v>
      </c>
      <c r="AP23" s="95" t="s">
        <v>94</v>
      </c>
      <c r="AQ23" s="96"/>
      <c r="AR23" s="96"/>
      <c r="AS23" s="97"/>
    </row>
    <row r="24" spans="2:45" ht="15" customHeight="1" x14ac:dyDescent="0.25">
      <c r="B24" s="9">
        <v>41823</v>
      </c>
      <c r="C24" s="63" t="s">
        <v>48</v>
      </c>
      <c r="D24" s="62"/>
      <c r="E24" s="33">
        <v>0</v>
      </c>
      <c r="F24" s="37">
        <v>0</v>
      </c>
      <c r="G24" s="35">
        <v>0</v>
      </c>
      <c r="H24" s="4"/>
      <c r="I24" s="5">
        <f t="shared" si="0"/>
        <v>0</v>
      </c>
      <c r="J24" s="6">
        <f>SUM(G$7:G24)</f>
        <v>1666</v>
      </c>
      <c r="K24" s="6">
        <f t="shared" si="11"/>
        <v>3334</v>
      </c>
      <c r="L24" s="7">
        <f t="shared" si="12"/>
        <v>0</v>
      </c>
      <c r="M24" s="4">
        <f t="shared" si="13"/>
        <v>0</v>
      </c>
      <c r="N24" s="93" t="str">
        <f t="shared" si="15"/>
        <v/>
      </c>
      <c r="O24" s="94"/>
      <c r="P24" s="36"/>
      <c r="Q24" s="61">
        <v>0</v>
      </c>
      <c r="R24" s="61">
        <v>0</v>
      </c>
      <c r="S24" s="61">
        <v>0</v>
      </c>
      <c r="T24" s="95" t="s">
        <v>63</v>
      </c>
      <c r="U24" s="96"/>
      <c r="V24" s="96"/>
      <c r="W24" s="97"/>
      <c r="X24" s="9">
        <v>41866</v>
      </c>
      <c r="Y24" s="63" t="s">
        <v>61</v>
      </c>
      <c r="Z24" s="75"/>
      <c r="AA24" s="33">
        <v>4</v>
      </c>
      <c r="AB24" s="37">
        <v>0</v>
      </c>
      <c r="AC24" s="35">
        <v>128</v>
      </c>
      <c r="AD24" s="4"/>
      <c r="AE24" s="5">
        <f t="shared" si="2"/>
        <v>4</v>
      </c>
      <c r="AF24" s="6">
        <f>SUM(AC$7:AC24)</f>
        <v>8098</v>
      </c>
      <c r="AG24" s="6">
        <f t="shared" si="10"/>
        <v>-3098</v>
      </c>
      <c r="AH24" s="7">
        <f t="shared" si="3"/>
        <v>196</v>
      </c>
      <c r="AI24" s="4">
        <f t="shared" si="6"/>
        <v>128</v>
      </c>
      <c r="AJ24" s="93">
        <f t="shared" si="7"/>
        <v>0.65306122448979587</v>
      </c>
      <c r="AK24" s="94"/>
      <c r="AL24" s="36"/>
      <c r="AM24" s="70">
        <v>0</v>
      </c>
      <c r="AN24" s="70">
        <v>0</v>
      </c>
      <c r="AO24" s="70">
        <v>0</v>
      </c>
      <c r="AP24" s="95"/>
      <c r="AQ24" s="96"/>
      <c r="AR24" s="96"/>
      <c r="AS24" s="97"/>
    </row>
    <row r="25" spans="2:45" ht="15" customHeight="1" x14ac:dyDescent="0.25">
      <c r="B25" s="9">
        <v>41827</v>
      </c>
      <c r="C25" s="63" t="s">
        <v>47</v>
      </c>
      <c r="D25" s="62"/>
      <c r="E25" s="61">
        <v>6</v>
      </c>
      <c r="F25" s="10">
        <v>0</v>
      </c>
      <c r="G25" s="11">
        <v>171</v>
      </c>
      <c r="H25" s="4"/>
      <c r="I25" s="5">
        <f t="shared" si="0"/>
        <v>8</v>
      </c>
      <c r="J25" s="6">
        <f>SUM(G$7:G25)</f>
        <v>1837</v>
      </c>
      <c r="K25" s="6">
        <f t="shared" si="11"/>
        <v>3163</v>
      </c>
      <c r="L25" s="7">
        <f t="shared" si="12"/>
        <v>294</v>
      </c>
      <c r="M25" s="4">
        <f t="shared" si="13"/>
        <v>171</v>
      </c>
      <c r="N25" s="93">
        <f t="shared" si="15"/>
        <v>0.58163265306122447</v>
      </c>
      <c r="O25" s="94"/>
      <c r="P25" s="36"/>
      <c r="Q25" s="61">
        <v>2</v>
      </c>
      <c r="R25" s="61">
        <v>4</v>
      </c>
      <c r="S25" s="61">
        <v>2</v>
      </c>
      <c r="T25" s="95" t="s">
        <v>65</v>
      </c>
      <c r="U25" s="96"/>
      <c r="V25" s="96"/>
      <c r="W25" s="97"/>
      <c r="X25" s="9">
        <v>41869</v>
      </c>
      <c r="Y25" s="63" t="s">
        <v>47</v>
      </c>
      <c r="Z25" s="75"/>
      <c r="AA25" s="70">
        <v>8</v>
      </c>
      <c r="AB25" s="10">
        <v>0</v>
      </c>
      <c r="AC25" s="11">
        <v>288</v>
      </c>
      <c r="AD25" s="4"/>
      <c r="AE25" s="5">
        <f t="shared" si="2"/>
        <v>8</v>
      </c>
      <c r="AF25" s="6">
        <f>SUM(AC$7:AC25)</f>
        <v>8386</v>
      </c>
      <c r="AG25" s="6">
        <f t="shared" si="10"/>
        <v>-3386</v>
      </c>
      <c r="AH25" s="7">
        <f t="shared" si="3"/>
        <v>392</v>
      </c>
      <c r="AI25" s="4">
        <f t="shared" si="6"/>
        <v>288</v>
      </c>
      <c r="AJ25" s="93">
        <f t="shared" si="7"/>
        <v>0.73469387755102045</v>
      </c>
      <c r="AK25" s="94"/>
      <c r="AL25" s="36"/>
      <c r="AM25" s="70">
        <v>0</v>
      </c>
      <c r="AN25" s="70">
        <v>0</v>
      </c>
      <c r="AO25" s="70">
        <v>0</v>
      </c>
      <c r="AP25" s="95"/>
      <c r="AQ25" s="96"/>
      <c r="AR25" s="96"/>
      <c r="AS25" s="97"/>
    </row>
    <row r="26" spans="2:45" ht="15" customHeight="1" x14ac:dyDescent="0.25">
      <c r="B26" s="9">
        <v>41828</v>
      </c>
      <c r="C26" s="63" t="s">
        <v>47</v>
      </c>
      <c r="D26" s="62"/>
      <c r="E26" s="33">
        <v>8</v>
      </c>
      <c r="F26" s="37">
        <v>0</v>
      </c>
      <c r="G26" s="35">
        <v>235</v>
      </c>
      <c r="H26" s="4"/>
      <c r="I26" s="5">
        <f t="shared" si="0"/>
        <v>8</v>
      </c>
      <c r="J26" s="6">
        <f>SUM(G$7:G26)</f>
        <v>2072</v>
      </c>
      <c r="K26" s="6">
        <f t="shared" si="11"/>
        <v>2928</v>
      </c>
      <c r="L26" s="7">
        <f t="shared" si="12"/>
        <v>392</v>
      </c>
      <c r="M26" s="4">
        <f t="shared" si="13"/>
        <v>235</v>
      </c>
      <c r="N26" s="93">
        <f t="shared" si="15"/>
        <v>0.59948979591836737</v>
      </c>
      <c r="O26" s="94"/>
      <c r="P26" s="36"/>
      <c r="Q26" s="61">
        <v>0</v>
      </c>
      <c r="R26" s="61">
        <v>0</v>
      </c>
      <c r="S26" s="61">
        <v>1</v>
      </c>
      <c r="T26" s="124">
        <v>1</v>
      </c>
      <c r="U26" s="125"/>
      <c r="V26" s="125"/>
      <c r="W26" s="126"/>
      <c r="X26" s="9"/>
      <c r="Y26" s="63"/>
      <c r="Z26" s="75"/>
      <c r="AA26" s="33"/>
      <c r="AB26" s="37"/>
      <c r="AC26" s="35"/>
      <c r="AD26" s="4"/>
      <c r="AE26" s="5" t="str">
        <f t="shared" si="2"/>
        <v/>
      </c>
      <c r="AF26" s="6">
        <f>SUM(AC$7:AC26)</f>
        <v>8386</v>
      </c>
      <c r="AG26" s="6">
        <f t="shared" si="10"/>
        <v>-3386</v>
      </c>
      <c r="AH26" s="7">
        <f t="shared" si="3"/>
        <v>0</v>
      </c>
      <c r="AI26" s="4">
        <f t="shared" si="6"/>
        <v>0</v>
      </c>
      <c r="AJ26" s="93" t="str">
        <f t="shared" si="7"/>
        <v/>
      </c>
      <c r="AK26" s="94"/>
      <c r="AL26" s="36"/>
      <c r="AM26" s="70"/>
      <c r="AN26" s="70"/>
      <c r="AO26" s="70"/>
      <c r="AP26" s="124"/>
      <c r="AQ26" s="125"/>
      <c r="AR26" s="125"/>
      <c r="AS26" s="126"/>
    </row>
    <row r="27" spans="2:45" ht="15" customHeight="1" x14ac:dyDescent="0.25">
      <c r="B27" s="9">
        <v>41828</v>
      </c>
      <c r="C27" s="63" t="s">
        <v>48</v>
      </c>
      <c r="D27" s="62"/>
      <c r="E27" s="61">
        <v>0</v>
      </c>
      <c r="F27" s="10">
        <v>0</v>
      </c>
      <c r="G27" s="11">
        <v>0</v>
      </c>
      <c r="H27" s="4"/>
      <c r="I27" s="5">
        <f t="shared" si="0"/>
        <v>0</v>
      </c>
      <c r="J27" s="6">
        <f>SUM(G$7:G27)</f>
        <v>2072</v>
      </c>
      <c r="K27" s="6">
        <f t="shared" si="11"/>
        <v>2928</v>
      </c>
      <c r="L27" s="7">
        <f t="shared" si="12"/>
        <v>0</v>
      </c>
      <c r="M27" s="4">
        <f t="shared" si="13"/>
        <v>0</v>
      </c>
      <c r="N27" s="93" t="str">
        <f t="shared" si="15"/>
        <v/>
      </c>
      <c r="O27" s="94"/>
      <c r="P27" s="36"/>
      <c r="Q27" s="61">
        <v>0</v>
      </c>
      <c r="R27" s="61">
        <v>0</v>
      </c>
      <c r="S27" s="61">
        <v>0</v>
      </c>
      <c r="T27" s="95" t="s">
        <v>66</v>
      </c>
      <c r="U27" s="96"/>
      <c r="V27" s="96"/>
      <c r="W27" s="97"/>
      <c r="X27" s="9"/>
      <c r="Y27" s="63"/>
      <c r="Z27" s="75"/>
      <c r="AA27" s="70"/>
      <c r="AB27" s="10"/>
      <c r="AC27" s="11"/>
      <c r="AD27" s="4"/>
      <c r="AE27" s="5" t="str">
        <f t="shared" si="2"/>
        <v/>
      </c>
      <c r="AF27" s="6">
        <f>SUM(AC$7:AC27)</f>
        <v>8386</v>
      </c>
      <c r="AG27" s="6">
        <f t="shared" si="10"/>
        <v>-3386</v>
      </c>
      <c r="AH27" s="7">
        <f t="shared" si="3"/>
        <v>0</v>
      </c>
      <c r="AI27" s="4">
        <f t="shared" si="6"/>
        <v>0</v>
      </c>
      <c r="AJ27" s="93" t="str">
        <f t="shared" si="7"/>
        <v/>
      </c>
      <c r="AK27" s="94"/>
      <c r="AL27" s="36"/>
      <c r="AM27" s="70"/>
      <c r="AN27" s="70"/>
      <c r="AO27" s="70"/>
      <c r="AP27" s="95"/>
      <c r="AQ27" s="96"/>
      <c r="AR27" s="96"/>
      <c r="AS27" s="97"/>
    </row>
    <row r="28" spans="2:45" ht="15" customHeight="1" x14ac:dyDescent="0.25">
      <c r="B28" s="9">
        <v>41830</v>
      </c>
      <c r="C28" s="63" t="s">
        <v>47</v>
      </c>
      <c r="D28" s="62"/>
      <c r="E28" s="33">
        <v>8</v>
      </c>
      <c r="F28" s="37">
        <v>0</v>
      </c>
      <c r="G28" s="35">
        <v>255</v>
      </c>
      <c r="H28" s="4"/>
      <c r="I28" s="5">
        <f t="shared" si="0"/>
        <v>9</v>
      </c>
      <c r="J28" s="6">
        <f>SUM(G$7:G28)</f>
        <v>2327</v>
      </c>
      <c r="K28" s="6">
        <f t="shared" si="11"/>
        <v>2673</v>
      </c>
      <c r="L28" s="7">
        <f t="shared" si="12"/>
        <v>392</v>
      </c>
      <c r="M28" s="4">
        <f t="shared" si="13"/>
        <v>255</v>
      </c>
      <c r="N28" s="93">
        <f t="shared" si="15"/>
        <v>0.65051020408163263</v>
      </c>
      <c r="O28" s="94"/>
      <c r="P28" s="36"/>
      <c r="Q28" s="61">
        <v>1</v>
      </c>
      <c r="R28" s="61">
        <v>3</v>
      </c>
      <c r="S28" s="61">
        <v>0</v>
      </c>
      <c r="T28" s="95" t="s">
        <v>67</v>
      </c>
      <c r="U28" s="96"/>
      <c r="V28" s="96"/>
      <c r="W28" s="97"/>
      <c r="X28" s="9"/>
      <c r="Y28" s="63"/>
      <c r="Z28" s="75"/>
      <c r="AA28" s="33"/>
      <c r="AB28" s="37"/>
      <c r="AC28" s="35"/>
      <c r="AD28" s="4"/>
      <c r="AE28" s="5" t="str">
        <f t="shared" si="2"/>
        <v/>
      </c>
      <c r="AF28" s="6">
        <f>SUM(AC$7:AC28)</f>
        <v>8386</v>
      </c>
      <c r="AG28" s="6">
        <f t="shared" si="10"/>
        <v>-3386</v>
      </c>
      <c r="AH28" s="7">
        <f t="shared" si="3"/>
        <v>0</v>
      </c>
      <c r="AI28" s="4">
        <f t="shared" si="6"/>
        <v>0</v>
      </c>
      <c r="AJ28" s="93" t="str">
        <f t="shared" si="7"/>
        <v/>
      </c>
      <c r="AK28" s="94"/>
      <c r="AL28" s="36"/>
      <c r="AM28" s="70"/>
      <c r="AN28" s="70"/>
      <c r="AO28" s="70"/>
      <c r="AP28" s="95"/>
      <c r="AQ28" s="96"/>
      <c r="AR28" s="96"/>
      <c r="AS28" s="97"/>
    </row>
    <row r="29" spans="2:45" ht="15" customHeight="1" x14ac:dyDescent="0.25">
      <c r="B29" s="9">
        <v>41830</v>
      </c>
      <c r="C29" s="63" t="s">
        <v>48</v>
      </c>
      <c r="D29" s="62"/>
      <c r="E29" s="61">
        <v>0</v>
      </c>
      <c r="F29" s="10">
        <v>0</v>
      </c>
      <c r="G29" s="11">
        <v>0</v>
      </c>
      <c r="H29" s="4"/>
      <c r="I29" s="5">
        <f t="shared" si="0"/>
        <v>0</v>
      </c>
      <c r="J29" s="6">
        <f>SUM(G$7:G29)</f>
        <v>2327</v>
      </c>
      <c r="K29" s="6">
        <f t="shared" si="11"/>
        <v>2673</v>
      </c>
      <c r="L29" s="7">
        <f t="shared" si="12"/>
        <v>0</v>
      </c>
      <c r="M29" s="4">
        <f t="shared" si="13"/>
        <v>0</v>
      </c>
      <c r="N29" s="93" t="str">
        <f t="shared" si="15"/>
        <v/>
      </c>
      <c r="O29" s="94"/>
      <c r="P29" s="36"/>
      <c r="Q29" s="61">
        <v>0</v>
      </c>
      <c r="R29" s="61">
        <v>0</v>
      </c>
      <c r="S29" s="61">
        <v>0</v>
      </c>
      <c r="T29" s="95" t="s">
        <v>68</v>
      </c>
      <c r="U29" s="96"/>
      <c r="V29" s="96"/>
      <c r="W29" s="97"/>
      <c r="X29" s="9"/>
      <c r="Y29" s="63"/>
      <c r="Z29" s="75"/>
      <c r="AA29" s="70"/>
      <c r="AB29" s="10"/>
      <c r="AC29" s="11"/>
      <c r="AD29" s="4"/>
      <c r="AE29" s="5" t="str">
        <f t="shared" si="2"/>
        <v/>
      </c>
      <c r="AF29" s="6">
        <f>SUM(AC$7:AC29)</f>
        <v>8386</v>
      </c>
      <c r="AG29" s="6">
        <f t="shared" si="10"/>
        <v>-3386</v>
      </c>
      <c r="AH29" s="7">
        <f t="shared" si="3"/>
        <v>0</v>
      </c>
      <c r="AI29" s="4">
        <f t="shared" si="6"/>
        <v>0</v>
      </c>
      <c r="AJ29" s="93" t="str">
        <f t="shared" si="7"/>
        <v/>
      </c>
      <c r="AK29" s="94"/>
      <c r="AL29" s="36"/>
      <c r="AM29" s="70"/>
      <c r="AN29" s="70"/>
      <c r="AO29" s="70"/>
      <c r="AP29" s="95"/>
      <c r="AQ29" s="96"/>
      <c r="AR29" s="96"/>
      <c r="AS29" s="97"/>
    </row>
    <row r="30" spans="2:45" ht="15" customHeight="1" x14ac:dyDescent="0.25">
      <c r="B30" s="9">
        <v>41831</v>
      </c>
      <c r="C30" s="63" t="s">
        <v>47</v>
      </c>
      <c r="D30" s="62"/>
      <c r="E30" s="61">
        <v>5</v>
      </c>
      <c r="F30" s="10">
        <v>0</v>
      </c>
      <c r="G30" s="11">
        <v>224</v>
      </c>
      <c r="H30" s="4"/>
      <c r="I30" s="5">
        <f t="shared" ref="I30:I36" si="16">IF(G30="","",(SUM(E30+F30+Q30)))</f>
        <v>8</v>
      </c>
      <c r="J30" s="6">
        <f>SUM(G$7:G30)</f>
        <v>2551</v>
      </c>
      <c r="K30" s="6">
        <f t="shared" ref="K30:K36" si="17">E$4-J30</f>
        <v>2449</v>
      </c>
      <c r="L30" s="7">
        <f t="shared" ref="L30:L36" si="18">IF(G30="",0,$T$7*(I30-F30-Q30))</f>
        <v>245</v>
      </c>
      <c r="M30" s="4">
        <f t="shared" ref="M30:M36" si="19">G30</f>
        <v>224</v>
      </c>
      <c r="N30" s="93">
        <f t="shared" ref="N30:N36" si="20">IF(L30=0,"",(M30/L30))</f>
        <v>0.91428571428571426</v>
      </c>
      <c r="O30" s="94"/>
      <c r="P30" s="36"/>
      <c r="Q30" s="61">
        <v>3</v>
      </c>
      <c r="R30" s="61">
        <v>3</v>
      </c>
      <c r="S30" s="61">
        <v>0</v>
      </c>
      <c r="T30" s="118" t="s">
        <v>74</v>
      </c>
      <c r="U30" s="119"/>
      <c r="V30" s="119"/>
      <c r="W30" s="120"/>
      <c r="X30" s="9"/>
      <c r="Y30" s="63"/>
      <c r="Z30" s="75"/>
      <c r="AA30" s="70"/>
      <c r="AB30" s="10"/>
      <c r="AC30" s="11"/>
      <c r="AD30" s="4"/>
      <c r="AE30" s="5" t="str">
        <f t="shared" ref="AE30:AE36" si="21">IF(AC30="","",(SUM(AA30+AB30+AM30)))</f>
        <v/>
      </c>
      <c r="AF30" s="6">
        <f>SUM(AC$7:AC30)</f>
        <v>8386</v>
      </c>
      <c r="AG30" s="6">
        <f t="shared" si="10"/>
        <v>-3386</v>
      </c>
      <c r="AH30" s="7">
        <f t="shared" si="3"/>
        <v>0</v>
      </c>
      <c r="AI30" s="4">
        <f t="shared" si="6"/>
        <v>0</v>
      </c>
      <c r="AJ30" s="93" t="str">
        <f t="shared" si="7"/>
        <v/>
      </c>
      <c r="AK30" s="94"/>
      <c r="AL30" s="36"/>
      <c r="AM30" s="70"/>
      <c r="AN30" s="70"/>
      <c r="AO30" s="70"/>
      <c r="AP30" s="118"/>
      <c r="AQ30" s="119"/>
      <c r="AR30" s="119"/>
      <c r="AS30" s="120"/>
    </row>
    <row r="31" spans="2:45" ht="15" customHeight="1" x14ac:dyDescent="0.25">
      <c r="B31" s="9"/>
      <c r="C31" s="63"/>
      <c r="D31" s="62"/>
      <c r="E31" s="61"/>
      <c r="F31" s="10"/>
      <c r="G31" s="11"/>
      <c r="H31" s="4"/>
      <c r="I31" s="5" t="str">
        <f t="shared" si="16"/>
        <v/>
      </c>
      <c r="J31" s="6">
        <f>SUM(G$7:G31)</f>
        <v>2551</v>
      </c>
      <c r="K31" s="6">
        <f t="shared" si="17"/>
        <v>2449</v>
      </c>
      <c r="L31" s="7">
        <f t="shared" si="18"/>
        <v>0</v>
      </c>
      <c r="M31" s="4">
        <f t="shared" si="19"/>
        <v>0</v>
      </c>
      <c r="N31" s="93" t="str">
        <f t="shared" si="20"/>
        <v/>
      </c>
      <c r="O31" s="94"/>
      <c r="P31" s="36"/>
      <c r="Q31" s="61"/>
      <c r="R31" s="61"/>
      <c r="S31" s="61"/>
      <c r="T31" s="118" t="s">
        <v>75</v>
      </c>
      <c r="U31" s="119"/>
      <c r="V31" s="119"/>
      <c r="W31" s="120"/>
      <c r="X31" s="9"/>
      <c r="Y31" s="63"/>
      <c r="Z31" s="75"/>
      <c r="AA31" s="70"/>
      <c r="AB31" s="10"/>
      <c r="AC31" s="11"/>
      <c r="AD31" s="4"/>
      <c r="AE31" s="5" t="str">
        <f t="shared" si="21"/>
        <v/>
      </c>
      <c r="AF31" s="6">
        <f>SUM(AC$7:AC31)</f>
        <v>8386</v>
      </c>
      <c r="AG31" s="6">
        <f t="shared" si="10"/>
        <v>-3386</v>
      </c>
      <c r="AH31" s="7">
        <f t="shared" si="3"/>
        <v>0</v>
      </c>
      <c r="AI31" s="4">
        <f t="shared" si="6"/>
        <v>0</v>
      </c>
      <c r="AJ31" s="93" t="str">
        <f t="shared" si="7"/>
        <v/>
      </c>
      <c r="AK31" s="94"/>
      <c r="AL31" s="36"/>
      <c r="AM31" s="70"/>
      <c r="AN31" s="70"/>
      <c r="AO31" s="70"/>
      <c r="AP31" s="118"/>
      <c r="AQ31" s="119"/>
      <c r="AR31" s="119"/>
      <c r="AS31" s="120"/>
    </row>
    <row r="32" spans="2:45" ht="15" customHeight="1" x14ac:dyDescent="0.25">
      <c r="B32" s="9">
        <v>41831</v>
      </c>
      <c r="C32" s="63" t="s">
        <v>48</v>
      </c>
      <c r="D32" s="66"/>
      <c r="E32" s="65">
        <v>0</v>
      </c>
      <c r="F32" s="10">
        <v>0</v>
      </c>
      <c r="G32" s="11">
        <v>0</v>
      </c>
      <c r="H32" s="4"/>
      <c r="I32" s="5">
        <f t="shared" si="16"/>
        <v>0</v>
      </c>
      <c r="J32" s="6">
        <f>SUM(G$7:G32)</f>
        <v>2551</v>
      </c>
      <c r="K32" s="6">
        <f t="shared" si="17"/>
        <v>2449</v>
      </c>
      <c r="L32" s="7">
        <f t="shared" si="18"/>
        <v>0</v>
      </c>
      <c r="M32" s="4">
        <f t="shared" si="19"/>
        <v>0</v>
      </c>
      <c r="N32" s="93" t="str">
        <f t="shared" si="20"/>
        <v/>
      </c>
      <c r="O32" s="94"/>
      <c r="P32" s="36"/>
      <c r="Q32" s="65">
        <v>0</v>
      </c>
      <c r="R32" s="65">
        <v>0</v>
      </c>
      <c r="S32" s="65">
        <v>0</v>
      </c>
      <c r="T32" s="95" t="s">
        <v>72</v>
      </c>
      <c r="U32" s="96"/>
      <c r="V32" s="96"/>
      <c r="W32" s="97"/>
      <c r="X32" s="9"/>
      <c r="Y32" s="63"/>
      <c r="Z32" s="75"/>
      <c r="AA32" s="70"/>
      <c r="AB32" s="10"/>
      <c r="AC32" s="11"/>
      <c r="AD32" s="4"/>
      <c r="AE32" s="5" t="str">
        <f t="shared" si="21"/>
        <v/>
      </c>
      <c r="AF32" s="6">
        <f>SUM(AC$7:AC32)</f>
        <v>8386</v>
      </c>
      <c r="AG32" s="6">
        <f t="shared" si="10"/>
        <v>-3386</v>
      </c>
      <c r="AH32" s="7">
        <f t="shared" si="3"/>
        <v>0</v>
      </c>
      <c r="AI32" s="4">
        <f t="shared" si="6"/>
        <v>0</v>
      </c>
      <c r="AJ32" s="93" t="str">
        <f t="shared" si="7"/>
        <v/>
      </c>
      <c r="AK32" s="94"/>
      <c r="AL32" s="36"/>
      <c r="AM32" s="70"/>
      <c r="AN32" s="70"/>
      <c r="AO32" s="70"/>
      <c r="AP32" s="95"/>
      <c r="AQ32" s="96"/>
      <c r="AR32" s="96"/>
      <c r="AS32" s="97"/>
    </row>
    <row r="33" spans="2:45" ht="15" customHeight="1" x14ac:dyDescent="0.25">
      <c r="B33" s="9">
        <v>41832</v>
      </c>
      <c r="C33" s="63" t="s">
        <v>47</v>
      </c>
      <c r="D33" s="66"/>
      <c r="E33" s="65">
        <v>2</v>
      </c>
      <c r="F33" s="10">
        <v>0</v>
      </c>
      <c r="G33" s="11">
        <v>64</v>
      </c>
      <c r="H33" s="4"/>
      <c r="I33" s="5">
        <f t="shared" si="16"/>
        <v>6</v>
      </c>
      <c r="J33" s="6">
        <f>SUM(G$7:G33)</f>
        <v>2615</v>
      </c>
      <c r="K33" s="6">
        <f t="shared" si="17"/>
        <v>2385</v>
      </c>
      <c r="L33" s="7">
        <f t="shared" si="18"/>
        <v>98</v>
      </c>
      <c r="M33" s="4">
        <f t="shared" si="19"/>
        <v>64</v>
      </c>
      <c r="N33" s="93">
        <f t="shared" si="20"/>
        <v>0.65306122448979587</v>
      </c>
      <c r="O33" s="94"/>
      <c r="P33" s="36"/>
      <c r="Q33" s="65">
        <v>4</v>
      </c>
      <c r="R33" s="65">
        <v>2</v>
      </c>
      <c r="S33" s="65">
        <v>11</v>
      </c>
      <c r="T33" s="95" t="s">
        <v>76</v>
      </c>
      <c r="U33" s="96"/>
      <c r="V33" s="96"/>
      <c r="W33" s="97"/>
      <c r="X33" s="9"/>
      <c r="Y33" s="63"/>
      <c r="Z33" s="75"/>
      <c r="AA33" s="70"/>
      <c r="AB33" s="10"/>
      <c r="AC33" s="11"/>
      <c r="AD33" s="4"/>
      <c r="AE33" s="5" t="str">
        <f t="shared" si="21"/>
        <v/>
      </c>
      <c r="AF33" s="6">
        <f>SUM(AC$7:AC33)</f>
        <v>8386</v>
      </c>
      <c r="AG33" s="6">
        <f t="shared" si="10"/>
        <v>-3386</v>
      </c>
      <c r="AH33" s="7">
        <f t="shared" si="3"/>
        <v>0</v>
      </c>
      <c r="AI33" s="4">
        <f t="shared" si="6"/>
        <v>0</v>
      </c>
      <c r="AJ33" s="93" t="str">
        <f t="shared" si="7"/>
        <v/>
      </c>
      <c r="AK33" s="94"/>
      <c r="AL33" s="36"/>
      <c r="AM33" s="70"/>
      <c r="AN33" s="70"/>
      <c r="AO33" s="70"/>
      <c r="AP33" s="95"/>
      <c r="AQ33" s="96"/>
      <c r="AR33" s="96"/>
      <c r="AS33" s="97"/>
    </row>
    <row r="34" spans="2:45" ht="15" customHeight="1" x14ac:dyDescent="0.25">
      <c r="B34" s="9">
        <v>41832</v>
      </c>
      <c r="C34" s="63" t="s">
        <v>48</v>
      </c>
      <c r="D34" s="66"/>
      <c r="E34" s="65">
        <v>0</v>
      </c>
      <c r="F34" s="10">
        <v>0</v>
      </c>
      <c r="G34" s="11">
        <v>0</v>
      </c>
      <c r="H34" s="4"/>
      <c r="I34" s="5">
        <f t="shared" si="16"/>
        <v>0</v>
      </c>
      <c r="J34" s="6">
        <f>SUM(G$7:G34)</f>
        <v>2615</v>
      </c>
      <c r="K34" s="6">
        <f t="shared" si="17"/>
        <v>2385</v>
      </c>
      <c r="L34" s="7">
        <f t="shared" si="18"/>
        <v>0</v>
      </c>
      <c r="M34" s="4">
        <f t="shared" si="19"/>
        <v>0</v>
      </c>
      <c r="N34" s="93" t="str">
        <f t="shared" si="20"/>
        <v/>
      </c>
      <c r="O34" s="94"/>
      <c r="P34" s="36"/>
      <c r="Q34" s="65">
        <v>0</v>
      </c>
      <c r="R34" s="65">
        <v>0</v>
      </c>
      <c r="S34" s="65">
        <v>0</v>
      </c>
      <c r="T34" s="67" t="s">
        <v>73</v>
      </c>
      <c r="U34" s="68"/>
      <c r="V34" s="68"/>
      <c r="W34" s="69"/>
      <c r="X34" s="9"/>
      <c r="Y34" s="63"/>
      <c r="Z34" s="75"/>
      <c r="AA34" s="70"/>
      <c r="AB34" s="10"/>
      <c r="AC34" s="11"/>
      <c r="AD34" s="4"/>
      <c r="AE34" s="5" t="str">
        <f t="shared" si="21"/>
        <v/>
      </c>
      <c r="AF34" s="6">
        <f>SUM(AC$7:AC34)</f>
        <v>8386</v>
      </c>
      <c r="AG34" s="6">
        <f t="shared" si="10"/>
        <v>-3386</v>
      </c>
      <c r="AH34" s="7">
        <f t="shared" si="3"/>
        <v>0</v>
      </c>
      <c r="AI34" s="4">
        <f t="shared" si="6"/>
        <v>0</v>
      </c>
      <c r="AJ34" s="93" t="str">
        <f t="shared" si="7"/>
        <v/>
      </c>
      <c r="AK34" s="94"/>
      <c r="AL34" s="36"/>
      <c r="AM34" s="70"/>
      <c r="AN34" s="70"/>
      <c r="AO34" s="70"/>
      <c r="AP34" s="76"/>
      <c r="AQ34" s="77"/>
      <c r="AR34" s="77"/>
      <c r="AS34" s="78"/>
    </row>
    <row r="35" spans="2:45" ht="15" customHeight="1" x14ac:dyDescent="0.25">
      <c r="B35" s="9">
        <v>41834</v>
      </c>
      <c r="C35" s="63" t="s">
        <v>47</v>
      </c>
      <c r="D35" s="66"/>
      <c r="E35" s="65">
        <v>8</v>
      </c>
      <c r="F35" s="10">
        <v>0</v>
      </c>
      <c r="G35" s="11">
        <v>320</v>
      </c>
      <c r="H35" s="4"/>
      <c r="I35" s="5">
        <f t="shared" si="16"/>
        <v>8</v>
      </c>
      <c r="J35" s="6">
        <f>SUM(G$7:G35)</f>
        <v>2935</v>
      </c>
      <c r="K35" s="6">
        <f t="shared" si="17"/>
        <v>2065</v>
      </c>
      <c r="L35" s="7">
        <f t="shared" si="18"/>
        <v>392</v>
      </c>
      <c r="M35" s="4">
        <f t="shared" si="19"/>
        <v>320</v>
      </c>
      <c r="N35" s="93">
        <f t="shared" si="20"/>
        <v>0.81632653061224492</v>
      </c>
      <c r="O35" s="94"/>
      <c r="P35" s="36"/>
      <c r="Q35" s="65">
        <v>0</v>
      </c>
      <c r="R35" s="65">
        <v>0</v>
      </c>
      <c r="S35" s="65">
        <v>0</v>
      </c>
      <c r="T35" s="121"/>
      <c r="U35" s="122"/>
      <c r="V35" s="122"/>
      <c r="W35" s="123"/>
      <c r="X35" s="9"/>
      <c r="Y35" s="63"/>
      <c r="Z35" s="75"/>
      <c r="AA35" s="70"/>
      <c r="AB35" s="10"/>
      <c r="AC35" s="11"/>
      <c r="AD35" s="4"/>
      <c r="AE35" s="5" t="str">
        <f t="shared" si="21"/>
        <v/>
      </c>
      <c r="AF35" s="6">
        <f>SUM(AC$7:AC35)</f>
        <v>8386</v>
      </c>
      <c r="AG35" s="6">
        <f t="shared" si="10"/>
        <v>-3386</v>
      </c>
      <c r="AH35" s="7">
        <f t="shared" si="3"/>
        <v>0</v>
      </c>
      <c r="AI35" s="4">
        <f t="shared" si="6"/>
        <v>0</v>
      </c>
      <c r="AJ35" s="93" t="str">
        <f t="shared" si="7"/>
        <v/>
      </c>
      <c r="AK35" s="94"/>
      <c r="AL35" s="36"/>
      <c r="AM35" s="70"/>
      <c r="AN35" s="70"/>
      <c r="AO35" s="70"/>
      <c r="AP35" s="121"/>
      <c r="AQ35" s="122"/>
      <c r="AR35" s="122"/>
      <c r="AS35" s="123"/>
    </row>
    <row r="36" spans="2:45" ht="15" customHeight="1" x14ac:dyDescent="0.25">
      <c r="B36" s="9">
        <v>41834</v>
      </c>
      <c r="C36" s="63" t="s">
        <v>61</v>
      </c>
      <c r="D36" s="66"/>
      <c r="E36" s="65">
        <v>6</v>
      </c>
      <c r="F36" s="10">
        <v>0</v>
      </c>
      <c r="G36" s="11">
        <v>181</v>
      </c>
      <c r="H36" s="4"/>
      <c r="I36" s="5">
        <f t="shared" si="16"/>
        <v>6</v>
      </c>
      <c r="J36" s="6">
        <f>SUM(G$7:G36)</f>
        <v>3116</v>
      </c>
      <c r="K36" s="6">
        <f t="shared" si="17"/>
        <v>1884</v>
      </c>
      <c r="L36" s="7">
        <f t="shared" si="18"/>
        <v>294</v>
      </c>
      <c r="M36" s="4">
        <f t="shared" si="19"/>
        <v>181</v>
      </c>
      <c r="N36" s="93">
        <f t="shared" si="20"/>
        <v>0.61564625850340138</v>
      </c>
      <c r="O36" s="94"/>
      <c r="P36" s="36"/>
      <c r="Q36" s="65">
        <v>0</v>
      </c>
      <c r="R36" s="65">
        <v>0</v>
      </c>
      <c r="S36" s="65">
        <v>1</v>
      </c>
      <c r="T36" s="118" t="s">
        <v>92</v>
      </c>
      <c r="U36" s="119"/>
      <c r="V36" s="119"/>
      <c r="W36" s="120"/>
      <c r="X36" s="9"/>
      <c r="Y36" s="63"/>
      <c r="Z36" s="75"/>
      <c r="AA36" s="70"/>
      <c r="AB36" s="10"/>
      <c r="AC36" s="11"/>
      <c r="AD36" s="4"/>
      <c r="AE36" s="5" t="str">
        <f t="shared" si="21"/>
        <v/>
      </c>
      <c r="AF36" s="6">
        <f>SUM(AC$7:AC36)</f>
        <v>8386</v>
      </c>
      <c r="AG36" s="6">
        <f t="shared" si="10"/>
        <v>-3386</v>
      </c>
      <c r="AH36" s="7">
        <f t="shared" si="3"/>
        <v>0</v>
      </c>
      <c r="AI36" s="4">
        <f t="shared" si="6"/>
        <v>0</v>
      </c>
      <c r="AJ36" s="93" t="str">
        <f t="shared" si="7"/>
        <v/>
      </c>
      <c r="AK36" s="94"/>
      <c r="AL36" s="36"/>
      <c r="AM36" s="70"/>
      <c r="AN36" s="70"/>
      <c r="AO36" s="70"/>
      <c r="AP36" s="118"/>
      <c r="AQ36" s="119"/>
      <c r="AR36" s="119"/>
      <c r="AS36" s="120"/>
    </row>
    <row r="37" spans="2:45" ht="15" customHeight="1" x14ac:dyDescent="0.25">
      <c r="B37" s="9">
        <v>41835</v>
      </c>
      <c r="C37" s="63" t="s">
        <v>61</v>
      </c>
      <c r="D37" s="62"/>
      <c r="E37" s="33">
        <v>8</v>
      </c>
      <c r="F37" s="37">
        <v>0</v>
      </c>
      <c r="G37" s="35">
        <v>262</v>
      </c>
      <c r="H37" s="4"/>
      <c r="I37" s="5">
        <f t="shared" si="0"/>
        <v>8</v>
      </c>
      <c r="J37" s="6">
        <f>SUM(G$7:G37)</f>
        <v>3378</v>
      </c>
      <c r="K37" s="6">
        <f t="shared" si="11"/>
        <v>1622</v>
      </c>
      <c r="L37" s="7">
        <f t="shared" si="12"/>
        <v>392</v>
      </c>
      <c r="M37" s="4">
        <f t="shared" si="13"/>
        <v>262</v>
      </c>
      <c r="N37" s="93">
        <f t="shared" si="15"/>
        <v>0.66836734693877553</v>
      </c>
      <c r="O37" s="94"/>
      <c r="P37" s="36"/>
      <c r="Q37" s="65">
        <v>0</v>
      </c>
      <c r="R37" s="65">
        <v>0</v>
      </c>
      <c r="S37" s="65">
        <v>0</v>
      </c>
      <c r="T37" s="121"/>
      <c r="U37" s="122"/>
      <c r="V37" s="122"/>
      <c r="W37" s="123"/>
      <c r="X37" s="9"/>
      <c r="Y37" s="63"/>
      <c r="Z37" s="75"/>
      <c r="AA37" s="33"/>
      <c r="AB37" s="37"/>
      <c r="AC37" s="35"/>
      <c r="AD37" s="4"/>
      <c r="AE37" s="5" t="str">
        <f t="shared" ref="AE37:AE46" si="22">IF(AC37="","",(SUM(AA37+AB37+AM37)))</f>
        <v/>
      </c>
      <c r="AF37" s="6">
        <f>SUM(AC$7:AC37)</f>
        <v>8386</v>
      </c>
      <c r="AG37" s="6">
        <f t="shared" si="10"/>
        <v>-3386</v>
      </c>
      <c r="AH37" s="7">
        <f t="shared" si="3"/>
        <v>0</v>
      </c>
      <c r="AI37" s="4">
        <f t="shared" si="6"/>
        <v>0</v>
      </c>
      <c r="AJ37" s="93" t="str">
        <f t="shared" si="7"/>
        <v/>
      </c>
      <c r="AK37" s="94"/>
      <c r="AL37" s="36"/>
      <c r="AM37" s="70"/>
      <c r="AN37" s="70"/>
      <c r="AO37" s="70"/>
      <c r="AP37" s="121"/>
      <c r="AQ37" s="122"/>
      <c r="AR37" s="122"/>
      <c r="AS37" s="123"/>
    </row>
    <row r="38" spans="2:45" ht="15" customHeight="1" x14ac:dyDescent="0.25">
      <c r="B38" s="9">
        <v>41835</v>
      </c>
      <c r="C38" s="63" t="s">
        <v>47</v>
      </c>
      <c r="D38" s="62"/>
      <c r="E38" s="61">
        <v>8</v>
      </c>
      <c r="F38" s="10">
        <v>0</v>
      </c>
      <c r="G38" s="11">
        <v>310</v>
      </c>
      <c r="H38" s="4"/>
      <c r="I38" s="5">
        <f t="shared" si="0"/>
        <v>8</v>
      </c>
      <c r="J38" s="6">
        <f>SUM(G$7:G38)</f>
        <v>3688</v>
      </c>
      <c r="K38" s="6">
        <f t="shared" si="11"/>
        <v>1312</v>
      </c>
      <c r="L38" s="7">
        <f t="shared" si="12"/>
        <v>392</v>
      </c>
      <c r="M38" s="4">
        <f t="shared" si="13"/>
        <v>310</v>
      </c>
      <c r="N38" s="93">
        <f t="shared" si="15"/>
        <v>0.79081632653061229</v>
      </c>
      <c r="O38" s="94"/>
      <c r="P38" s="36"/>
      <c r="Q38" s="61">
        <v>0</v>
      </c>
      <c r="R38" s="61">
        <v>0</v>
      </c>
      <c r="S38" s="61">
        <v>0</v>
      </c>
      <c r="T38" s="95"/>
      <c r="U38" s="96"/>
      <c r="V38" s="96"/>
      <c r="W38" s="97"/>
      <c r="X38" s="9"/>
      <c r="Y38" s="63"/>
      <c r="Z38" s="75"/>
      <c r="AA38" s="70"/>
      <c r="AB38" s="10"/>
      <c r="AC38" s="11"/>
      <c r="AD38" s="4"/>
      <c r="AE38" s="5" t="str">
        <f t="shared" si="22"/>
        <v/>
      </c>
      <c r="AF38" s="6">
        <f>SUM(AC$7:AC38)</f>
        <v>8386</v>
      </c>
      <c r="AG38" s="6">
        <f t="shared" si="10"/>
        <v>-3386</v>
      </c>
      <c r="AH38" s="7">
        <f t="shared" si="3"/>
        <v>0</v>
      </c>
      <c r="AI38" s="4">
        <f t="shared" si="6"/>
        <v>0</v>
      </c>
      <c r="AJ38" s="93" t="str">
        <f t="shared" si="7"/>
        <v/>
      </c>
      <c r="AK38" s="94"/>
      <c r="AL38" s="36"/>
      <c r="AM38" s="70"/>
      <c r="AN38" s="70"/>
      <c r="AO38" s="70"/>
      <c r="AP38" s="95"/>
      <c r="AQ38" s="96"/>
      <c r="AR38" s="96"/>
      <c r="AS38" s="97"/>
    </row>
    <row r="39" spans="2:45" ht="15" customHeight="1" x14ac:dyDescent="0.25">
      <c r="B39" s="9">
        <v>41837</v>
      </c>
      <c r="C39" s="63" t="s">
        <v>47</v>
      </c>
      <c r="D39" s="62"/>
      <c r="E39" s="33">
        <v>8</v>
      </c>
      <c r="F39" s="37">
        <v>0</v>
      </c>
      <c r="G39" s="35">
        <v>258</v>
      </c>
      <c r="H39" s="4"/>
      <c r="I39" s="5">
        <f t="shared" si="0"/>
        <v>8</v>
      </c>
      <c r="J39" s="6">
        <f>SUM(G$7:G39)</f>
        <v>3946</v>
      </c>
      <c r="K39" s="6">
        <f t="shared" si="11"/>
        <v>1054</v>
      </c>
      <c r="L39" s="7">
        <f t="shared" si="12"/>
        <v>392</v>
      </c>
      <c r="M39" s="4">
        <f t="shared" si="13"/>
        <v>258</v>
      </c>
      <c r="N39" s="93">
        <f t="shared" si="15"/>
        <v>0.65816326530612246</v>
      </c>
      <c r="O39" s="94"/>
      <c r="P39" s="36"/>
      <c r="Q39" s="61">
        <v>0</v>
      </c>
      <c r="R39" s="61">
        <v>0</v>
      </c>
      <c r="S39" s="61">
        <v>0</v>
      </c>
      <c r="T39" s="95"/>
      <c r="U39" s="96"/>
      <c r="V39" s="96"/>
      <c r="W39" s="97"/>
      <c r="X39" s="9"/>
      <c r="Y39" s="63"/>
      <c r="Z39" s="75"/>
      <c r="AA39" s="33"/>
      <c r="AB39" s="37"/>
      <c r="AC39" s="35"/>
      <c r="AD39" s="4"/>
      <c r="AE39" s="5" t="str">
        <f t="shared" si="22"/>
        <v/>
      </c>
      <c r="AF39" s="6">
        <f>SUM(AC$7:AC39)</f>
        <v>8386</v>
      </c>
      <c r="AG39" s="6">
        <f t="shared" si="10"/>
        <v>-3386</v>
      </c>
      <c r="AH39" s="7">
        <f t="shared" si="3"/>
        <v>0</v>
      </c>
      <c r="AI39" s="4">
        <f t="shared" si="6"/>
        <v>0</v>
      </c>
      <c r="AJ39" s="93" t="str">
        <f t="shared" si="7"/>
        <v/>
      </c>
      <c r="AK39" s="94"/>
      <c r="AL39" s="36"/>
      <c r="AM39" s="70"/>
      <c r="AN39" s="70"/>
      <c r="AO39" s="70"/>
      <c r="AP39" s="95"/>
      <c r="AQ39" s="96"/>
      <c r="AR39" s="96"/>
      <c r="AS39" s="97"/>
    </row>
    <row r="40" spans="2:45" ht="15" customHeight="1" x14ac:dyDescent="0.25">
      <c r="B40" s="9">
        <v>41838</v>
      </c>
      <c r="C40" s="63" t="s">
        <v>47</v>
      </c>
      <c r="D40" s="62"/>
      <c r="E40" s="61">
        <v>8</v>
      </c>
      <c r="F40" s="10">
        <v>0</v>
      </c>
      <c r="G40" s="11">
        <v>280</v>
      </c>
      <c r="H40" s="4"/>
      <c r="I40" s="5">
        <f t="shared" si="0"/>
        <v>8</v>
      </c>
      <c r="J40" s="6">
        <f>SUM(G$7:G40)</f>
        <v>4226</v>
      </c>
      <c r="K40" s="6">
        <f t="shared" si="11"/>
        <v>774</v>
      </c>
      <c r="L40" s="7">
        <f t="shared" si="12"/>
        <v>392</v>
      </c>
      <c r="M40" s="4">
        <f t="shared" si="13"/>
        <v>280</v>
      </c>
      <c r="N40" s="93">
        <f t="shared" si="15"/>
        <v>0.7142857142857143</v>
      </c>
      <c r="O40" s="94"/>
      <c r="P40" s="36"/>
      <c r="Q40" s="61">
        <v>0</v>
      </c>
      <c r="R40" s="61">
        <v>0</v>
      </c>
      <c r="S40" s="61">
        <v>0</v>
      </c>
      <c r="T40" s="95"/>
      <c r="U40" s="96"/>
      <c r="V40" s="96"/>
      <c r="W40" s="97"/>
      <c r="X40" s="9"/>
      <c r="Y40" s="63"/>
      <c r="Z40" s="75"/>
      <c r="AA40" s="70"/>
      <c r="AB40" s="10"/>
      <c r="AC40" s="11"/>
      <c r="AD40" s="4"/>
      <c r="AE40" s="5" t="str">
        <f t="shared" si="22"/>
        <v/>
      </c>
      <c r="AF40" s="6">
        <f>SUM(AC$7:AC40)</f>
        <v>8386</v>
      </c>
      <c r="AG40" s="6">
        <f t="shared" si="10"/>
        <v>-3386</v>
      </c>
      <c r="AH40" s="7">
        <f t="shared" si="3"/>
        <v>0</v>
      </c>
      <c r="AI40" s="4">
        <f t="shared" si="6"/>
        <v>0</v>
      </c>
      <c r="AJ40" s="93" t="str">
        <f t="shared" si="7"/>
        <v/>
      </c>
      <c r="AK40" s="94"/>
      <c r="AL40" s="36"/>
      <c r="AM40" s="70"/>
      <c r="AN40" s="70"/>
      <c r="AO40" s="70"/>
      <c r="AP40" s="95"/>
      <c r="AQ40" s="96"/>
      <c r="AR40" s="96"/>
      <c r="AS40" s="97"/>
    </row>
    <row r="41" spans="2:45" ht="15" customHeight="1" x14ac:dyDescent="0.25">
      <c r="B41" s="9">
        <v>41841</v>
      </c>
      <c r="C41" s="63" t="s">
        <v>61</v>
      </c>
      <c r="D41" s="62"/>
      <c r="E41" s="33">
        <v>3.5</v>
      </c>
      <c r="F41" s="37">
        <v>0</v>
      </c>
      <c r="G41" s="35">
        <v>103</v>
      </c>
      <c r="H41" s="4"/>
      <c r="I41" s="5">
        <f t="shared" si="0"/>
        <v>3.5</v>
      </c>
      <c r="J41" s="6">
        <f>SUM(G$7:G41)</f>
        <v>4329</v>
      </c>
      <c r="K41" s="6">
        <f t="shared" ref="K41:K44" si="23">E$4-J41</f>
        <v>671</v>
      </c>
      <c r="L41" s="7">
        <f t="shared" ref="L41:L44" si="24">IF(G41="",0,$T$7*(I41-F41-Q41))</f>
        <v>171.5</v>
      </c>
      <c r="M41" s="4">
        <f t="shared" ref="M41:M44" si="25">G41</f>
        <v>103</v>
      </c>
      <c r="N41" s="93">
        <f t="shared" si="15"/>
        <v>0.6005830903790087</v>
      </c>
      <c r="O41" s="94"/>
      <c r="P41" s="36"/>
      <c r="Q41" s="61">
        <v>0</v>
      </c>
      <c r="R41" s="61">
        <v>0</v>
      </c>
      <c r="S41" s="61">
        <v>0</v>
      </c>
      <c r="T41" s="95" t="s">
        <v>79</v>
      </c>
      <c r="U41" s="96"/>
      <c r="V41" s="96"/>
      <c r="W41" s="97"/>
      <c r="X41" s="9"/>
      <c r="Y41" s="63"/>
      <c r="Z41" s="75"/>
      <c r="AA41" s="33"/>
      <c r="AB41" s="37"/>
      <c r="AC41" s="35"/>
      <c r="AD41" s="4"/>
      <c r="AE41" s="5" t="str">
        <f t="shared" si="22"/>
        <v/>
      </c>
      <c r="AF41" s="6">
        <f>SUM(AC$7:AC41)</f>
        <v>8386</v>
      </c>
      <c r="AG41" s="6">
        <f t="shared" si="10"/>
        <v>-3386</v>
      </c>
      <c r="AH41" s="7">
        <f t="shared" si="3"/>
        <v>0</v>
      </c>
      <c r="AI41" s="4">
        <f t="shared" si="6"/>
        <v>0</v>
      </c>
      <c r="AJ41" s="93" t="str">
        <f t="shared" si="7"/>
        <v/>
      </c>
      <c r="AK41" s="94"/>
      <c r="AL41" s="36"/>
      <c r="AM41" s="70"/>
      <c r="AN41" s="70"/>
      <c r="AO41" s="70"/>
      <c r="AP41" s="95"/>
      <c r="AQ41" s="96"/>
      <c r="AR41" s="96"/>
      <c r="AS41" s="97"/>
    </row>
    <row r="42" spans="2:45" ht="15" customHeight="1" x14ac:dyDescent="0.25">
      <c r="B42" s="9">
        <v>41841</v>
      </c>
      <c r="C42" s="63" t="s">
        <v>47</v>
      </c>
      <c r="D42" s="62"/>
      <c r="E42" s="61">
        <v>6</v>
      </c>
      <c r="F42" s="10">
        <v>0</v>
      </c>
      <c r="G42" s="11">
        <v>222</v>
      </c>
      <c r="H42" s="4"/>
      <c r="I42" s="5">
        <f t="shared" si="0"/>
        <v>8</v>
      </c>
      <c r="J42" s="6">
        <f>SUM(G$7:G42)</f>
        <v>4551</v>
      </c>
      <c r="K42" s="6">
        <f t="shared" si="23"/>
        <v>449</v>
      </c>
      <c r="L42" s="7">
        <f t="shared" si="24"/>
        <v>294</v>
      </c>
      <c r="M42" s="4">
        <f t="shared" si="25"/>
        <v>222</v>
      </c>
      <c r="N42" s="93">
        <f t="shared" si="15"/>
        <v>0.75510204081632648</v>
      </c>
      <c r="O42" s="94"/>
      <c r="P42" s="36"/>
      <c r="Q42" s="61">
        <v>2</v>
      </c>
      <c r="R42" s="61">
        <v>3</v>
      </c>
      <c r="S42" s="61">
        <v>3</v>
      </c>
      <c r="T42" s="118" t="s">
        <v>80</v>
      </c>
      <c r="U42" s="119"/>
      <c r="V42" s="119"/>
      <c r="W42" s="120"/>
      <c r="X42" s="9"/>
      <c r="Y42" s="63"/>
      <c r="Z42" s="75"/>
      <c r="AA42" s="70"/>
      <c r="AB42" s="10"/>
      <c r="AC42" s="11"/>
      <c r="AD42" s="4"/>
      <c r="AE42" s="5" t="str">
        <f t="shared" si="22"/>
        <v/>
      </c>
      <c r="AF42" s="6">
        <f>SUM(AC$7:AC42)</f>
        <v>8386</v>
      </c>
      <c r="AG42" s="6">
        <f t="shared" si="10"/>
        <v>-3386</v>
      </c>
      <c r="AH42" s="7">
        <f t="shared" si="3"/>
        <v>0</v>
      </c>
      <c r="AI42" s="4">
        <f t="shared" si="6"/>
        <v>0</v>
      </c>
      <c r="AJ42" s="93" t="str">
        <f t="shared" si="7"/>
        <v/>
      </c>
      <c r="AK42" s="94"/>
      <c r="AL42" s="36"/>
      <c r="AM42" s="70"/>
      <c r="AN42" s="70"/>
      <c r="AO42" s="70"/>
      <c r="AP42" s="118"/>
      <c r="AQ42" s="119"/>
      <c r="AR42" s="119"/>
      <c r="AS42" s="120"/>
    </row>
    <row r="43" spans="2:45" ht="15" customHeight="1" x14ac:dyDescent="0.25">
      <c r="B43" s="9">
        <v>41842</v>
      </c>
      <c r="C43" s="63" t="s">
        <v>61</v>
      </c>
      <c r="D43" s="62"/>
      <c r="E43" s="33">
        <v>2.5</v>
      </c>
      <c r="F43" s="37">
        <v>0</v>
      </c>
      <c r="G43" s="35">
        <v>88</v>
      </c>
      <c r="H43" s="4"/>
      <c r="I43" s="5">
        <f t="shared" si="0"/>
        <v>2.5</v>
      </c>
      <c r="J43" s="6">
        <f>SUM(G$7:G43)</f>
        <v>4639</v>
      </c>
      <c r="K43" s="6">
        <f t="shared" si="23"/>
        <v>361</v>
      </c>
      <c r="L43" s="7">
        <f t="shared" si="24"/>
        <v>122.5</v>
      </c>
      <c r="M43" s="4">
        <f t="shared" si="25"/>
        <v>88</v>
      </c>
      <c r="N43" s="93">
        <f t="shared" si="15"/>
        <v>0.71836734693877546</v>
      </c>
      <c r="O43" s="94"/>
      <c r="P43" s="36"/>
      <c r="Q43" s="61">
        <v>0</v>
      </c>
      <c r="R43" s="61">
        <v>0</v>
      </c>
      <c r="S43" s="61">
        <v>0</v>
      </c>
      <c r="T43" s="95"/>
      <c r="U43" s="96"/>
      <c r="V43" s="96"/>
      <c r="W43" s="97"/>
      <c r="X43" s="9"/>
      <c r="Y43" s="63"/>
      <c r="Z43" s="75"/>
      <c r="AA43" s="33"/>
      <c r="AB43" s="37"/>
      <c r="AC43" s="35"/>
      <c r="AD43" s="4"/>
      <c r="AE43" s="5" t="str">
        <f t="shared" si="22"/>
        <v/>
      </c>
      <c r="AF43" s="6">
        <f>SUM(AC$7:AC43)</f>
        <v>8386</v>
      </c>
      <c r="AG43" s="6">
        <f t="shared" si="10"/>
        <v>-3386</v>
      </c>
      <c r="AH43" s="7">
        <f t="shared" si="3"/>
        <v>0</v>
      </c>
      <c r="AI43" s="4">
        <f t="shared" si="6"/>
        <v>0</v>
      </c>
      <c r="AJ43" s="93" t="str">
        <f t="shared" si="7"/>
        <v/>
      </c>
      <c r="AK43" s="94"/>
      <c r="AL43" s="36"/>
      <c r="AM43" s="70"/>
      <c r="AN43" s="70"/>
      <c r="AO43" s="70"/>
      <c r="AP43" s="95"/>
      <c r="AQ43" s="96"/>
      <c r="AR43" s="96"/>
      <c r="AS43" s="97"/>
    </row>
    <row r="44" spans="2:45" ht="15" customHeight="1" x14ac:dyDescent="0.25">
      <c r="B44" s="9">
        <v>41850</v>
      </c>
      <c r="C44" s="63" t="s">
        <v>47</v>
      </c>
      <c r="D44" s="62"/>
      <c r="E44" s="61">
        <v>7</v>
      </c>
      <c r="F44" s="10">
        <v>0</v>
      </c>
      <c r="G44" s="11">
        <v>295</v>
      </c>
      <c r="H44" s="4"/>
      <c r="I44" s="5">
        <f t="shared" si="0"/>
        <v>7</v>
      </c>
      <c r="J44" s="6">
        <f>SUM(G$7:G44)</f>
        <v>4934</v>
      </c>
      <c r="K44" s="6">
        <f t="shared" si="23"/>
        <v>66</v>
      </c>
      <c r="L44" s="7">
        <f t="shared" si="24"/>
        <v>343</v>
      </c>
      <c r="M44" s="4">
        <f t="shared" si="25"/>
        <v>295</v>
      </c>
      <c r="N44" s="93">
        <f t="shared" si="15"/>
        <v>0.86005830903790093</v>
      </c>
      <c r="O44" s="94"/>
      <c r="P44" s="36"/>
      <c r="Q44" s="61">
        <v>0</v>
      </c>
      <c r="R44" s="61">
        <v>0</v>
      </c>
      <c r="S44" s="61">
        <v>0</v>
      </c>
      <c r="T44" s="95" t="s">
        <v>81</v>
      </c>
      <c r="U44" s="96"/>
      <c r="V44" s="96"/>
      <c r="W44" s="97"/>
      <c r="X44" s="9"/>
      <c r="Y44" s="63"/>
      <c r="Z44" s="75"/>
      <c r="AA44" s="70"/>
      <c r="AB44" s="10"/>
      <c r="AC44" s="11"/>
      <c r="AD44" s="4"/>
      <c r="AE44" s="5" t="str">
        <f t="shared" si="22"/>
        <v/>
      </c>
      <c r="AF44" s="6">
        <f>SUM(AC$7:AC44)</f>
        <v>8386</v>
      </c>
      <c r="AG44" s="6">
        <f t="shared" si="10"/>
        <v>-3386</v>
      </c>
      <c r="AH44" s="7">
        <f t="shared" si="3"/>
        <v>0</v>
      </c>
      <c r="AI44" s="4">
        <f t="shared" si="6"/>
        <v>0</v>
      </c>
      <c r="AJ44" s="93" t="str">
        <f t="shared" si="7"/>
        <v/>
      </c>
      <c r="AK44" s="94"/>
      <c r="AL44" s="36"/>
      <c r="AM44" s="70"/>
      <c r="AN44" s="70"/>
      <c r="AO44" s="70"/>
      <c r="AP44" s="95"/>
      <c r="AQ44" s="96"/>
      <c r="AR44" s="96"/>
      <c r="AS44" s="97"/>
    </row>
    <row r="45" spans="2:45" ht="15" customHeight="1" x14ac:dyDescent="0.25">
      <c r="B45" s="9"/>
      <c r="C45" s="12"/>
      <c r="D45" s="50"/>
      <c r="E45" s="33"/>
      <c r="F45" s="37"/>
      <c r="G45" s="35"/>
      <c r="H45" s="4" t="str">
        <f>IF(G45="","",(IF(#REF!=0,"",(#REF!*G45*#REF!))))</f>
        <v/>
      </c>
      <c r="I45" s="5" t="str">
        <f t="shared" si="0"/>
        <v/>
      </c>
      <c r="J45" s="6">
        <f>SUM(G$7:G45)</f>
        <v>4934</v>
      </c>
      <c r="K45" s="6">
        <f t="shared" si="8"/>
        <v>66</v>
      </c>
      <c r="L45" s="7">
        <f t="shared" si="1"/>
        <v>0</v>
      </c>
      <c r="M45" s="4">
        <f t="shared" si="4"/>
        <v>0</v>
      </c>
      <c r="N45" s="93" t="str">
        <f t="shared" si="5"/>
        <v/>
      </c>
      <c r="O45" s="94"/>
      <c r="P45" s="36"/>
      <c r="Q45" s="8"/>
      <c r="R45" s="8"/>
      <c r="S45" s="8"/>
      <c r="T45" s="95"/>
      <c r="U45" s="96"/>
      <c r="V45" s="96"/>
      <c r="W45" s="97"/>
      <c r="X45" s="9"/>
      <c r="Y45" s="12"/>
      <c r="Z45" s="75"/>
      <c r="AA45" s="33"/>
      <c r="AB45" s="37"/>
      <c r="AC45" s="35"/>
      <c r="AD45" s="4" t="str">
        <f>IF(AC45="","",(IF(#REF!=0,"",(#REF!*AC45*#REF!))))</f>
        <v/>
      </c>
      <c r="AE45" s="5" t="str">
        <f t="shared" si="22"/>
        <v/>
      </c>
      <c r="AF45" s="6">
        <f>SUM(AC$7:AC45)</f>
        <v>8386</v>
      </c>
      <c r="AG45" s="6">
        <f t="shared" si="10"/>
        <v>-3386</v>
      </c>
      <c r="AH45" s="7">
        <f t="shared" si="3"/>
        <v>0</v>
      </c>
      <c r="AI45" s="4">
        <f t="shared" si="6"/>
        <v>0</v>
      </c>
      <c r="AJ45" s="93" t="str">
        <f t="shared" si="7"/>
        <v/>
      </c>
      <c r="AK45" s="94"/>
      <c r="AL45" s="36"/>
      <c r="AM45" s="70"/>
      <c r="AN45" s="70"/>
      <c r="AO45" s="70"/>
      <c r="AP45" s="95"/>
      <c r="AQ45" s="96"/>
      <c r="AR45" s="96"/>
      <c r="AS45" s="97"/>
    </row>
    <row r="46" spans="2:45" ht="15" customHeight="1" x14ac:dyDescent="0.25">
      <c r="B46" s="98" t="s">
        <v>20</v>
      </c>
      <c r="C46" s="99"/>
      <c r="D46" s="52"/>
      <c r="E46" s="79">
        <f>SUM(E8:E45)</f>
        <v>147</v>
      </c>
      <c r="F46" s="79">
        <f>SUM(F8:F45)</f>
        <v>0</v>
      </c>
      <c r="G46" s="79">
        <f>SUM(G8:G45)</f>
        <v>4934</v>
      </c>
      <c r="H46" s="54"/>
      <c r="I46" s="55">
        <f t="shared" si="0"/>
        <v>175.5</v>
      </c>
      <c r="J46" s="56"/>
      <c r="K46" s="56"/>
      <c r="L46" s="57">
        <f>SUM(L8:L45)</f>
        <v>7203</v>
      </c>
      <c r="M46" s="54">
        <f>SUM(M8:M45)</f>
        <v>4934</v>
      </c>
      <c r="N46" s="100">
        <f>SUM(M46/L46)</f>
        <v>0.68499236429265586</v>
      </c>
      <c r="O46" s="101"/>
      <c r="P46" s="58"/>
      <c r="Q46" s="57">
        <f>SUM(Q8:Q45)</f>
        <v>28.5</v>
      </c>
      <c r="R46" s="57"/>
      <c r="S46" s="57">
        <f>SUM(S8:S45)</f>
        <v>70</v>
      </c>
      <c r="T46" s="102"/>
      <c r="U46" s="103"/>
      <c r="V46" s="103"/>
      <c r="W46" s="104"/>
      <c r="X46" s="98" t="s">
        <v>20</v>
      </c>
      <c r="Y46" s="99"/>
      <c r="Z46" s="52"/>
      <c r="AA46" s="53"/>
      <c r="AB46" s="53"/>
      <c r="AC46" s="79">
        <f>SUM(AC8:AC45)</f>
        <v>8386</v>
      </c>
      <c r="AD46" s="54"/>
      <c r="AE46" s="55">
        <f t="shared" si="22"/>
        <v>0</v>
      </c>
      <c r="AF46" s="56"/>
      <c r="AG46" s="56"/>
      <c r="AH46" s="57">
        <f>SUM(AH8:AH45)</f>
        <v>12299</v>
      </c>
      <c r="AI46" s="54">
        <f>SUM(AI8:AI45)</f>
        <v>8386</v>
      </c>
      <c r="AJ46" s="100">
        <f>SUM(AI46/AH46)</f>
        <v>0.68184405236198065</v>
      </c>
      <c r="AK46" s="101"/>
      <c r="AL46" s="58"/>
      <c r="AM46" s="57"/>
      <c r="AN46" s="57"/>
      <c r="AO46" s="57">
        <f>SUM(AO8:AO45)</f>
        <v>81</v>
      </c>
      <c r="AP46" s="102"/>
      <c r="AQ46" s="103"/>
      <c r="AR46" s="103"/>
      <c r="AS46" s="104"/>
    </row>
    <row r="47" spans="2:45" s="13" customFormat="1" x14ac:dyDescent="0.25">
      <c r="B47" s="105" t="s">
        <v>55</v>
      </c>
      <c r="C47" s="106"/>
      <c r="D47" s="106"/>
      <c r="E47" s="106"/>
      <c r="F47" s="106"/>
      <c r="G47" s="106"/>
      <c r="H47" s="106"/>
      <c r="I47" s="106"/>
      <c r="J47" s="106"/>
      <c r="K47" s="106"/>
      <c r="L47" s="106"/>
      <c r="M47" s="106"/>
      <c r="N47" s="106"/>
      <c r="O47" s="106"/>
      <c r="P47" s="106"/>
      <c r="Q47" s="106"/>
      <c r="R47" s="106"/>
      <c r="S47" s="106"/>
      <c r="T47" s="106"/>
      <c r="U47" s="106"/>
      <c r="V47" s="106"/>
      <c r="W47" s="107"/>
      <c r="X47" s="105" t="s">
        <v>55</v>
      </c>
      <c r="Y47" s="106"/>
      <c r="Z47" s="106"/>
      <c r="AA47" s="106"/>
      <c r="AB47" s="106"/>
      <c r="AC47" s="106"/>
      <c r="AD47" s="106"/>
      <c r="AE47" s="106"/>
      <c r="AF47" s="106"/>
      <c r="AG47" s="106"/>
      <c r="AH47" s="106"/>
      <c r="AI47" s="106"/>
      <c r="AJ47" s="106"/>
      <c r="AK47" s="106"/>
      <c r="AL47" s="106"/>
      <c r="AM47" s="106"/>
      <c r="AN47" s="106"/>
      <c r="AO47" s="106"/>
      <c r="AP47" s="106"/>
      <c r="AQ47" s="106"/>
      <c r="AR47" s="106"/>
      <c r="AS47" s="107"/>
    </row>
    <row r="48" spans="2:45" s="13" customFormat="1" ht="15" customHeight="1" x14ac:dyDescent="0.25">
      <c r="B48" s="40"/>
      <c r="C48" s="41"/>
      <c r="D48" s="42"/>
      <c r="E48" s="42"/>
      <c r="F48" s="42"/>
      <c r="G48" s="43"/>
      <c r="H48" s="14"/>
      <c r="I48" s="15"/>
      <c r="J48" s="16"/>
      <c r="K48" s="16"/>
      <c r="L48" s="17"/>
      <c r="M48" s="108" t="s">
        <v>35</v>
      </c>
      <c r="N48" s="108"/>
      <c r="O48" s="108"/>
      <c r="P48" s="108"/>
      <c r="Q48" s="108"/>
      <c r="R48" s="108"/>
      <c r="S48" s="108"/>
      <c r="T48" s="108"/>
      <c r="U48" s="108"/>
      <c r="V48" s="108"/>
      <c r="W48" s="109"/>
      <c r="X48" s="40"/>
      <c r="Y48" s="41"/>
      <c r="Z48" s="42"/>
      <c r="AA48" s="42"/>
      <c r="AB48" s="42"/>
      <c r="AC48" s="43"/>
      <c r="AD48" s="14"/>
      <c r="AE48" s="15"/>
      <c r="AF48" s="16"/>
      <c r="AG48" s="16"/>
      <c r="AH48" s="17"/>
      <c r="AI48" s="108" t="s">
        <v>35</v>
      </c>
      <c r="AJ48" s="108"/>
      <c r="AK48" s="108"/>
      <c r="AL48" s="108"/>
      <c r="AM48" s="108"/>
      <c r="AN48" s="108"/>
      <c r="AO48" s="108"/>
      <c r="AP48" s="108"/>
      <c r="AQ48" s="108"/>
      <c r="AR48" s="108"/>
      <c r="AS48" s="109"/>
    </row>
    <row r="49" spans="2:45" s="13" customFormat="1" ht="27" customHeight="1" x14ac:dyDescent="0.25">
      <c r="B49" s="110" t="s">
        <v>20</v>
      </c>
      <c r="C49" s="111"/>
      <c r="D49" s="111"/>
      <c r="E49" s="111"/>
      <c r="F49" s="112"/>
      <c r="G49" s="111"/>
      <c r="H49" s="2"/>
      <c r="I49" s="44" t="s">
        <v>26</v>
      </c>
      <c r="J49" s="113" t="s">
        <v>33</v>
      </c>
      <c r="K49" s="114"/>
      <c r="L49" s="45" t="s">
        <v>34</v>
      </c>
      <c r="M49" s="115" t="s">
        <v>38</v>
      </c>
      <c r="N49" s="115"/>
      <c r="O49" s="115" t="s">
        <v>40</v>
      </c>
      <c r="P49" s="115"/>
      <c r="Q49" s="115"/>
      <c r="R49" s="115" t="s">
        <v>39</v>
      </c>
      <c r="S49" s="115"/>
      <c r="T49" s="116" t="s">
        <v>13</v>
      </c>
      <c r="U49" s="116"/>
      <c r="V49" s="116" t="s">
        <v>12</v>
      </c>
      <c r="W49" s="117"/>
      <c r="X49" s="110" t="s">
        <v>20</v>
      </c>
      <c r="Y49" s="111"/>
      <c r="Z49" s="111"/>
      <c r="AA49" s="111"/>
      <c r="AB49" s="112"/>
      <c r="AC49" s="111"/>
      <c r="AD49" s="2"/>
      <c r="AE49" s="44" t="s">
        <v>26</v>
      </c>
      <c r="AF49" s="113" t="s">
        <v>33</v>
      </c>
      <c r="AG49" s="114"/>
      <c r="AH49" s="73" t="s">
        <v>34</v>
      </c>
      <c r="AI49" s="115" t="s">
        <v>38</v>
      </c>
      <c r="AJ49" s="115"/>
      <c r="AK49" s="115" t="s">
        <v>40</v>
      </c>
      <c r="AL49" s="115"/>
      <c r="AM49" s="115"/>
      <c r="AN49" s="115" t="s">
        <v>39</v>
      </c>
      <c r="AO49" s="115"/>
      <c r="AP49" s="116" t="s">
        <v>13</v>
      </c>
      <c r="AQ49" s="116"/>
      <c r="AR49" s="116" t="s">
        <v>12</v>
      </c>
      <c r="AS49" s="117"/>
    </row>
    <row r="50" spans="2:45" ht="18" customHeight="1" x14ac:dyDescent="0.25">
      <c r="B50" s="81" t="s">
        <v>36</v>
      </c>
      <c r="C50" s="82"/>
      <c r="D50" s="82"/>
      <c r="E50" s="82"/>
      <c r="F50" s="83">
        <v>8386</v>
      </c>
      <c r="G50" s="84"/>
      <c r="H50" s="2"/>
      <c r="I50" s="46">
        <v>1</v>
      </c>
      <c r="J50" s="91" t="s">
        <v>41</v>
      </c>
      <c r="K50" s="92"/>
      <c r="L50" s="47" t="e">
        <f>#REF!</f>
        <v>#REF!</v>
      </c>
      <c r="M50" s="87"/>
      <c r="N50" s="87"/>
      <c r="O50" s="87"/>
      <c r="P50" s="87"/>
      <c r="Q50" s="87"/>
      <c r="R50" s="87"/>
      <c r="S50" s="87"/>
      <c r="T50" s="87"/>
      <c r="U50" s="87"/>
      <c r="V50" s="87"/>
      <c r="W50" s="88"/>
      <c r="X50" s="81" t="s">
        <v>36</v>
      </c>
      <c r="Y50" s="82"/>
      <c r="Z50" s="82"/>
      <c r="AA50" s="82"/>
      <c r="AB50" s="83"/>
      <c r="AC50" s="84"/>
      <c r="AD50" s="2"/>
      <c r="AE50" s="46">
        <v>1</v>
      </c>
      <c r="AF50" s="91" t="s">
        <v>41</v>
      </c>
      <c r="AG50" s="92"/>
      <c r="AH50" s="47" t="e">
        <f>#REF!</f>
        <v>#REF!</v>
      </c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8"/>
    </row>
    <row r="51" spans="2:45" ht="18" customHeight="1" x14ac:dyDescent="0.25">
      <c r="B51" s="81" t="s">
        <v>31</v>
      </c>
      <c r="C51" s="82"/>
      <c r="D51" s="82"/>
      <c r="E51" s="82"/>
      <c r="F51" s="83">
        <v>8243</v>
      </c>
      <c r="G51" s="84"/>
      <c r="H51" s="2"/>
      <c r="I51" s="46">
        <v>2</v>
      </c>
      <c r="J51" s="91" t="s">
        <v>14</v>
      </c>
      <c r="K51" s="92"/>
      <c r="L51" s="47" t="e">
        <f>#REF!</f>
        <v>#REF!</v>
      </c>
      <c r="M51" s="87"/>
      <c r="N51" s="87"/>
      <c r="O51" s="87"/>
      <c r="P51" s="87"/>
      <c r="Q51" s="87"/>
      <c r="R51" s="87"/>
      <c r="S51" s="87"/>
      <c r="T51" s="87"/>
      <c r="U51" s="87"/>
      <c r="V51" s="87"/>
      <c r="W51" s="88"/>
      <c r="X51" s="81" t="s">
        <v>31</v>
      </c>
      <c r="Y51" s="82"/>
      <c r="Z51" s="82"/>
      <c r="AA51" s="82"/>
      <c r="AB51" s="83"/>
      <c r="AC51" s="84"/>
      <c r="AD51" s="2"/>
      <c r="AE51" s="46">
        <v>2</v>
      </c>
      <c r="AF51" s="91" t="s">
        <v>14</v>
      </c>
      <c r="AG51" s="92"/>
      <c r="AH51" s="47" t="e">
        <f>#REF!</f>
        <v>#REF!</v>
      </c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8"/>
    </row>
    <row r="52" spans="2:45" ht="18" customHeight="1" x14ac:dyDescent="0.25">
      <c r="B52" s="81" t="s">
        <v>32</v>
      </c>
      <c r="C52" s="82"/>
      <c r="D52" s="82"/>
      <c r="E52" s="82"/>
      <c r="F52" s="83">
        <v>81</v>
      </c>
      <c r="G52" s="84"/>
      <c r="H52" s="2"/>
      <c r="I52" s="46">
        <v>3</v>
      </c>
      <c r="J52" s="85" t="s">
        <v>42</v>
      </c>
      <c r="K52" s="86"/>
      <c r="L52" s="47" t="e">
        <f>#REF!</f>
        <v>#REF!</v>
      </c>
      <c r="M52" s="87"/>
      <c r="N52" s="87"/>
      <c r="O52" s="87"/>
      <c r="P52" s="87"/>
      <c r="Q52" s="87"/>
      <c r="R52" s="87"/>
      <c r="S52" s="87"/>
      <c r="T52" s="87"/>
      <c r="U52" s="87"/>
      <c r="V52" s="87"/>
      <c r="W52" s="88"/>
      <c r="X52" s="81" t="s">
        <v>32</v>
      </c>
      <c r="Y52" s="82"/>
      <c r="Z52" s="82"/>
      <c r="AA52" s="82"/>
      <c r="AB52" s="83"/>
      <c r="AC52" s="84"/>
      <c r="AD52" s="2"/>
      <c r="AE52" s="46">
        <v>3</v>
      </c>
      <c r="AF52" s="85" t="s">
        <v>42</v>
      </c>
      <c r="AG52" s="86"/>
      <c r="AH52" s="47" t="e">
        <f>#REF!</f>
        <v>#REF!</v>
      </c>
      <c r="AI52" s="87"/>
      <c r="AJ52" s="87"/>
      <c r="AK52" s="87"/>
      <c r="AL52" s="87"/>
      <c r="AM52" s="87"/>
      <c r="AN52" s="87"/>
      <c r="AO52" s="87"/>
      <c r="AP52" s="87"/>
      <c r="AQ52" s="87"/>
      <c r="AR52" s="87"/>
      <c r="AS52" s="88"/>
    </row>
    <row r="53" spans="2:45" ht="18" customHeight="1" x14ac:dyDescent="0.25">
      <c r="B53" s="89" t="s">
        <v>37</v>
      </c>
      <c r="C53" s="90"/>
      <c r="D53" s="90"/>
      <c r="E53" s="90"/>
      <c r="F53" s="83">
        <v>-224</v>
      </c>
      <c r="G53" s="84"/>
      <c r="H53" s="2"/>
      <c r="I53" s="46">
        <v>4</v>
      </c>
      <c r="J53" s="91" t="s">
        <v>15</v>
      </c>
      <c r="K53" s="92"/>
      <c r="L53" s="47" t="e">
        <f>#REF!</f>
        <v>#REF!</v>
      </c>
      <c r="M53" s="87"/>
      <c r="N53" s="87"/>
      <c r="O53" s="87"/>
      <c r="P53" s="87"/>
      <c r="Q53" s="87"/>
      <c r="R53" s="87"/>
      <c r="S53" s="87"/>
      <c r="T53" s="87"/>
      <c r="U53" s="87"/>
      <c r="V53" s="87"/>
      <c r="W53" s="88"/>
      <c r="X53" s="89" t="s">
        <v>37</v>
      </c>
      <c r="Y53" s="90"/>
      <c r="Z53" s="90"/>
      <c r="AA53" s="90"/>
      <c r="AB53" s="83"/>
      <c r="AC53" s="84"/>
      <c r="AD53" s="2"/>
      <c r="AE53" s="46">
        <v>4</v>
      </c>
      <c r="AF53" s="91" t="s">
        <v>15</v>
      </c>
      <c r="AG53" s="92"/>
      <c r="AH53" s="47" t="e">
        <f>#REF!</f>
        <v>#REF!</v>
      </c>
      <c r="AI53" s="87"/>
      <c r="AJ53" s="87"/>
      <c r="AK53" s="87"/>
      <c r="AL53" s="87"/>
      <c r="AM53" s="87"/>
      <c r="AN53" s="87"/>
      <c r="AO53" s="87"/>
      <c r="AP53" s="87"/>
      <c r="AQ53" s="87"/>
      <c r="AR53" s="87"/>
      <c r="AS53" s="88"/>
    </row>
    <row r="54" spans="2:45" ht="32.25" customHeight="1" thickBot="1" x14ac:dyDescent="0.3">
      <c r="B54" s="4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80" t="s">
        <v>44</v>
      </c>
      <c r="N54" s="80"/>
      <c r="O54" s="80"/>
      <c r="P54" s="80"/>
      <c r="Q54" s="80"/>
      <c r="R54" s="80"/>
      <c r="S54" s="80"/>
      <c r="T54" s="18"/>
      <c r="U54" s="18"/>
      <c r="V54" s="18"/>
      <c r="W54" s="19"/>
      <c r="X54" s="48"/>
      <c r="Y54" s="18"/>
      <c r="Z54" s="18"/>
      <c r="AA54" s="18"/>
      <c r="AB54" s="18"/>
      <c r="AC54" s="18"/>
      <c r="AD54" s="18"/>
      <c r="AE54" s="18"/>
      <c r="AF54" s="18"/>
      <c r="AG54" s="18"/>
      <c r="AH54" s="18"/>
      <c r="AI54" s="80" t="s">
        <v>44</v>
      </c>
      <c r="AJ54" s="80"/>
      <c r="AK54" s="80"/>
      <c r="AL54" s="80"/>
      <c r="AM54" s="80"/>
      <c r="AN54" s="80"/>
      <c r="AO54" s="80"/>
      <c r="AP54" s="18"/>
      <c r="AQ54" s="18"/>
      <c r="AR54" s="18"/>
      <c r="AS54" s="19"/>
    </row>
    <row r="55" spans="2:45" ht="28.5" customHeight="1" x14ac:dyDescent="0.25"/>
    <row r="56" spans="2:45" ht="20.25" customHeight="1" x14ac:dyDescent="0.25"/>
  </sheetData>
  <mergeCells count="322">
    <mergeCell ref="R4:T4"/>
    <mergeCell ref="R2:T3"/>
    <mergeCell ref="T42:W42"/>
    <mergeCell ref="T43:W43"/>
    <mergeCell ref="T44:W44"/>
    <mergeCell ref="N30:O30"/>
    <mergeCell ref="N31:O31"/>
    <mergeCell ref="N32:O32"/>
    <mergeCell ref="N33:O33"/>
    <mergeCell ref="N34:O34"/>
    <mergeCell ref="N35:O35"/>
    <mergeCell ref="N36:O36"/>
    <mergeCell ref="T30:W30"/>
    <mergeCell ref="T31:W31"/>
    <mergeCell ref="T32:W32"/>
    <mergeCell ref="T33:W33"/>
    <mergeCell ref="T35:W35"/>
    <mergeCell ref="T36:W36"/>
    <mergeCell ref="N42:O42"/>
    <mergeCell ref="N43:O43"/>
    <mergeCell ref="N44:O44"/>
    <mergeCell ref="T39:W39"/>
    <mergeCell ref="T40:W40"/>
    <mergeCell ref="T41:W41"/>
    <mergeCell ref="T14:W14"/>
    <mergeCell ref="T15:W15"/>
    <mergeCell ref="T16:W16"/>
    <mergeCell ref="T17:W17"/>
    <mergeCell ref="T18:W18"/>
    <mergeCell ref="T19:W19"/>
    <mergeCell ref="T20:W20"/>
    <mergeCell ref="T21:W21"/>
    <mergeCell ref="T22:W22"/>
    <mergeCell ref="T38:W38"/>
    <mergeCell ref="N38:O38"/>
    <mergeCell ref="N39:O39"/>
    <mergeCell ref="N40:O40"/>
    <mergeCell ref="N20:O20"/>
    <mergeCell ref="N41:O41"/>
    <mergeCell ref="N21:O21"/>
    <mergeCell ref="N22:O22"/>
    <mergeCell ref="N23:O23"/>
    <mergeCell ref="N24:O24"/>
    <mergeCell ref="N25:O25"/>
    <mergeCell ref="N26:O26"/>
    <mergeCell ref="N37:O37"/>
    <mergeCell ref="T23:W23"/>
    <mergeCell ref="T24:W24"/>
    <mergeCell ref="T25:W25"/>
    <mergeCell ref="T26:W26"/>
    <mergeCell ref="T27:W27"/>
    <mergeCell ref="T28:W28"/>
    <mergeCell ref="T29:W29"/>
    <mergeCell ref="T37:W37"/>
    <mergeCell ref="B49:E49"/>
    <mergeCell ref="F49:G49"/>
    <mergeCell ref="F50:G50"/>
    <mergeCell ref="F51:G51"/>
    <mergeCell ref="F52:G52"/>
    <mergeCell ref="F53:G53"/>
    <mergeCell ref="M49:N49"/>
    <mergeCell ref="O49:Q49"/>
    <mergeCell ref="O53:Q53"/>
    <mergeCell ref="M53:N53"/>
    <mergeCell ref="J50:K50"/>
    <mergeCell ref="C1:U1"/>
    <mergeCell ref="B50:E50"/>
    <mergeCell ref="B52:E52"/>
    <mergeCell ref="B53:E53"/>
    <mergeCell ref="B51:E51"/>
    <mergeCell ref="J49:K49"/>
    <mergeCell ref="J51:K51"/>
    <mergeCell ref="J53:K53"/>
    <mergeCell ref="M48:W48"/>
    <mergeCell ref="R51:S51"/>
    <mergeCell ref="R52:S52"/>
    <mergeCell ref="T51:U51"/>
    <mergeCell ref="T52:U52"/>
    <mergeCell ref="M51:N51"/>
    <mergeCell ref="V51:W51"/>
    <mergeCell ref="M52:N52"/>
    <mergeCell ref="V52:W52"/>
    <mergeCell ref="R49:S49"/>
    <mergeCell ref="T49:U49"/>
    <mergeCell ref="V49:W49"/>
    <mergeCell ref="M50:N50"/>
    <mergeCell ref="J2:K2"/>
    <mergeCell ref="B2:C2"/>
    <mergeCell ref="E2:G2"/>
    <mergeCell ref="B3:C3"/>
    <mergeCell ref="B4:C4"/>
    <mergeCell ref="E3:G3"/>
    <mergeCell ref="E4:G4"/>
    <mergeCell ref="L4:O4"/>
    <mergeCell ref="N45:O45"/>
    <mergeCell ref="N13:O13"/>
    <mergeCell ref="B46:C46"/>
    <mergeCell ref="D5:D6"/>
    <mergeCell ref="E5:E6"/>
    <mergeCell ref="F5:F6"/>
    <mergeCell ref="G5:G6"/>
    <mergeCell ref="N5:O6"/>
    <mergeCell ref="N14:O14"/>
    <mergeCell ref="N12:O12"/>
    <mergeCell ref="N11:O11"/>
    <mergeCell ref="N10:O10"/>
    <mergeCell ref="N9:O9"/>
    <mergeCell ref="N15:O15"/>
    <mergeCell ref="N16:O16"/>
    <mergeCell ref="N17:O17"/>
    <mergeCell ref="N18:O18"/>
    <mergeCell ref="N19:O19"/>
    <mergeCell ref="N28:O28"/>
    <mergeCell ref="U2:W2"/>
    <mergeCell ref="U3:W3"/>
    <mergeCell ref="U4:W4"/>
    <mergeCell ref="J3:K3"/>
    <mergeCell ref="L3:O3"/>
    <mergeCell ref="T46:W46"/>
    <mergeCell ref="B47:W47"/>
    <mergeCell ref="J4:K4"/>
    <mergeCell ref="B7:F7"/>
    <mergeCell ref="U5:U6"/>
    <mergeCell ref="V5:V6"/>
    <mergeCell ref="W5:W6"/>
    <mergeCell ref="T5:T6"/>
    <mergeCell ref="N46:O46"/>
    <mergeCell ref="B5:B6"/>
    <mergeCell ref="C5:C6"/>
    <mergeCell ref="H5:H6"/>
    <mergeCell ref="I5:I6"/>
    <mergeCell ref="J5:J6"/>
    <mergeCell ref="K5:K6"/>
    <mergeCell ref="L5:L6"/>
    <mergeCell ref="M5:M6"/>
    <mergeCell ref="N8:O8"/>
    <mergeCell ref="T8:W8"/>
    <mergeCell ref="T9:W9"/>
    <mergeCell ref="P5:P6"/>
    <mergeCell ref="Q5:Q6"/>
    <mergeCell ref="R5:R6"/>
    <mergeCell ref="S5:S6"/>
    <mergeCell ref="M54:S54"/>
    <mergeCell ref="J52:K52"/>
    <mergeCell ref="L7:S7"/>
    <mergeCell ref="T10:W10"/>
    <mergeCell ref="T11:W11"/>
    <mergeCell ref="T12:W12"/>
    <mergeCell ref="T13:W13"/>
    <mergeCell ref="T45:W45"/>
    <mergeCell ref="O50:Q50"/>
    <mergeCell ref="O51:Q51"/>
    <mergeCell ref="O52:Q52"/>
    <mergeCell ref="R50:S50"/>
    <mergeCell ref="V53:W53"/>
    <mergeCell ref="R53:S53"/>
    <mergeCell ref="T50:U50"/>
    <mergeCell ref="T53:U53"/>
    <mergeCell ref="V50:W50"/>
    <mergeCell ref="N29:O29"/>
    <mergeCell ref="N27:O27"/>
    <mergeCell ref="Y1:AQ1"/>
    <mergeCell ref="X2:Y2"/>
    <mergeCell ref="AA2:AC2"/>
    <mergeCell ref="AF2:AG2"/>
    <mergeCell ref="AN2:AP3"/>
    <mergeCell ref="AQ2:AS2"/>
    <mergeCell ref="X3:Y3"/>
    <mergeCell ref="AA3:AC3"/>
    <mergeCell ref="AF3:AG3"/>
    <mergeCell ref="AH3:AK3"/>
    <mergeCell ref="AQ3:AS3"/>
    <mergeCell ref="X4:Y4"/>
    <mergeCell ref="AA4:AC4"/>
    <mergeCell ref="AF4:AG4"/>
    <mergeCell ref="AH4:AK4"/>
    <mergeCell ref="AN4:AP4"/>
    <mergeCell ref="AQ4:AS4"/>
    <mergeCell ref="X5:X6"/>
    <mergeCell ref="Y5:Y6"/>
    <mergeCell ref="Z5:Z6"/>
    <mergeCell ref="AA5:AA6"/>
    <mergeCell ref="AB5:AB6"/>
    <mergeCell ref="AC5:AC6"/>
    <mergeCell ref="AD5:AD6"/>
    <mergeCell ref="AE5:AE6"/>
    <mergeCell ref="AF5:AF6"/>
    <mergeCell ref="AG5:AG6"/>
    <mergeCell ref="AH5:AH6"/>
    <mergeCell ref="AI5:AI6"/>
    <mergeCell ref="AJ5:AK6"/>
    <mergeCell ref="AL5:AL6"/>
    <mergeCell ref="AM5:AM6"/>
    <mergeCell ref="AN5:AN6"/>
    <mergeCell ref="AO5:AO6"/>
    <mergeCell ref="AP5:AP6"/>
    <mergeCell ref="AQ5:AQ6"/>
    <mergeCell ref="AR5:AR6"/>
    <mergeCell ref="AS5:AS6"/>
    <mergeCell ref="X7:AB7"/>
    <mergeCell ref="AH7:AO7"/>
    <mergeCell ref="AJ8:AK8"/>
    <mergeCell ref="AP8:AS8"/>
    <mergeCell ref="AJ9:AK9"/>
    <mergeCell ref="AP9:AS9"/>
    <mergeCell ref="AJ10:AK10"/>
    <mergeCell ref="AP10:AS10"/>
    <mergeCell ref="AJ11:AK11"/>
    <mergeCell ref="AP11:AS11"/>
    <mergeCell ref="AJ12:AK12"/>
    <mergeCell ref="AP12:AS12"/>
    <mergeCell ref="AJ13:AK13"/>
    <mergeCell ref="AP13:AS13"/>
    <mergeCell ref="AJ14:AK14"/>
    <mergeCell ref="AP14:AS14"/>
    <mergeCell ref="AJ15:AK15"/>
    <mergeCell ref="AP15:AS15"/>
    <mergeCell ref="AJ16:AK16"/>
    <mergeCell ref="AP16:AS16"/>
    <mergeCell ref="AJ17:AK17"/>
    <mergeCell ref="AP17:AS17"/>
    <mergeCell ref="AJ18:AK18"/>
    <mergeCell ref="AP18:AS18"/>
    <mergeCell ref="AJ19:AK19"/>
    <mergeCell ref="AP19:AS19"/>
    <mergeCell ref="AJ20:AK20"/>
    <mergeCell ref="AP20:AS20"/>
    <mergeCell ref="AJ21:AK21"/>
    <mergeCell ref="AP21:AS21"/>
    <mergeCell ref="AJ22:AK22"/>
    <mergeCell ref="AP22:AS22"/>
    <mergeCell ref="AJ23:AK23"/>
    <mergeCell ref="AP23:AS23"/>
    <mergeCell ref="AJ24:AK24"/>
    <mergeCell ref="AP24:AS24"/>
    <mergeCell ref="AJ25:AK25"/>
    <mergeCell ref="AP25:AS25"/>
    <mergeCell ref="AJ26:AK26"/>
    <mergeCell ref="AP26:AS26"/>
    <mergeCell ref="AJ27:AK27"/>
    <mergeCell ref="AP27:AS27"/>
    <mergeCell ref="AJ28:AK28"/>
    <mergeCell ref="AP28:AS28"/>
    <mergeCell ref="AJ29:AK29"/>
    <mergeCell ref="AP29:AS29"/>
    <mergeCell ref="AJ30:AK30"/>
    <mergeCell ref="AP30:AS30"/>
    <mergeCell ref="AJ31:AK31"/>
    <mergeCell ref="AP31:AS31"/>
    <mergeCell ref="AJ32:AK32"/>
    <mergeCell ref="AP32:AS32"/>
    <mergeCell ref="AJ33:AK33"/>
    <mergeCell ref="AP33:AS33"/>
    <mergeCell ref="AJ34:AK34"/>
    <mergeCell ref="AJ35:AK35"/>
    <mergeCell ref="AP35:AS35"/>
    <mergeCell ref="AJ36:AK36"/>
    <mergeCell ref="AP36:AS36"/>
    <mergeCell ref="AJ37:AK37"/>
    <mergeCell ref="AP37:AS37"/>
    <mergeCell ref="AJ38:AK38"/>
    <mergeCell ref="AP38:AS38"/>
    <mergeCell ref="AJ39:AK39"/>
    <mergeCell ref="AP39:AS39"/>
    <mergeCell ref="AJ40:AK40"/>
    <mergeCell ref="AP40:AS40"/>
    <mergeCell ref="AJ41:AK41"/>
    <mergeCell ref="AP41:AS41"/>
    <mergeCell ref="AJ42:AK42"/>
    <mergeCell ref="AP42:AS42"/>
    <mergeCell ref="AJ43:AK43"/>
    <mergeCell ref="AP43:AS43"/>
    <mergeCell ref="AJ44:AK44"/>
    <mergeCell ref="AP44:AS44"/>
    <mergeCell ref="AJ45:AK45"/>
    <mergeCell ref="AP45:AS45"/>
    <mergeCell ref="X46:Y46"/>
    <mergeCell ref="AJ46:AK46"/>
    <mergeCell ref="AP46:AS46"/>
    <mergeCell ref="X47:AS47"/>
    <mergeCell ref="AI48:AS48"/>
    <mergeCell ref="X49:AA49"/>
    <mergeCell ref="AB49:AC49"/>
    <mergeCell ref="AF49:AG49"/>
    <mergeCell ref="AI49:AJ49"/>
    <mergeCell ref="AK49:AM49"/>
    <mergeCell ref="AN49:AO49"/>
    <mergeCell ref="AP49:AQ49"/>
    <mergeCell ref="AR49:AS49"/>
    <mergeCell ref="X50:AA50"/>
    <mergeCell ref="AB50:AC50"/>
    <mergeCell ref="AF50:AG50"/>
    <mergeCell ref="AI50:AJ50"/>
    <mergeCell ref="AK50:AM50"/>
    <mergeCell ref="AN50:AO50"/>
    <mergeCell ref="AP50:AQ50"/>
    <mergeCell ref="AR50:AS50"/>
    <mergeCell ref="X51:AA51"/>
    <mergeCell ref="AB51:AC51"/>
    <mergeCell ref="AF51:AG51"/>
    <mergeCell ref="AI51:AJ51"/>
    <mergeCell ref="AK51:AM51"/>
    <mergeCell ref="AN51:AO51"/>
    <mergeCell ref="AP51:AQ51"/>
    <mergeCell ref="AR51:AS51"/>
    <mergeCell ref="AI54:AO54"/>
    <mergeCell ref="X52:AA52"/>
    <mergeCell ref="AB52:AC52"/>
    <mergeCell ref="AF52:AG52"/>
    <mergeCell ref="AI52:AJ52"/>
    <mergeCell ref="AK52:AM52"/>
    <mergeCell ref="AN52:AO52"/>
    <mergeCell ref="AP52:AQ52"/>
    <mergeCell ref="AR52:AS52"/>
    <mergeCell ref="X53:AA53"/>
    <mergeCell ref="AB53:AC53"/>
    <mergeCell ref="AF53:AG53"/>
    <mergeCell ref="AI53:AJ53"/>
    <mergeCell ref="AK53:AM53"/>
    <mergeCell ref="AN53:AO53"/>
    <mergeCell ref="AP53:AQ53"/>
    <mergeCell ref="AR53:AS53"/>
  </mergeCells>
  <pageMargins left="0" right="0" top="0.25" bottom="0.25" header="0.3" footer="0.3"/>
  <pageSetup scale="85" orientation="portrait" r:id="rId1"/>
  <ignoredErrors>
    <ignoredError sqref="J8:J9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Control Devices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Steve Reckamp</cp:lastModifiedBy>
  <cp:lastPrinted>2014-08-18T18:37:10Z</cp:lastPrinted>
  <dcterms:created xsi:type="dcterms:W3CDTF">2014-06-10T19:48:08Z</dcterms:created>
  <dcterms:modified xsi:type="dcterms:W3CDTF">2014-08-25T14:49:54Z</dcterms:modified>
</cp:coreProperties>
</file>