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<sst xmlns="http://schemas.openxmlformats.org/spreadsheetml/2006/main" count="146" uniqueCount="76">
  <si>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</si>
  <si>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</si>
  <si>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</si>
  <si>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</si>
  <si>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</si>
  <si>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</si>
  <si>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</si>
  <si>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</si>
  <si>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</si>
  <si>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</si>
  <si>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</si>
  <si>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</si>
  <si>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</si>
  <si>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</si>
  <si>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</si>
  <si>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</si>
  <si>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</si>
  <si>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</si>
  <si>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</si>
  <si>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</si>
  <si>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</si>
  <si>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</si>
  <si>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</si>
  <si>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</si>
  <si>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</si>
  <si>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</si>
  <si>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</si>
  <si>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</si>
  <si>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</si>
  <si>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</si>
  <si>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</si>
  <si>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</si>
  <si>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</si>
  <si>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</si>
  <si>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</si>
  <si>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</si>
  <si>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</si>
  <si>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</si>
  <si>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</si>
  <si>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</si>
  <si>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</si>
  <si>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</si>
  <si>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</si>
  <si>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</si>
  <si>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</si>
  <si>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</si>
  <si>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</si>
  <si>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</si>
  <si>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</si>
  <si>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</si>
  <si>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</si>
  <si>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</si>
  <si>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</si>
  <si>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</si>
  <si>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</si>
  <si>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</si>
  <si>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</si>
  <si>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</si>
  <si>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</si>
  <si>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</si>
  <si>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</si>
  <si>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143359-01-C</t>
  </si>
  <si>
    <t>Machine #   B/S 16</t>
  </si>
  <si>
    <t>143359-01-C-10</t>
  </si>
  <si>
    <t>MP</t>
  </si>
  <si>
    <t>Routing:        WASH &amp; PACK DEPT</t>
  </si>
  <si>
    <t>C</t>
  </si>
  <si>
    <t>YES</t>
  </si>
  <si>
    <t>CS</t>
  </si>
  <si>
    <t>DS</t>
  </si>
  <si>
    <t>Jumped time</t>
  </si>
  <si>
    <t>MR 9/16/14</t>
  </si>
  <si>
    <t>47 SEC</t>
  </si>
  <si>
    <t>JM</t>
  </si>
  <si>
    <t>JOB OUT</t>
  </si>
  <si>
    <t>No parts @mach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</si>
</sst>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U3" sqref="U3:W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25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66</v>
      </c>
      <c r="M2" s="22"/>
      <c r="N2" s="22"/>
      <c r="O2" s="22"/>
      <c r="P2" s="22"/>
      <c r="Q2" s="22"/>
      <c r="R2" s="192" t="s">
        <v>45</v>
      </c>
      <c r="S2" s="193"/>
      <c r="T2" s="194"/>
      <c r="U2" s="145">
        <v>498049</v>
      </c>
      <c r="V2" s="148"/>
      <c r="W2" s="186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25">
      <c r="B3" s="147" t="s">
        <v>22</v>
      </c>
      <c r="C3" s="148"/>
      <c r="D3" s="24"/>
      <c r="E3" s="149">
        <v>345304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25">
      <c r="B4" s="213" t="s">
        <v>23</v>
      </c>
      <c r="C4" s="194"/>
      <c r="D4" s="24"/>
      <c r="E4" s="192">
        <v>600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25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25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5" t="s">
        <v>71</v>
      </c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 x14ac:dyDescent="0.25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 x14ac:dyDescent="0.3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25">
      <c r="B12" s="164" t="s">
        <v>62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600</v>
      </c>
      <c r="L12" s="172" t="s">
        <v>55</v>
      </c>
      <c r="M12" s="173"/>
      <c r="N12" s="172" t="s">
        <v>72</v>
      </c>
      <c r="O12" s="174"/>
      <c r="P12" s="70"/>
      <c r="Q12" s="70"/>
      <c r="R12" s="70"/>
      <c r="S12" s="71"/>
      <c r="T12" s="72">
        <v>61</v>
      </c>
      <c r="U12" s="72">
        <v>4</v>
      </c>
      <c r="V12" s="54">
        <f>SUM(F13:F23)</f>
        <v>4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41892</v>
      </c>
      <c r="C13" s="30" t="s">
        <v>64</v>
      </c>
      <c r="D13" s="30"/>
      <c r="E13" s="30">
        <v>3</v>
      </c>
      <c r="F13" s="80">
        <v>4</v>
      </c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600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23</v>
      </c>
      <c r="T13" s="107">
        <v>11</v>
      </c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 x14ac:dyDescent="0.25">
      <c r="B14" s="29">
        <v>41894</v>
      </c>
      <c r="C14" s="30" t="s">
        <v>64</v>
      </c>
      <c r="D14" s="30"/>
      <c r="E14" s="30">
        <v>2</v>
      </c>
      <c r="F14" s="81">
        <v>0</v>
      </c>
      <c r="G14" s="32">
        <v>90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90</v>
      </c>
      <c r="K14" s="6">
        <f>E$4-J14</f>
        <v>510</v>
      </c>
      <c r="L14" s="7">
        <f t="shared" si="1"/>
        <v>122</v>
      </c>
      <c r="M14" s="4">
        <f t="shared" ref="M14:M23" si="4">G14</f>
        <v>90</v>
      </c>
      <c r="N14" s="110">
        <f t="shared" ref="N14:N23" si="5">IF(L14=0,"",(M14/L14))</f>
        <v>0.73770491803278693</v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 x14ac:dyDescent="0.25">
      <c r="B15" s="29">
        <v>41896</v>
      </c>
      <c r="C15" s="30" t="s">
        <v>64</v>
      </c>
      <c r="D15" s="30"/>
      <c r="E15" s="30">
        <v>3</v>
      </c>
      <c r="F15" s="81">
        <v>0</v>
      </c>
      <c r="G15" s="32">
        <v>129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219</v>
      </c>
      <c r="K15" s="6">
        <f>E$4-J15</f>
        <v>381</v>
      </c>
      <c r="L15" s="7">
        <f t="shared" si="1"/>
        <v>183</v>
      </c>
      <c r="M15" s="4">
        <f t="shared" si="4"/>
        <v>129</v>
      </c>
      <c r="N15" s="110">
        <f t="shared" si="5"/>
        <v>0.70491803278688525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 x14ac:dyDescent="0.25">
      <c r="B16" s="9">
        <v>41897</v>
      </c>
      <c r="C16" s="35" t="s">
        <v>69</v>
      </c>
      <c r="D16" s="50"/>
      <c r="E16" s="50">
        <v>7</v>
      </c>
      <c r="F16" s="82">
        <v>0</v>
      </c>
      <c r="G16" s="10">
        <v>231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450</v>
      </c>
      <c r="K16" s="6">
        <f t="shared" ref="K16:K24" si="8">E$4-J16</f>
        <v>150</v>
      </c>
      <c r="L16" s="7">
        <f t="shared" si="1"/>
        <v>427</v>
      </c>
      <c r="M16" s="4">
        <f t="shared" si="4"/>
        <v>231</v>
      </c>
      <c r="N16" s="110">
        <f t="shared" si="5"/>
        <v>0.54098360655737709</v>
      </c>
      <c r="O16" s="111"/>
      <c r="P16" s="33"/>
      <c r="Q16" s="8">
        <v>1</v>
      </c>
      <c r="R16" s="8">
        <v>4</v>
      </c>
      <c r="S16" s="8">
        <v>1</v>
      </c>
      <c r="T16" s="169" t="s">
        <v>70</v>
      </c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 x14ac:dyDescent="0.25">
      <c r="B17" s="9">
        <v>41899</v>
      </c>
      <c r="C17" s="35" t="s">
        <v>73</v>
      </c>
      <c r="D17" s="61"/>
      <c r="E17" s="61">
        <v>2.5</v>
      </c>
      <c r="F17" s="82">
        <v>0</v>
      </c>
      <c r="G17" s="10">
        <v>106</v>
      </c>
      <c r="H17" s="4"/>
      <c r="I17" s="5">
        <f t="shared" ref="I17" si="10">IF(G17="","",(SUM(E17+F17+Q17)))</f>
        <v>2.5</v>
      </c>
      <c r="J17" s="6">
        <f>SUM(G$12:G17)</f>
        <v>556</v>
      </c>
      <c r="K17" s="6">
        <f t="shared" ref="K17" si="11">E$4-J17</f>
        <v>44</v>
      </c>
      <c r="L17" s="7">
        <f t="shared" ref="L17" si="12">IF(G17="",0,$T$12*(I17-F17-Q17))</f>
        <v>152.5</v>
      </c>
      <c r="M17" s="4">
        <f t="shared" ref="M17" si="13">G17</f>
        <v>106</v>
      </c>
      <c r="N17" s="110">
        <f t="shared" ref="N17" si="14">IF(L17=0,"",(M17/L17))</f>
        <v>0.69508196721311477</v>
      </c>
      <c r="O17" s="111"/>
      <c r="P17" s="33"/>
      <c r="Q17" s="61">
        <v>0</v>
      </c>
      <c r="R17" s="61">
        <v>0</v>
      </c>
      <c r="S17" s="61">
        <v>0</v>
      </c>
      <c r="T17" s="107" t="s">
        <v>74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 x14ac:dyDescent="0.25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556</v>
      </c>
      <c r="K18" s="6">
        <f t="shared" ref="K18:K20" si="17">E$4-J18</f>
        <v>44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101" t="s">
        <v>75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556</v>
      </c>
      <c r="K19" s="6">
        <f t="shared" si="17"/>
        <v>44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556</v>
      </c>
      <c r="K20" s="6">
        <f t="shared" si="17"/>
        <v>44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556</v>
      </c>
      <c r="K21" s="6">
        <f t="shared" si="8"/>
        <v>44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556</v>
      </c>
      <c r="K22" s="6">
        <f t="shared" si="8"/>
        <v>44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556</v>
      </c>
      <c r="K23" s="6">
        <f t="shared" si="8"/>
        <v>44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17.5</v>
      </c>
      <c r="F24" s="62">
        <f>SUM(F13:F23)</f>
        <v>4</v>
      </c>
      <c r="G24" s="62">
        <f>SUM(G13:G23)</f>
        <v>556</v>
      </c>
      <c r="H24" s="84"/>
      <c r="I24" s="62">
        <f t="shared" si="0"/>
        <v>22.5</v>
      </c>
      <c r="J24" s="85">
        <f>J23</f>
        <v>556</v>
      </c>
      <c r="K24" s="85">
        <f t="shared" si="8"/>
        <v>44</v>
      </c>
      <c r="L24" s="86">
        <f>SUM(L13:L23)</f>
        <v>884.5</v>
      </c>
      <c r="M24" s="84">
        <f>SUM(M13:M23)</f>
        <v>556</v>
      </c>
      <c r="N24" s="121">
        <f>SUM(M24/L24)</f>
        <v>0.62860373092142452</v>
      </c>
      <c r="O24" s="122"/>
      <c r="P24" s="87"/>
      <c r="Q24" s="86">
        <f>SUM(Q13:Q23)</f>
        <v>1</v>
      </c>
      <c r="R24" s="86"/>
      <c r="S24" s="86">
        <f>SUM(S13:S23)</f>
        <v>24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600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600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600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>
        <v>544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41893</v>
      </c>
      <c r="N56" s="142"/>
      <c r="O56" s="236">
        <v>0.29166666666666669</v>
      </c>
      <c r="P56" s="116"/>
      <c r="Q56" s="116"/>
      <c r="R56" s="115" t="s">
        <v>67</v>
      </c>
      <c r="S56" s="116"/>
      <c r="T56" s="115" t="s">
        <v>68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24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1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1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3" t="s">
        <v>47</v>
      </c>
      <c r="C60" s="224"/>
      <c r="D60" s="224"/>
      <c r="E60" s="224"/>
      <c r="F60" s="225">
        <f>G24</f>
        <v>556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2014-09-26T16:03:40Z</dcterms:modified>
</cp:coreProperties>
</file>