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J23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<sst xmlns="http://schemas.openxmlformats.org/spreadsheetml/2006/main" count="162" uniqueCount="84">
  <si>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</si>
  <si>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</si>
  <si>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</si>
  <si>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</si>
  <si>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</si>
  <si>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</si>
  <si>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</si>
  <si>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</si>
  <si>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</si>
  <si>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</si>
  <si>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</si>
  <si>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</si>
  <si>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</si>
  <si>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</si>
  <si>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</si>
  <si>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</si>
  <si>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</si>
  <si>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</si>
  <si>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</si>
  <si>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</si>
  <si>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</si>
  <si>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</si>
  <si>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</si>
  <si>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</si>
  <si>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</si>
  <si>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</si>
  <si>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</si>
  <si>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</si>
  <si>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</si>
  <si>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</si>
  <si>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</si>
  <si>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</si>
  <si>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</si>
  <si>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</si>
  <si>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</si>
  <si>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</si>
  <si>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</si>
  <si>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</si>
  <si>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</si>
  <si>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</si>
  <si>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</si>
  <si>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</si>
  <si>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</si>
  <si>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</si>
  <si>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</si>
  <si>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</si>
  <si>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</si>
  <si>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</si>
  <si>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</si>
  <si>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</si>
  <si>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</si>
  <si>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</si>
  <si>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</si>
  <si>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</si>
  <si>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</si>
  <si>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</si>
  <si>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</si>
  <si>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</si>
  <si>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</si>
  <si>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</si>
  <si>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</si>
  <si>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</si>
  <si>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B</t>
  </si>
  <si>
    <t>A01132-0034</t>
  </si>
  <si>
    <t>BA</t>
  </si>
  <si>
    <t>BJ</t>
  </si>
  <si>
    <t>730 PM</t>
  </si>
  <si>
    <t>YES</t>
  </si>
  <si>
    <t>JC</t>
  </si>
  <si>
    <t>143171-1-C</t>
  </si>
  <si>
    <t>GHK</t>
  </si>
  <si>
    <t>JO</t>
  </si>
  <si>
    <t xml:space="preserve">GH </t>
  </si>
  <si>
    <t>Routing: TO CNC BRIDGE PORT</t>
  </si>
  <si>
    <t xml:space="preserve">Routing: HOLD AT MACH       </t>
  </si>
  <si>
    <t>2min 18sec</t>
  </si>
  <si>
    <t>CNC</t>
  </si>
  <si>
    <t>GK</t>
  </si>
  <si>
    <t>SB</t>
  </si>
  <si>
    <t>3hrs at chucker</t>
  </si>
  <si>
    <t xml:space="preserve">JOB OUT </t>
  </si>
  <si>
    <t>NO PARTS AT MACH-MR</t>
  </si>
  <si>
    <t>750 AM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</si>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</sst>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U4" sqref="U4:W4"/>
    </sheetView>
  </sheetViews>
  <sheetFormatPr defaultColWidth="9.140625" defaultRowHeight="15" x14ac:dyDescent="0.2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4"/>
      <c r="AT1" s="20"/>
    </row>
    <row r="2" spans="2:46" ht="19.5" customHeight="1" x14ac:dyDescent="0.25">
      <c r="B2" s="147" t="s">
        <v>24</v>
      </c>
      <c r="C2" s="148"/>
      <c r="D2" s="21"/>
      <c r="E2" s="149" t="s">
        <v>69</v>
      </c>
      <c r="F2" s="150"/>
      <c r="G2" s="151"/>
      <c r="H2" s="22"/>
      <c r="I2" s="2"/>
      <c r="J2" s="145" t="s">
        <v>0</v>
      </c>
      <c r="K2" s="146"/>
      <c r="L2" s="23" t="s">
        <v>62</v>
      </c>
      <c r="M2" s="22"/>
      <c r="N2" s="22"/>
      <c r="O2" s="22"/>
      <c r="P2" s="22"/>
      <c r="Q2" s="22"/>
      <c r="R2" s="194" t="s">
        <v>45</v>
      </c>
      <c r="S2" s="195"/>
      <c r="T2" s="196"/>
      <c r="U2" s="145"/>
      <c r="V2" s="148"/>
      <c r="W2" s="188"/>
      <c r="Y2" s="147" t="s">
        <v>24</v>
      </c>
      <c r="Z2" s="148"/>
      <c r="AA2" s="93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94" t="s">
        <v>45</v>
      </c>
      <c r="AP2" s="195"/>
      <c r="AQ2" s="196"/>
      <c r="AR2" s="145"/>
      <c r="AS2" s="148"/>
      <c r="AT2" s="188"/>
    </row>
    <row r="3" spans="2:46" ht="19.5" customHeight="1" x14ac:dyDescent="0.25">
      <c r="B3" s="147" t="s">
        <v>22</v>
      </c>
      <c r="C3" s="148"/>
      <c r="D3" s="24"/>
      <c r="E3" s="149">
        <v>368801</v>
      </c>
      <c r="F3" s="150"/>
      <c r="G3" s="151"/>
      <c r="H3" s="22"/>
      <c r="I3" s="25"/>
      <c r="J3" s="145" t="s">
        <v>25</v>
      </c>
      <c r="K3" s="146"/>
      <c r="L3" s="145" t="s">
        <v>63</v>
      </c>
      <c r="M3" s="148"/>
      <c r="N3" s="148"/>
      <c r="O3" s="146"/>
      <c r="P3" s="22"/>
      <c r="Q3" s="22"/>
      <c r="R3" s="197"/>
      <c r="S3" s="198"/>
      <c r="T3" s="199"/>
      <c r="U3" s="145">
        <v>499110</v>
      </c>
      <c r="V3" s="148"/>
      <c r="W3" s="188"/>
      <c r="Y3" s="147" t="s">
        <v>22</v>
      </c>
      <c r="Z3" s="148"/>
      <c r="AA3" s="92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7"/>
      <c r="AP3" s="198"/>
      <c r="AQ3" s="199"/>
      <c r="AR3" s="145"/>
      <c r="AS3" s="148"/>
      <c r="AT3" s="188"/>
    </row>
    <row r="4" spans="2:46" ht="19.5" customHeight="1" x14ac:dyDescent="0.25">
      <c r="B4" s="215" t="s">
        <v>23</v>
      </c>
      <c r="C4" s="196"/>
      <c r="D4" s="24"/>
      <c r="E4" s="194">
        <v>350</v>
      </c>
      <c r="F4" s="195"/>
      <c r="G4" s="196"/>
      <c r="H4" s="22"/>
      <c r="I4" s="26"/>
      <c r="J4" s="192"/>
      <c r="K4" s="192"/>
      <c r="L4" s="192"/>
      <c r="M4" s="192"/>
      <c r="N4" s="192"/>
      <c r="O4" s="192"/>
      <c r="P4" s="27"/>
      <c r="Q4" s="27"/>
      <c r="R4" s="200"/>
      <c r="S4" s="201"/>
      <c r="T4" s="202"/>
      <c r="U4" s="192"/>
      <c r="V4" s="192"/>
      <c r="W4" s="193"/>
      <c r="Y4" s="215" t="s">
        <v>23</v>
      </c>
      <c r="Z4" s="196"/>
      <c r="AA4" s="92"/>
      <c r="AB4" s="194"/>
      <c r="AC4" s="195"/>
      <c r="AD4" s="196"/>
      <c r="AE4" s="22"/>
      <c r="AF4" s="26"/>
      <c r="AG4" s="192"/>
      <c r="AH4" s="192"/>
      <c r="AI4" s="192"/>
      <c r="AJ4" s="192"/>
      <c r="AK4" s="192"/>
      <c r="AL4" s="192"/>
      <c r="AM4" s="27"/>
      <c r="AN4" s="27"/>
      <c r="AO4" s="200"/>
      <c r="AP4" s="201"/>
      <c r="AQ4" s="202"/>
      <c r="AR4" s="192"/>
      <c r="AS4" s="192"/>
      <c r="AT4" s="193"/>
    </row>
    <row r="5" spans="2:46" ht="6.75" customHeight="1" x14ac:dyDescent="0.25">
      <c r="B5" s="224"/>
      <c r="C5" s="201"/>
      <c r="D5" s="201"/>
      <c r="E5" s="201"/>
      <c r="F5" s="201"/>
      <c r="G5" s="201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4"/>
      <c r="Z5" s="201"/>
      <c r="AA5" s="201"/>
      <c r="AB5" s="201"/>
      <c r="AC5" s="201"/>
      <c r="AD5" s="201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25">
      <c r="B6" s="219" t="s">
        <v>56</v>
      </c>
      <c r="C6" s="220"/>
      <c r="D6" s="220"/>
      <c r="E6" s="221"/>
      <c r="F6" s="174"/>
      <c r="G6" s="175"/>
      <c r="H6" s="22"/>
      <c r="I6" s="26"/>
      <c r="J6" s="27"/>
      <c r="K6" s="27"/>
      <c r="L6" s="27"/>
      <c r="M6" s="74"/>
      <c r="N6" s="85"/>
      <c r="O6" s="85"/>
      <c r="P6" s="85"/>
      <c r="Q6" s="86"/>
      <c r="R6" s="189" t="s">
        <v>60</v>
      </c>
      <c r="S6" s="190"/>
      <c r="T6" s="190"/>
      <c r="U6" s="190"/>
      <c r="V6" s="190"/>
      <c r="W6" s="191"/>
      <c r="Y6" s="219" t="s">
        <v>56</v>
      </c>
      <c r="Z6" s="220"/>
      <c r="AA6" s="220"/>
      <c r="AB6" s="221"/>
      <c r="AC6" s="174"/>
      <c r="AD6" s="175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9" t="s">
        <v>60</v>
      </c>
      <c r="AP6" s="190"/>
      <c r="AQ6" s="190"/>
      <c r="AR6" s="190"/>
      <c r="AS6" s="190"/>
      <c r="AT6" s="191"/>
    </row>
    <row r="7" spans="2:46" ht="16.5" customHeight="1" x14ac:dyDescent="0.25">
      <c r="B7" s="212" t="s">
        <v>46</v>
      </c>
      <c r="C7" s="213"/>
      <c r="D7" s="213"/>
      <c r="E7" s="213"/>
      <c r="F7" s="213"/>
      <c r="G7" s="213"/>
      <c r="H7" s="213"/>
      <c r="I7" s="213"/>
      <c r="J7" s="213"/>
      <c r="K7" s="213"/>
      <c r="L7" s="214"/>
      <c r="M7" s="73"/>
      <c r="N7" s="176"/>
      <c r="O7" s="177"/>
      <c r="P7" s="177"/>
      <c r="Q7" s="177"/>
      <c r="R7" s="203" t="s">
        <v>57</v>
      </c>
      <c r="S7" s="203"/>
      <c r="T7" s="203"/>
      <c r="U7" s="145"/>
      <c r="V7" s="148"/>
      <c r="W7" s="188"/>
      <c r="Y7" s="212" t="s">
        <v>46</v>
      </c>
      <c r="Z7" s="213"/>
      <c r="AA7" s="213"/>
      <c r="AB7" s="213"/>
      <c r="AC7" s="213"/>
      <c r="AD7" s="213"/>
      <c r="AE7" s="213"/>
      <c r="AF7" s="213"/>
      <c r="AG7" s="213"/>
      <c r="AH7" s="213"/>
      <c r="AI7" s="214"/>
      <c r="AJ7" s="73"/>
      <c r="AK7" s="176"/>
      <c r="AL7" s="177"/>
      <c r="AM7" s="177"/>
      <c r="AN7" s="177"/>
      <c r="AO7" s="203" t="s">
        <v>57</v>
      </c>
      <c r="AP7" s="203"/>
      <c r="AQ7" s="203"/>
      <c r="AR7" s="145"/>
      <c r="AS7" s="148"/>
      <c r="AT7" s="188"/>
    </row>
    <row r="8" spans="2:46" ht="16.5" customHeight="1" x14ac:dyDescent="0.25">
      <c r="B8" s="215" t="s">
        <v>76</v>
      </c>
      <c r="C8" s="195"/>
      <c r="D8" s="195"/>
      <c r="E8" s="195"/>
      <c r="F8" s="195"/>
      <c r="G8" s="195"/>
      <c r="H8" s="195"/>
      <c r="I8" s="195"/>
      <c r="J8" s="195"/>
      <c r="K8" s="195"/>
      <c r="L8" s="196"/>
      <c r="M8" s="73"/>
      <c r="N8" s="176"/>
      <c r="O8" s="177"/>
      <c r="P8" s="177"/>
      <c r="Q8" s="177"/>
      <c r="R8" s="203" t="s">
        <v>58</v>
      </c>
      <c r="S8" s="203"/>
      <c r="T8" s="203"/>
      <c r="U8" s="145"/>
      <c r="V8" s="148"/>
      <c r="W8" s="188"/>
      <c r="Y8" s="215"/>
      <c r="Z8" s="195"/>
      <c r="AA8" s="195"/>
      <c r="AB8" s="195"/>
      <c r="AC8" s="195"/>
      <c r="AD8" s="195"/>
      <c r="AE8" s="195"/>
      <c r="AF8" s="195"/>
      <c r="AG8" s="195"/>
      <c r="AH8" s="195"/>
      <c r="AI8" s="196"/>
      <c r="AJ8" s="73"/>
      <c r="AK8" s="176"/>
      <c r="AL8" s="177"/>
      <c r="AM8" s="177"/>
      <c r="AN8" s="177"/>
      <c r="AO8" s="203" t="s">
        <v>58</v>
      </c>
      <c r="AP8" s="203"/>
      <c r="AQ8" s="203"/>
      <c r="AR8" s="145"/>
      <c r="AS8" s="148"/>
      <c r="AT8" s="188"/>
    </row>
    <row r="9" spans="2:46" ht="16.5" customHeight="1" thickBot="1" x14ac:dyDescent="0.3">
      <c r="B9" s="216"/>
      <c r="C9" s="217"/>
      <c r="D9" s="217"/>
      <c r="E9" s="217"/>
      <c r="F9" s="217"/>
      <c r="G9" s="217"/>
      <c r="H9" s="217"/>
      <c r="I9" s="217"/>
      <c r="J9" s="217"/>
      <c r="K9" s="217"/>
      <c r="L9" s="218"/>
      <c r="M9" s="65"/>
      <c r="N9" s="210"/>
      <c r="O9" s="211"/>
      <c r="P9" s="211"/>
      <c r="Q9" s="211"/>
      <c r="R9" s="234" t="s">
        <v>59</v>
      </c>
      <c r="S9" s="234"/>
      <c r="T9" s="234"/>
      <c r="U9" s="207"/>
      <c r="V9" s="208"/>
      <c r="W9" s="209"/>
      <c r="Y9" s="216"/>
      <c r="Z9" s="217"/>
      <c r="AA9" s="217"/>
      <c r="AB9" s="217"/>
      <c r="AC9" s="217"/>
      <c r="AD9" s="217"/>
      <c r="AE9" s="217"/>
      <c r="AF9" s="217"/>
      <c r="AG9" s="217"/>
      <c r="AH9" s="217"/>
      <c r="AI9" s="218"/>
      <c r="AJ9" s="65"/>
      <c r="AK9" s="210"/>
      <c r="AL9" s="211"/>
      <c r="AM9" s="211"/>
      <c r="AN9" s="211"/>
      <c r="AO9" s="234" t="s">
        <v>59</v>
      </c>
      <c r="AP9" s="234"/>
      <c r="AQ9" s="234"/>
      <c r="AR9" s="207"/>
      <c r="AS9" s="208"/>
      <c r="AT9" s="209"/>
    </row>
    <row r="10" spans="2:46" ht="20.25" customHeight="1" x14ac:dyDescent="0.25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84" t="s">
        <v>17</v>
      </c>
      <c r="O10" s="185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204" t="s">
        <v>19</v>
      </c>
      <c r="V10" s="154" t="s">
        <v>28</v>
      </c>
      <c r="W10" s="181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84" t="s">
        <v>17</v>
      </c>
      <c r="AL10" s="185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204" t="s">
        <v>19</v>
      </c>
      <c r="AS10" s="154" t="s">
        <v>28</v>
      </c>
      <c r="AT10" s="181" t="s">
        <v>29</v>
      </c>
    </row>
    <row r="11" spans="2:46" ht="30.75" customHeight="1" thickBot="1" x14ac:dyDescent="0.3">
      <c r="B11" s="153"/>
      <c r="C11" s="155"/>
      <c r="D11" s="183"/>
      <c r="E11" s="183"/>
      <c r="F11" s="155"/>
      <c r="G11" s="183"/>
      <c r="H11" s="157"/>
      <c r="I11" s="157"/>
      <c r="J11" s="157"/>
      <c r="K11" s="157"/>
      <c r="L11" s="157"/>
      <c r="M11" s="157"/>
      <c r="N11" s="186"/>
      <c r="O11" s="187"/>
      <c r="P11" s="168"/>
      <c r="Q11" s="168"/>
      <c r="R11" s="168"/>
      <c r="S11" s="168"/>
      <c r="T11" s="168"/>
      <c r="U11" s="205"/>
      <c r="V11" s="206"/>
      <c r="W11" s="182"/>
      <c r="Y11" s="153"/>
      <c r="Z11" s="155"/>
      <c r="AA11" s="183"/>
      <c r="AB11" s="183"/>
      <c r="AC11" s="155"/>
      <c r="AD11" s="183"/>
      <c r="AE11" s="157"/>
      <c r="AF11" s="157"/>
      <c r="AG11" s="157"/>
      <c r="AH11" s="157"/>
      <c r="AI11" s="157"/>
      <c r="AJ11" s="157"/>
      <c r="AK11" s="186"/>
      <c r="AL11" s="187"/>
      <c r="AM11" s="168"/>
      <c r="AN11" s="168"/>
      <c r="AO11" s="168"/>
      <c r="AP11" s="168"/>
      <c r="AQ11" s="168"/>
      <c r="AR11" s="205"/>
      <c r="AS11" s="206"/>
      <c r="AT11" s="182"/>
    </row>
    <row r="12" spans="2:46" ht="15" customHeight="1" x14ac:dyDescent="0.25">
      <c r="B12" s="164" t="s">
        <v>61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350</v>
      </c>
      <c r="L12" s="169" t="s">
        <v>55</v>
      </c>
      <c r="M12" s="170"/>
      <c r="N12" s="169"/>
      <c r="O12" s="171"/>
      <c r="P12" s="67"/>
      <c r="Q12" s="67"/>
      <c r="R12" s="67"/>
      <c r="S12" s="68"/>
      <c r="T12" s="69"/>
      <c r="U12" s="69">
        <v>4</v>
      </c>
      <c r="V12" s="54">
        <f>SUM(F13:F23)</f>
        <v>3.5</v>
      </c>
      <c r="W12" s="55">
        <f>U12/V12</f>
        <v>1.1428571428571428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42118</v>
      </c>
      <c r="C13" s="30" t="s">
        <v>64</v>
      </c>
      <c r="D13" s="30"/>
      <c r="E13" s="30">
        <v>4</v>
      </c>
      <c r="F13" s="77">
        <v>3.5</v>
      </c>
      <c r="G13" s="32">
        <v>32</v>
      </c>
      <c r="H13" s="4" t="e">
        <f>IF(G13="","",(IF(#REF!=0,"",(#REF!*G13*#REF!))))</f>
        <v>#REF!</v>
      </c>
      <c r="I13" s="5">
        <f t="shared" ref="I13:I24" si="0">IF(G13="","",(SUM(E13+F13+Q13)))</f>
        <v>7.5</v>
      </c>
      <c r="J13" s="6">
        <f>SUM(G$12:G13)</f>
        <v>32</v>
      </c>
      <c r="K13" s="6">
        <f>E$4-J13</f>
        <v>318</v>
      </c>
      <c r="L13" s="7">
        <f t="shared" ref="L13:L23" si="1">IF(G13="",0,$T$12*(I13-F13-Q13))</f>
        <v>0</v>
      </c>
      <c r="M13" s="4">
        <f>G13</f>
        <v>32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42"/>
      <c r="AR13" s="243"/>
      <c r="AS13" s="243"/>
      <c r="AT13" s="244"/>
    </row>
    <row r="14" spans="2:46" ht="15" customHeight="1" x14ac:dyDescent="0.25">
      <c r="B14" s="29">
        <v>42121</v>
      </c>
      <c r="C14" s="30" t="s">
        <v>65</v>
      </c>
      <c r="D14" s="30"/>
      <c r="E14" s="30">
        <v>8</v>
      </c>
      <c r="F14" s="78">
        <v>0</v>
      </c>
      <c r="G14" s="32">
        <v>67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99</v>
      </c>
      <c r="K14" s="6">
        <f>E$4-J14</f>
        <v>251</v>
      </c>
      <c r="L14" s="7">
        <f t="shared" si="1"/>
        <v>0</v>
      </c>
      <c r="M14" s="4">
        <f t="shared" ref="M14:M23" si="4">G14</f>
        <v>67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 x14ac:dyDescent="0.25">
      <c r="B15" s="29">
        <v>42121</v>
      </c>
      <c r="C15" s="30" t="s">
        <v>70</v>
      </c>
      <c r="D15" s="30"/>
      <c r="E15" s="30">
        <v>8</v>
      </c>
      <c r="F15" s="78">
        <v>0</v>
      </c>
      <c r="G15" s="32">
        <v>60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159</v>
      </c>
      <c r="K15" s="6">
        <f>E$4-J15</f>
        <v>191</v>
      </c>
      <c r="L15" s="7">
        <f t="shared" si="1"/>
        <v>0</v>
      </c>
      <c r="M15" s="4">
        <f t="shared" si="4"/>
        <v>60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9</v>
      </c>
      <c r="T15" s="107">
        <v>11</v>
      </c>
      <c r="U15" s="108"/>
      <c r="V15" s="108"/>
      <c r="W15" s="10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 x14ac:dyDescent="0.25">
      <c r="B16" s="9">
        <v>42121</v>
      </c>
      <c r="C16" s="35" t="s">
        <v>64</v>
      </c>
      <c r="D16" s="50"/>
      <c r="E16" s="50">
        <v>8</v>
      </c>
      <c r="F16" s="79">
        <v>0</v>
      </c>
      <c r="G16" s="10">
        <v>59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218</v>
      </c>
      <c r="K16" s="6">
        <f t="shared" ref="K16:K24" si="8">E$4-J16</f>
        <v>132</v>
      </c>
      <c r="L16" s="7">
        <f t="shared" si="1"/>
        <v>0</v>
      </c>
      <c r="M16" s="4">
        <f t="shared" si="4"/>
        <v>59</v>
      </c>
      <c r="N16" s="110" t="str">
        <f t="shared" si="5"/>
        <v/>
      </c>
      <c r="O16" s="111"/>
      <c r="P16" s="33"/>
      <c r="Q16" s="8">
        <v>0</v>
      </c>
      <c r="R16" s="8">
        <v>0</v>
      </c>
      <c r="S16" s="8">
        <v>0</v>
      </c>
      <c r="T16" s="107"/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 x14ac:dyDescent="0.25">
      <c r="B17" s="9">
        <v>42122</v>
      </c>
      <c r="C17" s="35" t="s">
        <v>65</v>
      </c>
      <c r="D17" s="61"/>
      <c r="E17" s="61">
        <v>6.5</v>
      </c>
      <c r="F17" s="79">
        <v>0</v>
      </c>
      <c r="G17" s="10">
        <v>47</v>
      </c>
      <c r="H17" s="4"/>
      <c r="I17" s="5">
        <f t="shared" ref="I17" si="10">IF(G17="","",(SUM(E17+F17+Q17)))</f>
        <v>6.5</v>
      </c>
      <c r="J17" s="6">
        <f>SUM(G$12:G17)</f>
        <v>265</v>
      </c>
      <c r="K17" s="6">
        <f t="shared" ref="K17" si="11">E$4-J17</f>
        <v>85</v>
      </c>
      <c r="L17" s="7">
        <f t="shared" ref="L17" si="12">IF(G17="",0,$T$12*(I17-F17-Q17))</f>
        <v>0</v>
      </c>
      <c r="M17" s="4">
        <f t="shared" ref="M17" si="13">G17</f>
        <v>47</v>
      </c>
      <c r="N17" s="110" t="str">
        <f t="shared" ref="N17" si="14">IF(L17=0,"",(M17/L17))</f>
        <v/>
      </c>
      <c r="O17" s="111"/>
      <c r="P17" s="33"/>
      <c r="Q17" s="61">
        <v>0</v>
      </c>
      <c r="R17" s="61">
        <v>0</v>
      </c>
      <c r="S17" s="61">
        <v>0</v>
      </c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 x14ac:dyDescent="0.25">
      <c r="B18" s="98">
        <v>42122</v>
      </c>
      <c r="C18" s="59" t="s">
        <v>71</v>
      </c>
      <c r="D18" s="61"/>
      <c r="E18" s="61">
        <v>5</v>
      </c>
      <c r="F18" s="79">
        <v>0</v>
      </c>
      <c r="G18" s="10">
        <v>34</v>
      </c>
      <c r="H18" s="4"/>
      <c r="I18" s="5">
        <f t="shared" ref="I18:I20" si="16">IF(G18="","",(SUM(E18+F18+Q18)))</f>
        <v>5</v>
      </c>
      <c r="J18" s="6">
        <f>SUM(G$12:G18)</f>
        <v>299</v>
      </c>
      <c r="K18" s="6">
        <f t="shared" ref="K18:K20" si="17">E$4-J18</f>
        <v>51</v>
      </c>
      <c r="L18" s="7">
        <f t="shared" ref="L18:L20" si="18">IF(G18="",0,$T$12*(I18-F18-Q18))</f>
        <v>0</v>
      </c>
      <c r="M18" s="4">
        <f t="shared" ref="M18:M20" si="19">G18</f>
        <v>34</v>
      </c>
      <c r="N18" s="110" t="str">
        <f t="shared" ref="N18:N20" si="20">IF(L18=0,"",(M18/L18))</f>
        <v/>
      </c>
      <c r="O18" s="111"/>
      <c r="P18" s="33"/>
      <c r="Q18" s="61">
        <v>0</v>
      </c>
      <c r="R18" s="61">
        <v>0</v>
      </c>
      <c r="S18" s="61">
        <v>0</v>
      </c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25">
      <c r="B19" s="9">
        <v>42122</v>
      </c>
      <c r="C19" s="59" t="s">
        <v>64</v>
      </c>
      <c r="D19" s="61"/>
      <c r="E19" s="61">
        <v>8</v>
      </c>
      <c r="F19" s="79">
        <v>0</v>
      </c>
      <c r="G19" s="10">
        <v>56</v>
      </c>
      <c r="H19" s="4"/>
      <c r="I19" s="5">
        <f t="shared" si="16"/>
        <v>8</v>
      </c>
      <c r="J19" s="6">
        <f>SUM(G$12:G19)</f>
        <v>355</v>
      </c>
      <c r="K19" s="6">
        <f t="shared" si="17"/>
        <v>-5</v>
      </c>
      <c r="L19" s="7">
        <f t="shared" si="18"/>
        <v>0</v>
      </c>
      <c r="M19" s="4">
        <f t="shared" si="19"/>
        <v>56</v>
      </c>
      <c r="N19" s="110" t="str">
        <f t="shared" si="20"/>
        <v/>
      </c>
      <c r="O19" s="111"/>
      <c r="P19" s="33"/>
      <c r="Q19" s="61">
        <v>0</v>
      </c>
      <c r="R19" s="61">
        <v>0</v>
      </c>
      <c r="S19" s="61">
        <v>0</v>
      </c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25">
      <c r="B20" s="9">
        <v>42123</v>
      </c>
      <c r="C20" s="59" t="s">
        <v>65</v>
      </c>
      <c r="D20" s="61"/>
      <c r="E20" s="61">
        <v>4.5</v>
      </c>
      <c r="F20" s="79">
        <v>0</v>
      </c>
      <c r="G20" s="10">
        <v>29</v>
      </c>
      <c r="H20" s="4"/>
      <c r="I20" s="5">
        <f t="shared" si="16"/>
        <v>4.5</v>
      </c>
      <c r="J20" s="6">
        <f>SUM(G$12:G20)</f>
        <v>384</v>
      </c>
      <c r="K20" s="6">
        <f t="shared" si="17"/>
        <v>-34</v>
      </c>
      <c r="L20" s="7">
        <f t="shared" si="18"/>
        <v>0</v>
      </c>
      <c r="M20" s="4">
        <f t="shared" si="19"/>
        <v>29</v>
      </c>
      <c r="N20" s="110" t="str">
        <f t="shared" si="20"/>
        <v/>
      </c>
      <c r="O20" s="111"/>
      <c r="P20" s="33"/>
      <c r="Q20" s="61">
        <v>0</v>
      </c>
      <c r="R20" s="61">
        <v>0</v>
      </c>
      <c r="S20" s="61">
        <v>0</v>
      </c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25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384</v>
      </c>
      <c r="K21" s="6">
        <f t="shared" si="8"/>
        <v>-34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 x14ac:dyDescent="0.25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384</v>
      </c>
      <c r="K22" s="6">
        <f t="shared" si="8"/>
        <v>-34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2"/>
      <c r="AR22" s="113"/>
      <c r="AS22" s="113"/>
      <c r="AT22" s="114"/>
    </row>
    <row r="23" spans="2:46" ht="15" customHeight="1" x14ac:dyDescent="0.25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384</v>
      </c>
      <c r="K23" s="6">
        <f t="shared" si="8"/>
        <v>-34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2"/>
      <c r="AR23" s="113"/>
      <c r="AS23" s="113"/>
      <c r="AT23" s="114"/>
    </row>
    <row r="24" spans="2:46" ht="15" customHeight="1" x14ac:dyDescent="0.25">
      <c r="B24" s="123" t="s">
        <v>20</v>
      </c>
      <c r="C24" s="124"/>
      <c r="D24" s="52"/>
      <c r="E24" s="62">
        <f>SUM(E13:E23)</f>
        <v>52</v>
      </c>
      <c r="F24" s="62">
        <f>SUM(F13:F23)</f>
        <v>3.5</v>
      </c>
      <c r="G24" s="62">
        <f>SUM(G13:G23)</f>
        <v>384</v>
      </c>
      <c r="H24" s="81"/>
      <c r="I24" s="62">
        <f t="shared" si="0"/>
        <v>55.5</v>
      </c>
      <c r="J24" s="82">
        <f>J23</f>
        <v>384</v>
      </c>
      <c r="K24" s="82">
        <f t="shared" si="8"/>
        <v>-34</v>
      </c>
      <c r="L24" s="83">
        <f>SUM(L13:L23)</f>
        <v>0</v>
      </c>
      <c r="M24" s="81">
        <f>SUM(M13:M23)</f>
        <v>384</v>
      </c>
      <c r="N24" s="121" t="e">
        <f>SUM(M24/L24)</f>
        <v>#DIV/0!</v>
      </c>
      <c r="O24" s="122"/>
      <c r="P24" s="84"/>
      <c r="Q24" s="83">
        <f>SUM(Q13:Q23)</f>
        <v>0</v>
      </c>
      <c r="R24" s="83"/>
      <c r="S24" s="83">
        <f>SUM(S13:S23)</f>
        <v>9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1" t="e">
        <f>SUM(AJ24/AI24)</f>
        <v>#DIV/0!</v>
      </c>
      <c r="AL24" s="122"/>
      <c r="AM24" s="84"/>
      <c r="AN24" s="83">
        <f>SUM(AN13:AN23)</f>
        <v>0</v>
      </c>
      <c r="AO24" s="83"/>
      <c r="AP24" s="83">
        <f>SUM(AP13:AP23)</f>
        <v>0</v>
      </c>
      <c r="AQ24" s="158"/>
      <c r="AR24" s="159"/>
      <c r="AS24" s="159"/>
      <c r="AT24" s="160"/>
    </row>
    <row r="25" spans="2:46" s="12" customFormat="1" ht="15.75" thickBot="1" x14ac:dyDescent="0.3">
      <c r="B25" s="161" t="s">
        <v>74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97"/>
      <c r="Y25" s="245" t="s">
        <v>37</v>
      </c>
      <c r="Z25" s="246"/>
      <c r="AA25" s="246"/>
      <c r="AB25" s="246"/>
      <c r="AC25" s="246"/>
      <c r="AD25" s="247"/>
      <c r="AE25" s="247"/>
      <c r="AF25" s="247"/>
      <c r="AG25" s="247"/>
      <c r="AH25" s="247"/>
      <c r="AI25" s="246"/>
      <c r="AJ25" s="246"/>
      <c r="AK25" s="246"/>
      <c r="AL25" s="246"/>
      <c r="AM25" s="246"/>
      <c r="AN25" s="246"/>
      <c r="AO25" s="246"/>
      <c r="AP25" s="246"/>
      <c r="AQ25" s="247"/>
      <c r="AR25" s="247"/>
      <c r="AS25" s="247"/>
      <c r="AT25" s="248"/>
    </row>
    <row r="26" spans="2:46" ht="15" customHeight="1" x14ac:dyDescent="0.25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350</v>
      </c>
      <c r="L26" s="169" t="s">
        <v>55</v>
      </c>
      <c r="M26" s="170"/>
      <c r="N26" s="172" t="s">
        <v>75</v>
      </c>
      <c r="O26" s="173"/>
      <c r="P26" s="67"/>
      <c r="Q26" s="67"/>
      <c r="R26" s="67"/>
      <c r="S26" s="68"/>
      <c r="T26" s="70"/>
      <c r="U26" s="71">
        <v>2</v>
      </c>
      <c r="V26" s="56">
        <f>SUM(F27:F37)</f>
        <v>1</v>
      </c>
      <c r="W26" s="57">
        <f>U26/V26</f>
        <v>2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>
        <v>42123</v>
      </c>
      <c r="C27" s="60" t="s">
        <v>64</v>
      </c>
      <c r="D27" s="8"/>
      <c r="E27" s="30">
        <v>7</v>
      </c>
      <c r="F27" s="31">
        <v>1</v>
      </c>
      <c r="G27" s="32">
        <v>113</v>
      </c>
      <c r="H27" s="4" t="e">
        <f>IF(G27="","",(IF(#REF!=0,"",(#REF!*G27*#REF!))))</f>
        <v>#REF!</v>
      </c>
      <c r="I27" s="7">
        <f t="shared" ref="I27:I37" si="23">IF(G27="","",(SUM(E27+F27+Q27)))</f>
        <v>8</v>
      </c>
      <c r="J27" s="6">
        <f>SUM(G$26:G27)</f>
        <v>113</v>
      </c>
      <c r="K27" s="6">
        <f>E$4-J27</f>
        <v>237</v>
      </c>
      <c r="L27" s="7">
        <f t="shared" ref="L27:L37" si="24">IF(G27="",0,T$26*(I27-F27-Q27))</f>
        <v>0</v>
      </c>
      <c r="M27" s="4">
        <f>G27</f>
        <v>113</v>
      </c>
      <c r="N27" s="110" t="str">
        <f>IF(L27=0,"",(M27/L27))</f>
        <v/>
      </c>
      <c r="O27" s="111"/>
      <c r="P27" s="33"/>
      <c r="Q27" s="8">
        <v>0</v>
      </c>
      <c r="R27" s="8">
        <v>0</v>
      </c>
      <c r="S27" s="8">
        <v>0</v>
      </c>
      <c r="T27" s="235"/>
      <c r="U27" s="236"/>
      <c r="V27" s="236"/>
      <c r="W27" s="237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5"/>
      <c r="AR27" s="236"/>
      <c r="AS27" s="236"/>
      <c r="AT27" s="237"/>
    </row>
    <row r="28" spans="2:46" ht="15" customHeight="1" x14ac:dyDescent="0.25">
      <c r="B28" s="9">
        <v>42124</v>
      </c>
      <c r="C28" s="60" t="s">
        <v>65</v>
      </c>
      <c r="D28" s="8"/>
      <c r="E28" s="30">
        <v>8</v>
      </c>
      <c r="F28" s="34">
        <v>0</v>
      </c>
      <c r="G28" s="32">
        <v>133</v>
      </c>
      <c r="H28" s="4" t="e">
        <f>IF(G28="","",(IF(#REF!=0,"",(#REF!*G28*#REF!))))</f>
        <v>#REF!</v>
      </c>
      <c r="I28" s="7">
        <f t="shared" si="23"/>
        <v>8</v>
      </c>
      <c r="J28" s="6">
        <f>SUM(G$26:G28)</f>
        <v>246</v>
      </c>
      <c r="K28" s="6">
        <f>E$4-J28</f>
        <v>104</v>
      </c>
      <c r="L28" s="7">
        <f t="shared" si="24"/>
        <v>0</v>
      </c>
      <c r="M28" s="4">
        <f t="shared" ref="M28:M37" si="27">G28</f>
        <v>133</v>
      </c>
      <c r="N28" s="110" t="str">
        <f t="shared" ref="N28:N37" si="28">IF(L28=0,"",(M28/L28))</f>
        <v/>
      </c>
      <c r="O28" s="111"/>
      <c r="P28" s="33"/>
      <c r="Q28" s="8">
        <v>0</v>
      </c>
      <c r="R28" s="8">
        <v>0</v>
      </c>
      <c r="S28" s="8">
        <v>0</v>
      </c>
      <c r="T28" s="104"/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 x14ac:dyDescent="0.25">
      <c r="B29" s="9">
        <v>42124</v>
      </c>
      <c r="C29" s="60" t="s">
        <v>72</v>
      </c>
      <c r="D29" s="58"/>
      <c r="E29" s="58">
        <v>6</v>
      </c>
      <c r="F29" s="58">
        <v>0</v>
      </c>
      <c r="G29" s="10">
        <v>86</v>
      </c>
      <c r="H29" s="4"/>
      <c r="I29" s="7">
        <f t="shared" ref="I29:I31" si="31">IF(G29="","",(SUM(E29+F29+Q29)))</f>
        <v>8</v>
      </c>
      <c r="J29" s="6">
        <f>SUM(G$26:G29)</f>
        <v>332</v>
      </c>
      <c r="K29" s="6">
        <f t="shared" ref="K29:K31" si="32">E$4-J29</f>
        <v>18</v>
      </c>
      <c r="L29" s="7">
        <f t="shared" ref="L29:L31" si="33">IF(G29="",0,T$26*(I29-F29-Q29))</f>
        <v>0</v>
      </c>
      <c r="M29" s="4">
        <f t="shared" ref="M29:M31" si="34">G29</f>
        <v>86</v>
      </c>
      <c r="N29" s="110" t="str">
        <f t="shared" ref="N29:N31" si="35">IF(L29=0,"",(M29/L29))</f>
        <v/>
      </c>
      <c r="O29" s="111"/>
      <c r="P29" s="33"/>
      <c r="Q29" s="58">
        <v>2</v>
      </c>
      <c r="R29" s="58">
        <v>2</v>
      </c>
      <c r="S29" s="58">
        <v>1</v>
      </c>
      <c r="T29" s="104"/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 x14ac:dyDescent="0.25">
      <c r="B30" s="9">
        <v>42124</v>
      </c>
      <c r="C30" s="60" t="s">
        <v>64</v>
      </c>
      <c r="D30" s="58"/>
      <c r="E30" s="58">
        <v>4.5</v>
      </c>
      <c r="F30" s="58">
        <v>0</v>
      </c>
      <c r="G30" s="10">
        <v>51</v>
      </c>
      <c r="H30" s="4"/>
      <c r="I30" s="7">
        <f t="shared" si="31"/>
        <v>4.5</v>
      </c>
      <c r="J30" s="6">
        <f>SUM(G$26:G30)</f>
        <v>383</v>
      </c>
      <c r="K30" s="6">
        <f t="shared" si="32"/>
        <v>-33</v>
      </c>
      <c r="L30" s="7">
        <f t="shared" si="33"/>
        <v>0</v>
      </c>
      <c r="M30" s="4">
        <f t="shared" si="34"/>
        <v>51</v>
      </c>
      <c r="N30" s="110" t="str">
        <f t="shared" si="35"/>
        <v/>
      </c>
      <c r="O30" s="111"/>
      <c r="P30" s="33"/>
      <c r="Q30" s="58">
        <v>0</v>
      </c>
      <c r="R30" s="58">
        <v>0</v>
      </c>
      <c r="S30" s="58">
        <v>0</v>
      </c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383</v>
      </c>
      <c r="K31" s="6">
        <f t="shared" si="32"/>
        <v>-33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383</v>
      </c>
      <c r="K32" s="6">
        <f t="shared" ref="K32" si="39">E$4-J32</f>
        <v>-33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383</v>
      </c>
      <c r="K33" s="6">
        <f>E$4-J33</f>
        <v>-33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383</v>
      </c>
      <c r="K34" s="6">
        <f t="shared" ref="K34:K38" si="45">E$4-J34</f>
        <v>-33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383</v>
      </c>
      <c r="K35" s="6">
        <f t="shared" si="45"/>
        <v>-33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383</v>
      </c>
      <c r="K36" s="6">
        <f t="shared" si="45"/>
        <v>-33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383</v>
      </c>
      <c r="K37" s="6">
        <f t="shared" si="45"/>
        <v>-33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 x14ac:dyDescent="0.25">
      <c r="B38" s="123" t="s">
        <v>20</v>
      </c>
      <c r="C38" s="124"/>
      <c r="D38" s="53"/>
      <c r="E38" s="63">
        <f t="shared" ref="E38:F38" si="47">SUM(E27:E37)</f>
        <v>25.5</v>
      </c>
      <c r="F38" s="63">
        <f t="shared" si="47"/>
        <v>1</v>
      </c>
      <c r="G38" s="63">
        <f>SUM(G27:G37)</f>
        <v>383</v>
      </c>
      <c r="H38" s="81"/>
      <c r="I38" s="83">
        <f t="shared" ref="I38" si="48">IF(G38="","",(SUM(E38+F38+Q38)))</f>
        <v>28.5</v>
      </c>
      <c r="J38" s="82">
        <f>J37</f>
        <v>383</v>
      </c>
      <c r="K38" s="82">
        <f t="shared" si="45"/>
        <v>-33</v>
      </c>
      <c r="L38" s="83">
        <f>SUM(L27:L37)</f>
        <v>0</v>
      </c>
      <c r="M38" s="81">
        <f>SUM(M27:M37)</f>
        <v>383</v>
      </c>
      <c r="N38" s="121" t="e">
        <f>SUM(M38/L38)</f>
        <v>#DIV/0!</v>
      </c>
      <c r="O38" s="122"/>
      <c r="P38" s="84"/>
      <c r="Q38" s="63">
        <f>SUM(Q27:Q37)</f>
        <v>2</v>
      </c>
      <c r="R38" s="63"/>
      <c r="S38" s="63">
        <f>SUM(S27:S37)</f>
        <v>1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1" t="e">
        <f>SUM(AJ38/AI38)</f>
        <v>#DIV/0!</v>
      </c>
      <c r="AL38" s="122"/>
      <c r="AM38" s="84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 x14ac:dyDescent="0.3">
      <c r="B39" s="128" t="s">
        <v>73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97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 x14ac:dyDescent="0.25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350</v>
      </c>
      <c r="L40" s="169" t="s">
        <v>55</v>
      </c>
      <c r="M40" s="170"/>
      <c r="N40" s="169"/>
      <c r="O40" s="171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>
        <v>42101</v>
      </c>
      <c r="C41" s="37" t="s">
        <v>77</v>
      </c>
      <c r="D41" s="30"/>
      <c r="E41" s="30">
        <v>3</v>
      </c>
      <c r="F41" s="31">
        <v>0</v>
      </c>
      <c r="G41" s="32">
        <v>38</v>
      </c>
      <c r="H41" s="4" t="e">
        <f>IF(G41="","",(IF(#REF!=0,"",(#REF!*G41*#REF!))))</f>
        <v>#REF!</v>
      </c>
      <c r="I41" s="5">
        <f t="shared" ref="I41:I51" si="51">IF(G41="","",(SUM(E41+F41+Q41)))</f>
        <v>3</v>
      </c>
      <c r="J41" s="6">
        <f>SUM(G$40:G41)</f>
        <v>38</v>
      </c>
      <c r="K41" s="6">
        <f>E$4-J41</f>
        <v>312</v>
      </c>
      <c r="L41" s="7">
        <f t="shared" ref="L41:L51" si="52">IF(G41="",0,T$26*(I41-F41-Q41))</f>
        <v>0</v>
      </c>
      <c r="M41" s="4">
        <f>G41</f>
        <v>38</v>
      </c>
      <c r="N41" s="110" t="str">
        <f>IF(L41=0,"",(M41/L41))</f>
        <v/>
      </c>
      <c r="O41" s="111"/>
      <c r="P41" s="33"/>
      <c r="Q41" s="30">
        <v>0</v>
      </c>
      <c r="R41" s="30">
        <v>0</v>
      </c>
      <c r="S41" s="30">
        <v>2</v>
      </c>
      <c r="T41" s="178">
        <v>11</v>
      </c>
      <c r="U41" s="179"/>
      <c r="V41" s="179"/>
      <c r="W41" s="180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 x14ac:dyDescent="0.25">
      <c r="B42" s="29">
        <v>42131</v>
      </c>
      <c r="C42" s="37" t="s">
        <v>78</v>
      </c>
      <c r="D42" s="30"/>
      <c r="E42" s="30">
        <v>5</v>
      </c>
      <c r="F42" s="34">
        <v>0</v>
      </c>
      <c r="G42" s="32">
        <v>67</v>
      </c>
      <c r="H42" s="4" t="e">
        <f>IF(G42="","",(IF(#REF!=0,"",(#REF!*G42*#REF!))))</f>
        <v>#REF!</v>
      </c>
      <c r="I42" s="5">
        <f t="shared" si="51"/>
        <v>5</v>
      </c>
      <c r="J42" s="6">
        <f>SUM(G$40:G42)</f>
        <v>105</v>
      </c>
      <c r="K42" s="6">
        <f>E$4-J42</f>
        <v>245</v>
      </c>
      <c r="L42" s="7">
        <f t="shared" si="52"/>
        <v>0</v>
      </c>
      <c r="M42" s="4">
        <f t="shared" ref="M42:M51" si="55">G42</f>
        <v>67</v>
      </c>
      <c r="N42" s="110" t="str">
        <f t="shared" ref="N42:N51" si="56">IF(L42=0,"",(M42/L42))</f>
        <v/>
      </c>
      <c r="O42" s="111"/>
      <c r="P42" s="33"/>
      <c r="Q42" s="30">
        <v>0</v>
      </c>
      <c r="R42" s="30">
        <v>0</v>
      </c>
      <c r="S42" s="30">
        <v>0</v>
      </c>
      <c r="T42" s="112" t="s">
        <v>79</v>
      </c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 x14ac:dyDescent="0.25">
      <c r="B43" s="29">
        <v>42132</v>
      </c>
      <c r="C43" s="37" t="s">
        <v>65</v>
      </c>
      <c r="D43" s="30"/>
      <c r="E43" s="30">
        <v>6.5</v>
      </c>
      <c r="F43" s="30">
        <v>0</v>
      </c>
      <c r="G43" s="32">
        <v>75</v>
      </c>
      <c r="H43" s="4"/>
      <c r="I43" s="5">
        <f t="shared" ref="I43:I45" si="59">IF(G43="","",(SUM(E43+F43+Q43)))</f>
        <v>6.5</v>
      </c>
      <c r="J43" s="6">
        <f>SUM(G$40:G43)</f>
        <v>180</v>
      </c>
      <c r="K43" s="6">
        <f t="shared" ref="K43:K45" si="60">E$4-J43</f>
        <v>170</v>
      </c>
      <c r="L43" s="7">
        <f t="shared" ref="L43:L45" si="61">IF(G43="",0,T$26*(I43-F43-Q43))</f>
        <v>0</v>
      </c>
      <c r="M43" s="4">
        <f t="shared" ref="M43:M45" si="62">G43</f>
        <v>75</v>
      </c>
      <c r="N43" s="110" t="str">
        <f t="shared" ref="N43:N45" si="63">IF(L43=0,"",(M43/L43))</f>
        <v/>
      </c>
      <c r="O43" s="111"/>
      <c r="P43" s="33"/>
      <c r="Q43" s="30">
        <v>0</v>
      </c>
      <c r="R43" s="30">
        <v>0</v>
      </c>
      <c r="S43" s="30">
        <v>0</v>
      </c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 x14ac:dyDescent="0.25">
      <c r="B44" s="29">
        <v>42132</v>
      </c>
      <c r="C44" s="37" t="s">
        <v>77</v>
      </c>
      <c r="D44" s="30"/>
      <c r="E44" s="30">
        <v>7.5</v>
      </c>
      <c r="F44" s="30">
        <v>0</v>
      </c>
      <c r="G44" s="32">
        <v>98</v>
      </c>
      <c r="H44" s="4"/>
      <c r="I44" s="5">
        <f t="shared" si="59"/>
        <v>7.5</v>
      </c>
      <c r="J44" s="6">
        <f>SUM(G$40:G44)</f>
        <v>278</v>
      </c>
      <c r="K44" s="6">
        <f t="shared" si="60"/>
        <v>72</v>
      </c>
      <c r="L44" s="7">
        <f t="shared" si="61"/>
        <v>0</v>
      </c>
      <c r="M44" s="4">
        <f t="shared" si="62"/>
        <v>98</v>
      </c>
      <c r="N44" s="110" t="str">
        <f t="shared" si="63"/>
        <v/>
      </c>
      <c r="O44" s="111"/>
      <c r="P44" s="33"/>
      <c r="Q44" s="30">
        <v>0</v>
      </c>
      <c r="R44" s="30">
        <v>0</v>
      </c>
      <c r="S44" s="30">
        <v>0</v>
      </c>
      <c r="T44" s="112">
        <v>0</v>
      </c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 x14ac:dyDescent="0.25">
      <c r="B45" s="29">
        <v>42132</v>
      </c>
      <c r="C45" s="37" t="s">
        <v>78</v>
      </c>
      <c r="D45" s="30"/>
      <c r="E45" s="30">
        <v>8</v>
      </c>
      <c r="F45" s="30">
        <v>0</v>
      </c>
      <c r="G45" s="32">
        <v>99</v>
      </c>
      <c r="H45" s="4"/>
      <c r="I45" s="5">
        <f t="shared" si="59"/>
        <v>8</v>
      </c>
      <c r="J45" s="6">
        <f>SUM(G$40:G45)</f>
        <v>377</v>
      </c>
      <c r="K45" s="6">
        <f t="shared" si="60"/>
        <v>-27</v>
      </c>
      <c r="L45" s="7">
        <f t="shared" si="61"/>
        <v>0</v>
      </c>
      <c r="M45" s="4">
        <f t="shared" si="62"/>
        <v>99</v>
      </c>
      <c r="N45" s="110" t="str">
        <f t="shared" si="63"/>
        <v/>
      </c>
      <c r="O45" s="111"/>
      <c r="P45" s="33"/>
      <c r="Q45" s="30">
        <v>0</v>
      </c>
      <c r="R45" s="30">
        <v>0</v>
      </c>
      <c r="S45" s="30">
        <v>0</v>
      </c>
      <c r="T45" s="178" t="s">
        <v>80</v>
      </c>
      <c r="U45" s="179"/>
      <c r="V45" s="179"/>
      <c r="W45" s="180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377</v>
      </c>
      <c r="K46" s="6">
        <f>E$4-J46</f>
        <v>-27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 t="s">
        <v>81</v>
      </c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377</v>
      </c>
      <c r="K47" s="6">
        <f t="shared" ref="K47:K52" si="67">E$4-J47</f>
        <v>-27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377</v>
      </c>
      <c r="K48" s="6">
        <f t="shared" ref="K48" si="69">E$4-J48</f>
        <v>-27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377</v>
      </c>
      <c r="K49" s="6">
        <f t="shared" si="67"/>
        <v>-27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377</v>
      </c>
      <c r="K50" s="6">
        <f t="shared" si="67"/>
        <v>-27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377</v>
      </c>
      <c r="K51" s="6">
        <f t="shared" si="67"/>
        <v>-27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 x14ac:dyDescent="0.25">
      <c r="B52" s="123" t="s">
        <v>20</v>
      </c>
      <c r="C52" s="124"/>
      <c r="D52" s="53"/>
      <c r="E52" s="63">
        <f>SUM(E41:E51)</f>
        <v>30</v>
      </c>
      <c r="F52" s="63">
        <f>SUM(F41:F51)</f>
        <v>0</v>
      </c>
      <c r="G52" s="63">
        <f>SUM(G41:G51)</f>
        <v>377</v>
      </c>
      <c r="H52" s="81" t="e">
        <f>IF(G52="","",(IF(#REF!=0,"",(#REF!*G52*#REF!))))</f>
        <v>#REF!</v>
      </c>
      <c r="I52" s="83">
        <f t="shared" ref="I52" si="73">IF(G52="","",(SUM(E52+F52+Q52)))</f>
        <v>30</v>
      </c>
      <c r="J52" s="82">
        <f>J51</f>
        <v>377</v>
      </c>
      <c r="K52" s="82">
        <f t="shared" si="67"/>
        <v>-27</v>
      </c>
      <c r="L52" s="83">
        <f>SUM(L41:L51)</f>
        <v>0</v>
      </c>
      <c r="M52" s="81">
        <f>SUM(M41:M51)</f>
        <v>377</v>
      </c>
      <c r="N52" s="121" t="e">
        <f>SUM(M52/L52)</f>
        <v>#DIV/0!</v>
      </c>
      <c r="O52" s="122"/>
      <c r="P52" s="84"/>
      <c r="Q52" s="63">
        <f>SUM(Q41:Q51)</f>
        <v>0</v>
      </c>
      <c r="R52" s="63"/>
      <c r="S52" s="63">
        <f>SUM(S41:S51)</f>
        <v>2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1" t="e">
        <f>SUM(AJ52/AI52)</f>
        <v>#DIV/0!</v>
      </c>
      <c r="AL52" s="122"/>
      <c r="AM52" s="84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 x14ac:dyDescent="0.3">
      <c r="B53" s="239" t="s">
        <v>42</v>
      </c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1"/>
      <c r="X53" s="97"/>
      <c r="Y53" s="239" t="s">
        <v>42</v>
      </c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  <c r="AP53" s="240"/>
      <c r="AQ53" s="240"/>
      <c r="AR53" s="240"/>
      <c r="AS53" s="240"/>
      <c r="AT53" s="241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 x14ac:dyDescent="0.25">
      <c r="B55" s="231" t="s">
        <v>52</v>
      </c>
      <c r="C55" s="232"/>
      <c r="D55" s="232"/>
      <c r="E55" s="232"/>
      <c r="F55" s="232"/>
      <c r="G55" s="232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97"/>
      <c r="Y55" s="231" t="s">
        <v>52</v>
      </c>
      <c r="Z55" s="232"/>
      <c r="AA55" s="232"/>
      <c r="AB55" s="232"/>
      <c r="AC55" s="232"/>
      <c r="AD55" s="232"/>
      <c r="AE55" s="2"/>
      <c r="AF55" s="44" t="s">
        <v>26</v>
      </c>
      <c r="AG55" s="137" t="s">
        <v>31</v>
      </c>
      <c r="AH55" s="138"/>
      <c r="AI55" s="95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 x14ac:dyDescent="0.25">
      <c r="B56" s="133" t="s">
        <v>51</v>
      </c>
      <c r="C56" s="134"/>
      <c r="D56" s="134"/>
      <c r="E56" s="134"/>
      <c r="F56" s="125">
        <v>381</v>
      </c>
      <c r="G56" s="126"/>
      <c r="H56" s="2"/>
      <c r="I56" s="43">
        <v>1</v>
      </c>
      <c r="J56" s="233" t="s">
        <v>43</v>
      </c>
      <c r="K56" s="139"/>
      <c r="L56" s="44">
        <f>SUMIF($R$13:$R$23,1,$Q$13:$Q$50)+SUMIF($R$27:$R$37,1,$Q$27:$Q$37)+SUMIF($R$41:$R$51,1,$Q$41:$Q$51)</f>
        <v>0</v>
      </c>
      <c r="M56" s="142">
        <v>42118</v>
      </c>
      <c r="N56" s="142"/>
      <c r="O56" s="238" t="s">
        <v>66</v>
      </c>
      <c r="P56" s="116"/>
      <c r="Q56" s="116"/>
      <c r="R56" s="115" t="s">
        <v>67</v>
      </c>
      <c r="S56" s="116"/>
      <c r="T56" s="115" t="s">
        <v>68</v>
      </c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3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49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25">
      <c r="B57" s="133" t="s">
        <v>50</v>
      </c>
      <c r="C57" s="134"/>
      <c r="D57" s="134"/>
      <c r="E57" s="134"/>
      <c r="F57" s="125">
        <f>SUM(S24+S38+S52)</f>
        <v>12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2</v>
      </c>
      <c r="M57" s="142">
        <v>42131</v>
      </c>
      <c r="N57" s="142"/>
      <c r="O57" s="115" t="s">
        <v>82</v>
      </c>
      <c r="P57" s="116"/>
      <c r="Q57" s="116"/>
      <c r="R57" s="115" t="s">
        <v>67</v>
      </c>
      <c r="S57" s="116"/>
      <c r="T57" s="115" t="s">
        <v>83</v>
      </c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2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25">
      <c r="B58" s="133" t="s">
        <v>49</v>
      </c>
      <c r="C58" s="134"/>
      <c r="D58" s="134"/>
      <c r="E58" s="134"/>
      <c r="F58" s="125">
        <f>G52</f>
        <v>377</v>
      </c>
      <c r="G58" s="126"/>
      <c r="H58" s="2"/>
      <c r="I58" s="43">
        <v>3</v>
      </c>
      <c r="J58" s="222" t="s">
        <v>44</v>
      </c>
      <c r="K58" s="223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22" t="s">
        <v>44</v>
      </c>
      <c r="AH58" s="223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 x14ac:dyDescent="0.25">
      <c r="B59" s="135" t="s">
        <v>48</v>
      </c>
      <c r="C59" s="136"/>
      <c r="D59" s="136"/>
      <c r="E59" s="136"/>
      <c r="F59" s="125">
        <f>G38</f>
        <v>383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 x14ac:dyDescent="0.3">
      <c r="B60" s="225" t="s">
        <v>47</v>
      </c>
      <c r="C60" s="226"/>
      <c r="D60" s="226"/>
      <c r="E60" s="226"/>
      <c r="F60" s="227">
        <f>G24</f>
        <v>384</v>
      </c>
      <c r="G60" s="228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5" t="s">
        <v>47</v>
      </c>
      <c r="Z60" s="226"/>
      <c r="AA60" s="226"/>
      <c r="AB60" s="226"/>
      <c r="AC60" s="227">
        <f>AD24</f>
        <v>0</v>
      </c>
      <c r="AD60" s="228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 x14ac:dyDescent="0.25">
      <c r="B61" s="229"/>
      <c r="C61" s="229"/>
      <c r="D61" s="229"/>
      <c r="E61" s="229"/>
      <c r="F61" s="230"/>
      <c r="G61" s="230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2015-04-22T11:19:37Z</cp:lastPrinted>
  <dcterms:created xsi:type="dcterms:W3CDTF">2014-06-10T19:48:08Z</dcterms:created>
  <dcterms:modified xsi:type="dcterms:W3CDTF">2015-05-19T12:03:56Z</dcterms:modified>
</cp:coreProperties>
</file>