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J20" i="1"/>
  <c r="K20" i="1" s="1"/>
  <c r="M20" i="1"/>
  <c r="N20" i="1" l="1"/>
  <c r="N18" i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<sst xmlns="http://schemas.openxmlformats.org/spreadsheetml/2006/main" count="152" uniqueCount="80">
  <si>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</si>
  <si>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</si>
  <si>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</si>
  <si>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</si>
  <si>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</si>
  <si>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</si>
  <si>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</si>
  <si>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</si>
  <si>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</si>
  <si>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</si>
  <si>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</si>
  <si>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</si>
  <si>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</si>
  <si>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</si>
  <si>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</si>
  <si>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</si>
  <si>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</si>
  <si>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</si>
  <si>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</si>
  <si>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</si>
  <si>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</si>
  <si>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</si>
  <si>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</si>
  <si>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</si>
  <si>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</si>
  <si>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</si>
  <si>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</si>
  <si>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</si>
  <si>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</si>
  <si>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</si>
  <si>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</si>
  <si>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</si>
  <si>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</si>
  <si>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</si>
  <si>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</si>
  <si>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</si>
  <si>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</si>
  <si>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</si>
  <si>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</si>
  <si>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</si>
  <si>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</si>
  <si>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</si>
  <si>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</si>
  <si>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</si>
  <si>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</si>
  <si>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</si>
  <si>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</si>
  <si>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</si>
  <si>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</si>
  <si>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</si>
  <si>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</si>
  <si>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</si>
  <si>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</si>
  <si>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</si>
  <si>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</si>
  <si>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</si>
  <si>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</si>
  <si>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</si>
  <si>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</si>
  <si>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</si>
  <si>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</si>
  <si>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143354-01-C</t>
  </si>
  <si>
    <t>143354-01-C-10</t>
  </si>
  <si>
    <t>Machine #  B/S 16</t>
  </si>
  <si>
    <t>Routing:        WASH &amp; PACK DEPT</t>
  </si>
  <si>
    <t>72 SEC</t>
  </si>
  <si>
    <t>800 PLUS</t>
  </si>
  <si>
    <t>1120PM</t>
  </si>
  <si>
    <t>YES</t>
  </si>
  <si>
    <t>OK?</t>
  </si>
  <si>
    <t>MP</t>
  </si>
  <si>
    <t>JM</t>
  </si>
  <si>
    <t>SB</t>
  </si>
  <si>
    <t>Helping dean on A9</t>
  </si>
  <si>
    <t>1.5hrs help clean on A3</t>
  </si>
  <si>
    <t>1hr helping Dean on A9</t>
  </si>
  <si>
    <t>mp</t>
  </si>
  <si>
    <t>JOB OUT</t>
  </si>
  <si>
    <t>NO PARTS AT MACH-MR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</si>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</sst>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/>
    <xf numFmtId="0" fontId="4" fillId="3" borderId="10" xfId="1" applyFont="1" applyFill="1" applyBorder="1" applyAlignment="1"/>
    <xf numFmtId="0" fontId="4" fillId="3" borderId="11" xfId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 x14ac:dyDescent="0.25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79</v>
      </c>
      <c r="M2" s="22"/>
      <c r="N2" s="22"/>
      <c r="O2" s="22"/>
      <c r="P2" s="22"/>
      <c r="Q2" s="22"/>
      <c r="R2" s="195" t="s">
        <v>45</v>
      </c>
      <c r="S2" s="196"/>
      <c r="T2" s="197"/>
      <c r="U2" s="148"/>
      <c r="V2" s="151"/>
      <c r="W2" s="186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48"/>
      <c r="AS2" s="151"/>
      <c r="AT2" s="186"/>
    </row>
    <row r="3" spans="2:46" ht="19.5" customHeight="1" x14ac:dyDescent="0.25">
      <c r="B3" s="150" t="s">
        <v>22</v>
      </c>
      <c r="C3" s="151"/>
      <c r="D3" s="24"/>
      <c r="E3" s="152">
        <v>367392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198"/>
      <c r="S3" s="199"/>
      <c r="T3" s="200"/>
      <c r="U3" s="148">
        <v>348909</v>
      </c>
      <c r="V3" s="151"/>
      <c r="W3" s="186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8"/>
      <c r="AP3" s="199"/>
      <c r="AQ3" s="200"/>
      <c r="AR3" s="148"/>
      <c r="AS3" s="151"/>
      <c r="AT3" s="186"/>
    </row>
    <row r="4" spans="2:46" ht="19.5" customHeight="1" x14ac:dyDescent="0.25">
      <c r="B4" s="216" t="s">
        <v>23</v>
      </c>
      <c r="C4" s="197"/>
      <c r="D4" s="24"/>
      <c r="E4" s="195">
        <v>800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6" t="s">
        <v>23</v>
      </c>
      <c r="Z4" s="197"/>
      <c r="AA4" s="95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 x14ac:dyDescent="0.25">
      <c r="B5" s="228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8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20" t="s">
        <v>56</v>
      </c>
      <c r="C6" s="221"/>
      <c r="D6" s="221"/>
      <c r="E6" s="222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20" t="s">
        <v>56</v>
      </c>
      <c r="Z6" s="221"/>
      <c r="AA6" s="221"/>
      <c r="AB6" s="222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25">
      <c r="B7" s="213" t="s">
        <v>46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M7" s="76"/>
      <c r="N7" s="177"/>
      <c r="O7" s="178"/>
      <c r="P7" s="178"/>
      <c r="Q7" s="178"/>
      <c r="R7" s="204" t="s">
        <v>57</v>
      </c>
      <c r="S7" s="204"/>
      <c r="T7" s="204"/>
      <c r="U7" s="148"/>
      <c r="V7" s="151"/>
      <c r="W7" s="186"/>
      <c r="Y7" s="213" t="s">
        <v>46</v>
      </c>
      <c r="Z7" s="214"/>
      <c r="AA7" s="214"/>
      <c r="AB7" s="214"/>
      <c r="AC7" s="214"/>
      <c r="AD7" s="214"/>
      <c r="AE7" s="214"/>
      <c r="AF7" s="214"/>
      <c r="AG7" s="214"/>
      <c r="AH7" s="214"/>
      <c r="AI7" s="215"/>
      <c r="AJ7" s="76"/>
      <c r="AK7" s="177"/>
      <c r="AL7" s="178"/>
      <c r="AM7" s="178"/>
      <c r="AN7" s="178"/>
      <c r="AO7" s="204" t="s">
        <v>57</v>
      </c>
      <c r="AP7" s="204"/>
      <c r="AQ7" s="204"/>
      <c r="AR7" s="148"/>
      <c r="AS7" s="151"/>
      <c r="AT7" s="186"/>
    </row>
    <row r="8" spans="2:46" ht="16.5" customHeight="1" x14ac:dyDescent="0.25">
      <c r="B8" s="216" t="s">
        <v>66</v>
      </c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6"/>
      <c r="N8" s="177"/>
      <c r="O8" s="178"/>
      <c r="P8" s="178"/>
      <c r="Q8" s="178"/>
      <c r="R8" s="204" t="s">
        <v>58</v>
      </c>
      <c r="S8" s="204"/>
      <c r="T8" s="204"/>
      <c r="U8" s="148"/>
      <c r="V8" s="151"/>
      <c r="W8" s="186"/>
      <c r="Y8" s="216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6"/>
      <c r="AK8" s="177"/>
      <c r="AL8" s="178"/>
      <c r="AM8" s="178"/>
      <c r="AN8" s="178"/>
      <c r="AO8" s="204" t="s">
        <v>58</v>
      </c>
      <c r="AP8" s="204"/>
      <c r="AQ8" s="204"/>
      <c r="AR8" s="148"/>
      <c r="AS8" s="151"/>
      <c r="AT8" s="186"/>
    </row>
    <row r="9" spans="2:46" ht="16.5" customHeight="1" thickBot="1" x14ac:dyDescent="0.3">
      <c r="B9" s="217"/>
      <c r="C9" s="218"/>
      <c r="D9" s="218"/>
      <c r="E9" s="218"/>
      <c r="F9" s="218"/>
      <c r="G9" s="218"/>
      <c r="H9" s="218"/>
      <c r="I9" s="218"/>
      <c r="J9" s="218"/>
      <c r="K9" s="218"/>
      <c r="L9" s="219"/>
      <c r="M9" s="65"/>
      <c r="N9" s="211"/>
      <c r="O9" s="212"/>
      <c r="P9" s="212"/>
      <c r="Q9" s="212"/>
      <c r="R9" s="238" t="s">
        <v>59</v>
      </c>
      <c r="S9" s="238"/>
      <c r="T9" s="238"/>
      <c r="U9" s="208"/>
      <c r="V9" s="209"/>
      <c r="W9" s="210"/>
      <c r="Y9" s="217"/>
      <c r="Z9" s="218"/>
      <c r="AA9" s="218"/>
      <c r="AB9" s="218"/>
      <c r="AC9" s="218"/>
      <c r="AD9" s="218"/>
      <c r="AE9" s="218"/>
      <c r="AF9" s="218"/>
      <c r="AG9" s="218"/>
      <c r="AH9" s="218"/>
      <c r="AI9" s="219"/>
      <c r="AJ9" s="65"/>
      <c r="AK9" s="211"/>
      <c r="AL9" s="212"/>
      <c r="AM9" s="212"/>
      <c r="AN9" s="212"/>
      <c r="AO9" s="238" t="s">
        <v>59</v>
      </c>
      <c r="AP9" s="238"/>
      <c r="AQ9" s="238"/>
      <c r="AR9" s="208"/>
      <c r="AS9" s="209"/>
      <c r="AT9" s="210"/>
    </row>
    <row r="10" spans="2:46" ht="20.25" customHeight="1" x14ac:dyDescent="0.25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2" t="s">
        <v>17</v>
      </c>
      <c r="O10" s="183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5" t="s">
        <v>19</v>
      </c>
      <c r="V10" s="157" t="s">
        <v>28</v>
      </c>
      <c r="W10" s="179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2" t="s">
        <v>17</v>
      </c>
      <c r="AL10" s="183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5" t="s">
        <v>19</v>
      </c>
      <c r="AS10" s="157" t="s">
        <v>28</v>
      </c>
      <c r="AT10" s="179" t="s">
        <v>29</v>
      </c>
    </row>
    <row r="11" spans="2:46" ht="30.75" customHeight="1" thickBot="1" x14ac:dyDescent="0.3">
      <c r="B11" s="156"/>
      <c r="C11" s="158"/>
      <c r="D11" s="181"/>
      <c r="E11" s="181"/>
      <c r="F11" s="158"/>
      <c r="G11" s="181"/>
      <c r="H11" s="160"/>
      <c r="I11" s="160"/>
      <c r="J11" s="160"/>
      <c r="K11" s="160"/>
      <c r="L11" s="160"/>
      <c r="M11" s="160"/>
      <c r="N11" s="184"/>
      <c r="O11" s="185"/>
      <c r="P11" s="171"/>
      <c r="Q11" s="171"/>
      <c r="R11" s="171"/>
      <c r="S11" s="171"/>
      <c r="T11" s="171"/>
      <c r="U11" s="206"/>
      <c r="V11" s="207"/>
      <c r="W11" s="180"/>
      <c r="Y11" s="156"/>
      <c r="Z11" s="158"/>
      <c r="AA11" s="181"/>
      <c r="AB11" s="181"/>
      <c r="AC11" s="158"/>
      <c r="AD11" s="181"/>
      <c r="AE11" s="160"/>
      <c r="AF11" s="160"/>
      <c r="AG11" s="160"/>
      <c r="AH11" s="160"/>
      <c r="AI11" s="160"/>
      <c r="AJ11" s="160"/>
      <c r="AK11" s="184"/>
      <c r="AL11" s="185"/>
      <c r="AM11" s="171"/>
      <c r="AN11" s="171"/>
      <c r="AO11" s="171"/>
      <c r="AP11" s="171"/>
      <c r="AQ11" s="171"/>
      <c r="AR11" s="206"/>
      <c r="AS11" s="207"/>
      <c r="AT11" s="180"/>
    </row>
    <row r="12" spans="2:46" ht="15" customHeight="1" x14ac:dyDescent="0.25">
      <c r="B12" s="167" t="s">
        <v>63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800</v>
      </c>
      <c r="L12" s="172" t="s">
        <v>55</v>
      </c>
      <c r="M12" s="173"/>
      <c r="N12" s="172" t="s">
        <v>65</v>
      </c>
      <c r="O12" s="174"/>
      <c r="P12" s="70"/>
      <c r="Q12" s="70"/>
      <c r="R12" s="70"/>
      <c r="S12" s="71"/>
      <c r="T12" s="72">
        <v>40</v>
      </c>
      <c r="U12" s="72">
        <v>4</v>
      </c>
      <c r="V12" s="54">
        <f>SUM(F13:F23)</f>
        <v>4</v>
      </c>
      <c r="W12" s="55">
        <f>U12/V12</f>
        <v>1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42107</v>
      </c>
      <c r="C13" s="30" t="s">
        <v>70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800</v>
      </c>
      <c r="L13" s="7">
        <f t="shared" ref="L13:L23" si="1">IF(G13="",0,$T$12*(I13-F13-Q13))</f>
        <v>0</v>
      </c>
      <c r="M13" s="4">
        <f>G13</f>
        <v>0</v>
      </c>
      <c r="N13" s="113" t="str">
        <f>IF(L13=0,"",(M13/L13))</f>
        <v/>
      </c>
      <c r="O13" s="114"/>
      <c r="P13" s="33"/>
      <c r="Q13" s="30">
        <v>0</v>
      </c>
      <c r="R13" s="30">
        <v>0</v>
      </c>
      <c r="S13" s="30">
        <v>0</v>
      </c>
      <c r="T13" s="110"/>
      <c r="U13" s="111"/>
      <c r="V13" s="111"/>
      <c r="W13" s="112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3" t="str">
        <f>IF(AI13=0,"",(AJ13/AI13))</f>
        <v/>
      </c>
      <c r="AL13" s="114"/>
      <c r="AM13" s="33"/>
      <c r="AN13" s="30"/>
      <c r="AO13" s="30"/>
      <c r="AP13" s="30"/>
      <c r="AQ13" s="246"/>
      <c r="AR13" s="247"/>
      <c r="AS13" s="247"/>
      <c r="AT13" s="248"/>
    </row>
    <row r="14" spans="2:46" ht="15" customHeight="1" x14ac:dyDescent="0.25">
      <c r="B14" s="29">
        <v>42107</v>
      </c>
      <c r="C14" s="30" t="s">
        <v>71</v>
      </c>
      <c r="D14" s="30"/>
      <c r="E14" s="30">
        <v>2</v>
      </c>
      <c r="F14" s="81">
        <v>0</v>
      </c>
      <c r="G14" s="32">
        <v>58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58</v>
      </c>
      <c r="K14" s="6">
        <f>E$4-J14</f>
        <v>742</v>
      </c>
      <c r="L14" s="7">
        <f t="shared" si="1"/>
        <v>80</v>
      </c>
      <c r="M14" s="4">
        <f t="shared" ref="M14:M23" si="4">G14</f>
        <v>58</v>
      </c>
      <c r="N14" s="113">
        <f t="shared" ref="N14:N23" si="5">IF(L14=0,"",(M14/L14))</f>
        <v>0.72499999999999998</v>
      </c>
      <c r="O14" s="114"/>
      <c r="P14" s="33"/>
      <c r="Q14" s="30">
        <v>0</v>
      </c>
      <c r="R14" s="30">
        <v>0</v>
      </c>
      <c r="S14" s="30">
        <v>0</v>
      </c>
      <c r="T14" s="110"/>
      <c r="U14" s="111"/>
      <c r="V14" s="111"/>
      <c r="W14" s="112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3" t="str">
        <f t="shared" ref="AK14:AK23" si="7">IF(AI14=0,"",(AJ14/AI14))</f>
        <v/>
      </c>
      <c r="AL14" s="114"/>
      <c r="AM14" s="33"/>
      <c r="AN14" s="30"/>
      <c r="AO14" s="30"/>
      <c r="AP14" s="30"/>
      <c r="AQ14" s="110"/>
      <c r="AR14" s="111"/>
      <c r="AS14" s="111"/>
      <c r="AT14" s="112"/>
    </row>
    <row r="15" spans="2:46" ht="15" customHeight="1" x14ac:dyDescent="0.25">
      <c r="B15" s="29">
        <v>42108</v>
      </c>
      <c r="C15" s="30" t="s">
        <v>71</v>
      </c>
      <c r="D15" s="30"/>
      <c r="E15" s="30">
        <v>8</v>
      </c>
      <c r="F15" s="81">
        <v>0</v>
      </c>
      <c r="G15" s="32">
        <v>253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311</v>
      </c>
      <c r="K15" s="6">
        <f>E$4-J15</f>
        <v>489</v>
      </c>
      <c r="L15" s="7">
        <f t="shared" si="1"/>
        <v>320</v>
      </c>
      <c r="M15" s="4">
        <f t="shared" si="4"/>
        <v>253</v>
      </c>
      <c r="N15" s="113">
        <f t="shared" si="5"/>
        <v>0.79062500000000002</v>
      </c>
      <c r="O15" s="114"/>
      <c r="P15" s="33"/>
      <c r="Q15" s="8">
        <v>0</v>
      </c>
      <c r="R15" s="8">
        <v>0</v>
      </c>
      <c r="S15" s="8">
        <v>0</v>
      </c>
      <c r="T15" s="110"/>
      <c r="U15" s="111"/>
      <c r="V15" s="111"/>
      <c r="W15" s="112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3" t="str">
        <f t="shared" si="7"/>
        <v/>
      </c>
      <c r="AL15" s="114"/>
      <c r="AM15" s="33"/>
      <c r="AN15" s="90"/>
      <c r="AO15" s="90"/>
      <c r="AP15" s="90"/>
      <c r="AQ15" s="110"/>
      <c r="AR15" s="111"/>
      <c r="AS15" s="111"/>
      <c r="AT15" s="112"/>
    </row>
    <row r="16" spans="2:46" ht="15" customHeight="1" x14ac:dyDescent="0.25">
      <c r="B16" s="9">
        <v>42108</v>
      </c>
      <c r="C16" s="35" t="s">
        <v>72</v>
      </c>
      <c r="D16" s="50"/>
      <c r="E16" s="50">
        <v>8</v>
      </c>
      <c r="F16" s="82">
        <v>0</v>
      </c>
      <c r="G16" s="10">
        <v>196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507</v>
      </c>
      <c r="K16" s="6">
        <f t="shared" ref="K16:K24" si="8">E$4-J16</f>
        <v>293</v>
      </c>
      <c r="L16" s="7">
        <f t="shared" si="1"/>
        <v>320</v>
      </c>
      <c r="M16" s="4">
        <f t="shared" si="4"/>
        <v>196</v>
      </c>
      <c r="N16" s="113">
        <f t="shared" si="5"/>
        <v>0.61250000000000004</v>
      </c>
      <c r="O16" s="114"/>
      <c r="P16" s="33"/>
      <c r="Q16" s="8">
        <v>0</v>
      </c>
      <c r="R16" s="8">
        <v>0</v>
      </c>
      <c r="S16" s="8">
        <v>0</v>
      </c>
      <c r="T16" s="110" t="s">
        <v>73</v>
      </c>
      <c r="U16" s="111"/>
      <c r="V16" s="111"/>
      <c r="W16" s="112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3" t="str">
        <f t="shared" si="7"/>
        <v/>
      </c>
      <c r="AL16" s="114"/>
      <c r="AM16" s="33"/>
      <c r="AN16" s="90"/>
      <c r="AO16" s="90"/>
      <c r="AP16" s="90"/>
      <c r="AQ16" s="110"/>
      <c r="AR16" s="111"/>
      <c r="AS16" s="111"/>
      <c r="AT16" s="112"/>
    </row>
    <row r="17" spans="2:46" ht="15" customHeight="1" x14ac:dyDescent="0.25">
      <c r="B17" s="9">
        <v>42109</v>
      </c>
      <c r="C17" s="35" t="s">
        <v>72</v>
      </c>
      <c r="D17" s="61"/>
      <c r="E17" s="61">
        <v>6.5</v>
      </c>
      <c r="F17" s="82">
        <v>0</v>
      </c>
      <c r="G17" s="10">
        <v>138</v>
      </c>
      <c r="H17" s="4"/>
      <c r="I17" s="5">
        <f t="shared" ref="I17" si="10">IF(G17="","",(SUM(E17+F17+Q17)))</f>
        <v>6.5</v>
      </c>
      <c r="J17" s="6">
        <f>SUM(G$12:G17)</f>
        <v>645</v>
      </c>
      <c r="K17" s="6">
        <f t="shared" ref="K17" si="11">E$4-J17</f>
        <v>155</v>
      </c>
      <c r="L17" s="7">
        <f t="shared" ref="L17" si="12">IF(G17="",0,$T$12*(I17-F17-Q17))</f>
        <v>260</v>
      </c>
      <c r="M17" s="4">
        <f t="shared" ref="M17" si="13">G17</f>
        <v>138</v>
      </c>
      <c r="N17" s="113">
        <f t="shared" ref="N17" si="14">IF(L17=0,"",(M17/L17))</f>
        <v>0.53076923076923077</v>
      </c>
      <c r="O17" s="114"/>
      <c r="P17" s="33"/>
      <c r="Q17" s="61">
        <v>0</v>
      </c>
      <c r="R17" s="61">
        <v>0</v>
      </c>
      <c r="S17" s="61">
        <v>0</v>
      </c>
      <c r="T17" s="110" t="s">
        <v>74</v>
      </c>
      <c r="U17" s="111"/>
      <c r="V17" s="111"/>
      <c r="W17" s="112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3" t="str">
        <f t="shared" si="7"/>
        <v/>
      </c>
      <c r="AL17" s="114"/>
      <c r="AM17" s="33"/>
      <c r="AN17" s="90"/>
      <c r="AO17" s="90"/>
      <c r="AP17" s="90"/>
      <c r="AQ17" s="110"/>
      <c r="AR17" s="111"/>
      <c r="AS17" s="111"/>
      <c r="AT17" s="112"/>
    </row>
    <row r="18" spans="2:46" ht="15" customHeight="1" x14ac:dyDescent="0.25">
      <c r="B18" s="101">
        <v>42110</v>
      </c>
      <c r="C18" s="59" t="s">
        <v>70</v>
      </c>
      <c r="D18" s="61"/>
      <c r="E18" s="61">
        <v>1.5</v>
      </c>
      <c r="F18" s="82">
        <v>0</v>
      </c>
      <c r="G18" s="10">
        <v>44</v>
      </c>
      <c r="H18" s="4"/>
      <c r="I18" s="5">
        <f t="shared" ref="I18:I20" si="16">IF(G18="","",(SUM(E18+F18+Q18)))</f>
        <v>1.5</v>
      </c>
      <c r="J18" s="6">
        <f>SUM(G$12:G18)</f>
        <v>689</v>
      </c>
      <c r="K18" s="6">
        <f t="shared" ref="K18:K20" si="17">E$4-J18</f>
        <v>111</v>
      </c>
      <c r="L18" s="7">
        <f t="shared" ref="L18:L20" si="18">IF(G18="",0,$T$12*(I18-F18-Q18))</f>
        <v>60</v>
      </c>
      <c r="M18" s="4">
        <f t="shared" ref="M18:M20" si="19">G18</f>
        <v>44</v>
      </c>
      <c r="N18" s="113">
        <f t="shared" ref="N18:N20" si="20">IF(L18=0,"",(M18/L18))</f>
        <v>0.73333333333333328</v>
      </c>
      <c r="O18" s="114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3" t="str">
        <f t="shared" si="7"/>
        <v/>
      </c>
      <c r="AL18" s="114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>
        <v>42110</v>
      </c>
      <c r="C19" s="59" t="s">
        <v>72</v>
      </c>
      <c r="D19" s="61"/>
      <c r="E19" s="61">
        <v>7</v>
      </c>
      <c r="F19" s="82">
        <v>0</v>
      </c>
      <c r="G19" s="10">
        <v>158</v>
      </c>
      <c r="H19" s="4"/>
      <c r="I19" s="5">
        <f t="shared" si="16"/>
        <v>7</v>
      </c>
      <c r="J19" s="6">
        <f>SUM(G$12:G19)</f>
        <v>847</v>
      </c>
      <c r="K19" s="6">
        <f t="shared" si="17"/>
        <v>-47</v>
      </c>
      <c r="L19" s="7">
        <f t="shared" si="18"/>
        <v>280</v>
      </c>
      <c r="M19" s="4">
        <f t="shared" si="19"/>
        <v>158</v>
      </c>
      <c r="N19" s="113">
        <f t="shared" si="20"/>
        <v>0.56428571428571428</v>
      </c>
      <c r="O19" s="114"/>
      <c r="P19" s="33"/>
      <c r="Q19" s="61">
        <v>0</v>
      </c>
      <c r="R19" s="61">
        <v>0</v>
      </c>
      <c r="S19" s="61">
        <v>0</v>
      </c>
      <c r="T19" s="190" t="s">
        <v>75</v>
      </c>
      <c r="U19" s="191"/>
      <c r="V19" s="191"/>
      <c r="W19" s="192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3" t="str">
        <f t="shared" si="7"/>
        <v/>
      </c>
      <c r="AL19" s="114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>
        <v>42111</v>
      </c>
      <c r="C20" s="59" t="s">
        <v>76</v>
      </c>
      <c r="D20" s="61"/>
      <c r="E20" s="61">
        <v>0.5</v>
      </c>
      <c r="F20" s="82">
        <v>0</v>
      </c>
      <c r="G20" s="10">
        <v>13</v>
      </c>
      <c r="H20" s="4"/>
      <c r="I20" s="5">
        <f t="shared" si="16"/>
        <v>0.5</v>
      </c>
      <c r="J20" s="6">
        <f>SUM(G$12:G20)</f>
        <v>860</v>
      </c>
      <c r="K20" s="6">
        <f t="shared" si="17"/>
        <v>-60</v>
      </c>
      <c r="L20" s="7">
        <f t="shared" si="18"/>
        <v>20</v>
      </c>
      <c r="M20" s="4">
        <f t="shared" si="19"/>
        <v>13</v>
      </c>
      <c r="N20" s="113">
        <f t="shared" si="20"/>
        <v>0.65</v>
      </c>
      <c r="O20" s="114"/>
      <c r="P20" s="33"/>
      <c r="Q20" s="61">
        <v>0</v>
      </c>
      <c r="R20" s="61">
        <v>0</v>
      </c>
      <c r="S20" s="61">
        <v>0</v>
      </c>
      <c r="T20" s="225" t="s">
        <v>77</v>
      </c>
      <c r="U20" s="226"/>
      <c r="V20" s="226"/>
      <c r="W20" s="227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3" t="str">
        <f t="shared" si="7"/>
        <v/>
      </c>
      <c r="AL20" s="114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860</v>
      </c>
      <c r="K21" s="6">
        <f t="shared" si="8"/>
        <v>-60</v>
      </c>
      <c r="L21" s="7">
        <f t="shared" si="1"/>
        <v>0</v>
      </c>
      <c r="M21" s="4">
        <f t="shared" si="4"/>
        <v>0</v>
      </c>
      <c r="N21" s="113" t="str">
        <f t="shared" si="5"/>
        <v/>
      </c>
      <c r="O21" s="114"/>
      <c r="P21" s="33"/>
      <c r="Q21" s="8"/>
      <c r="R21" s="8"/>
      <c r="S21" s="8"/>
      <c r="T21" s="102" t="s">
        <v>78</v>
      </c>
      <c r="U21" s="103"/>
      <c r="V21" s="103"/>
      <c r="W21" s="10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3" t="str">
        <f t="shared" si="7"/>
        <v/>
      </c>
      <c r="AL21" s="114"/>
      <c r="AM21" s="33"/>
      <c r="AN21" s="90"/>
      <c r="AO21" s="90"/>
      <c r="AP21" s="90"/>
      <c r="AQ21" s="110"/>
      <c r="AR21" s="111"/>
      <c r="AS21" s="111"/>
      <c r="AT21" s="112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860</v>
      </c>
      <c r="K22" s="6">
        <f t="shared" si="8"/>
        <v>-60</v>
      </c>
      <c r="L22" s="7">
        <f t="shared" si="1"/>
        <v>0</v>
      </c>
      <c r="M22" s="4">
        <f t="shared" si="4"/>
        <v>0</v>
      </c>
      <c r="N22" s="113" t="str">
        <f t="shared" si="5"/>
        <v/>
      </c>
      <c r="O22" s="114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3" t="str">
        <f t="shared" si="7"/>
        <v/>
      </c>
      <c r="AL22" s="114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860</v>
      </c>
      <c r="K23" s="6">
        <f t="shared" si="8"/>
        <v>-60</v>
      </c>
      <c r="L23" s="7">
        <f t="shared" si="1"/>
        <v>0</v>
      </c>
      <c r="M23" s="4">
        <f t="shared" si="4"/>
        <v>0</v>
      </c>
      <c r="N23" s="113" t="str">
        <f t="shared" si="5"/>
        <v/>
      </c>
      <c r="O23" s="114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3" t="str">
        <f t="shared" si="7"/>
        <v/>
      </c>
      <c r="AL23" s="114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 x14ac:dyDescent="0.25">
      <c r="B24" s="126" t="s">
        <v>20</v>
      </c>
      <c r="C24" s="127"/>
      <c r="D24" s="52"/>
      <c r="E24" s="62">
        <f>SUM(E13:E23)</f>
        <v>33.5</v>
      </c>
      <c r="F24" s="62">
        <f>SUM(F13:F23)</f>
        <v>4</v>
      </c>
      <c r="G24" s="62">
        <f>SUM(G13:G23)</f>
        <v>860</v>
      </c>
      <c r="H24" s="84"/>
      <c r="I24" s="62">
        <f t="shared" si="0"/>
        <v>37.5</v>
      </c>
      <c r="J24" s="85">
        <f>J23</f>
        <v>860</v>
      </c>
      <c r="K24" s="85">
        <f t="shared" si="8"/>
        <v>-60</v>
      </c>
      <c r="L24" s="86">
        <f>SUM(L13:L23)</f>
        <v>1340</v>
      </c>
      <c r="M24" s="84">
        <f>SUM(M13:M23)</f>
        <v>860</v>
      </c>
      <c r="N24" s="124">
        <f>SUM(M24/L24)</f>
        <v>0.64179104477611937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.75" thickBot="1" x14ac:dyDescent="0.3">
      <c r="B25" s="164" t="s">
        <v>64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9" t="s">
        <v>37</v>
      </c>
      <c r="Z25" s="250"/>
      <c r="AA25" s="250"/>
      <c r="AB25" s="250"/>
      <c r="AC25" s="250"/>
      <c r="AD25" s="251"/>
      <c r="AE25" s="251"/>
      <c r="AF25" s="251"/>
      <c r="AG25" s="251"/>
      <c r="AH25" s="251"/>
      <c r="AI25" s="250"/>
      <c r="AJ25" s="250"/>
      <c r="AK25" s="250"/>
      <c r="AL25" s="250"/>
      <c r="AM25" s="250"/>
      <c r="AN25" s="250"/>
      <c r="AO25" s="250"/>
      <c r="AP25" s="250"/>
      <c r="AQ25" s="251"/>
      <c r="AR25" s="251"/>
      <c r="AS25" s="251"/>
      <c r="AT25" s="252"/>
    </row>
    <row r="26" spans="2:46" ht="15" customHeight="1" x14ac:dyDescent="0.25">
      <c r="B26" s="167" t="s">
        <v>38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800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800</v>
      </c>
      <c r="L27" s="7">
        <f t="shared" ref="L27:L37" si="24">IF(G27="",0,T$26*(I27-F27-Q27))</f>
        <v>0</v>
      </c>
      <c r="M27" s="4">
        <f>G27</f>
        <v>0</v>
      </c>
      <c r="N27" s="113" t="str">
        <f>IF(L27=0,"",(M27/L27))</f>
        <v/>
      </c>
      <c r="O27" s="114"/>
      <c r="P27" s="33"/>
      <c r="Q27" s="8"/>
      <c r="R27" s="8"/>
      <c r="S27" s="8"/>
      <c r="T27" s="239"/>
      <c r="U27" s="240"/>
      <c r="V27" s="240"/>
      <c r="W27" s="241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3" t="str">
        <f>IF(AI27=0,"",(AJ27/AI27))</f>
        <v/>
      </c>
      <c r="AL27" s="114"/>
      <c r="AM27" s="33"/>
      <c r="AN27" s="90"/>
      <c r="AO27" s="90"/>
      <c r="AP27" s="90"/>
      <c r="AQ27" s="239"/>
      <c r="AR27" s="240"/>
      <c r="AS27" s="240"/>
      <c r="AT27" s="241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800</v>
      </c>
      <c r="L28" s="7">
        <f t="shared" si="24"/>
        <v>0</v>
      </c>
      <c r="M28" s="4">
        <f t="shared" ref="M28:M37" si="27">G28</f>
        <v>0</v>
      </c>
      <c r="N28" s="113" t="str">
        <f t="shared" ref="N28:N37" si="28">IF(L28=0,"",(M28/L28))</f>
        <v/>
      </c>
      <c r="O28" s="114"/>
      <c r="P28" s="33"/>
      <c r="Q28" s="8"/>
      <c r="R28" s="8"/>
      <c r="S28" s="8"/>
      <c r="T28" s="107"/>
      <c r="U28" s="108"/>
      <c r="V28" s="108"/>
      <c r="W28" s="10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3" t="str">
        <f t="shared" ref="AK28:AK37" si="30">IF(AI28=0,"",(AJ28/AI28))</f>
        <v/>
      </c>
      <c r="AL28" s="114"/>
      <c r="AM28" s="33"/>
      <c r="AN28" s="90"/>
      <c r="AO28" s="90"/>
      <c r="AP28" s="90"/>
      <c r="AQ28" s="107"/>
      <c r="AR28" s="108"/>
      <c r="AS28" s="108"/>
      <c r="AT28" s="109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800</v>
      </c>
      <c r="L29" s="7">
        <f t="shared" ref="L29:L31" si="33">IF(G29="",0,T$26*(I29-F29-Q29))</f>
        <v>0</v>
      </c>
      <c r="M29" s="4">
        <f t="shared" ref="M29:M31" si="34">G29</f>
        <v>0</v>
      </c>
      <c r="N29" s="113" t="str">
        <f t="shared" ref="N29:N31" si="35">IF(L29=0,"",(M29/L29))</f>
        <v/>
      </c>
      <c r="O29" s="114"/>
      <c r="P29" s="33"/>
      <c r="Q29" s="58"/>
      <c r="R29" s="58"/>
      <c r="S29" s="58"/>
      <c r="T29" s="107"/>
      <c r="U29" s="108"/>
      <c r="V29" s="108"/>
      <c r="W29" s="10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3" t="str">
        <f t="shared" si="30"/>
        <v/>
      </c>
      <c r="AL29" s="114"/>
      <c r="AM29" s="33"/>
      <c r="AN29" s="90"/>
      <c r="AO29" s="90"/>
      <c r="AP29" s="90"/>
      <c r="AQ29" s="107"/>
      <c r="AR29" s="108"/>
      <c r="AS29" s="108"/>
      <c r="AT29" s="109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800</v>
      </c>
      <c r="L30" s="7">
        <f t="shared" si="33"/>
        <v>0</v>
      </c>
      <c r="M30" s="4">
        <f t="shared" si="34"/>
        <v>0</v>
      </c>
      <c r="N30" s="113" t="str">
        <f t="shared" si="35"/>
        <v/>
      </c>
      <c r="O30" s="114"/>
      <c r="P30" s="33"/>
      <c r="Q30" s="58"/>
      <c r="R30" s="58"/>
      <c r="S30" s="58"/>
      <c r="T30" s="107"/>
      <c r="U30" s="108"/>
      <c r="V30" s="108"/>
      <c r="W30" s="10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3" t="str">
        <f t="shared" si="30"/>
        <v/>
      </c>
      <c r="AL30" s="114"/>
      <c r="AM30" s="33"/>
      <c r="AN30" s="90"/>
      <c r="AO30" s="90"/>
      <c r="AP30" s="90"/>
      <c r="AQ30" s="107"/>
      <c r="AR30" s="108"/>
      <c r="AS30" s="108"/>
      <c r="AT30" s="109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800</v>
      </c>
      <c r="L31" s="7">
        <f t="shared" si="33"/>
        <v>0</v>
      </c>
      <c r="M31" s="4">
        <f t="shared" si="34"/>
        <v>0</v>
      </c>
      <c r="N31" s="113" t="str">
        <f t="shared" si="35"/>
        <v/>
      </c>
      <c r="O31" s="114"/>
      <c r="P31" s="33"/>
      <c r="Q31" s="58"/>
      <c r="R31" s="58"/>
      <c r="S31" s="58"/>
      <c r="T31" s="107"/>
      <c r="U31" s="108"/>
      <c r="V31" s="108"/>
      <c r="W31" s="10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3" t="str">
        <f t="shared" si="30"/>
        <v/>
      </c>
      <c r="AL31" s="114"/>
      <c r="AM31" s="33"/>
      <c r="AN31" s="90"/>
      <c r="AO31" s="90"/>
      <c r="AP31" s="90"/>
      <c r="AQ31" s="107"/>
      <c r="AR31" s="108"/>
      <c r="AS31" s="108"/>
      <c r="AT31" s="109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800</v>
      </c>
      <c r="L32" s="7">
        <f t="shared" ref="L32" si="40">IF(G32="",0,T$26*(I32-F32-Q32))</f>
        <v>0</v>
      </c>
      <c r="M32" s="4">
        <f t="shared" ref="M32" si="41">G32</f>
        <v>0</v>
      </c>
      <c r="N32" s="113" t="str">
        <f t="shared" ref="N32" si="42">IF(L32=0,"",(M32/L32))</f>
        <v/>
      </c>
      <c r="O32" s="114"/>
      <c r="P32" s="33"/>
      <c r="Q32" s="58"/>
      <c r="R32" s="58"/>
      <c r="S32" s="58"/>
      <c r="T32" s="107"/>
      <c r="U32" s="108"/>
      <c r="V32" s="108"/>
      <c r="W32" s="10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3" t="str">
        <f t="shared" si="30"/>
        <v/>
      </c>
      <c r="AL32" s="114"/>
      <c r="AM32" s="33"/>
      <c r="AN32" s="90"/>
      <c r="AO32" s="90"/>
      <c r="AP32" s="90"/>
      <c r="AQ32" s="107"/>
      <c r="AR32" s="108"/>
      <c r="AS32" s="108"/>
      <c r="AT32" s="109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800</v>
      </c>
      <c r="L33" s="7">
        <f t="shared" si="24"/>
        <v>0</v>
      </c>
      <c r="M33" s="4">
        <f t="shared" si="27"/>
        <v>0</v>
      </c>
      <c r="N33" s="113" t="str">
        <f t="shared" si="28"/>
        <v/>
      </c>
      <c r="O33" s="114"/>
      <c r="P33" s="33"/>
      <c r="Q33" s="8"/>
      <c r="R33" s="8"/>
      <c r="S33" s="8"/>
      <c r="T33" s="107"/>
      <c r="U33" s="108"/>
      <c r="V33" s="108"/>
      <c r="W33" s="10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3" t="str">
        <f t="shared" si="30"/>
        <v/>
      </c>
      <c r="AL33" s="114"/>
      <c r="AM33" s="33"/>
      <c r="AN33" s="90"/>
      <c r="AO33" s="90"/>
      <c r="AP33" s="90"/>
      <c r="AQ33" s="107"/>
      <c r="AR33" s="108"/>
      <c r="AS33" s="108"/>
      <c r="AT33" s="109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800</v>
      </c>
      <c r="L34" s="7">
        <f t="shared" si="24"/>
        <v>0</v>
      </c>
      <c r="M34" s="4">
        <f t="shared" si="27"/>
        <v>0</v>
      </c>
      <c r="N34" s="113" t="str">
        <f t="shared" si="28"/>
        <v/>
      </c>
      <c r="O34" s="114"/>
      <c r="P34" s="33"/>
      <c r="Q34" s="8"/>
      <c r="R34" s="8"/>
      <c r="S34" s="8"/>
      <c r="T34" s="107"/>
      <c r="U34" s="108"/>
      <c r="V34" s="108"/>
      <c r="W34" s="10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3" t="str">
        <f t="shared" si="30"/>
        <v/>
      </c>
      <c r="AL34" s="114"/>
      <c r="AM34" s="33"/>
      <c r="AN34" s="90"/>
      <c r="AO34" s="90"/>
      <c r="AP34" s="90"/>
      <c r="AQ34" s="107"/>
      <c r="AR34" s="108"/>
      <c r="AS34" s="108"/>
      <c r="AT34" s="109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800</v>
      </c>
      <c r="L35" s="7">
        <f t="shared" si="24"/>
        <v>0</v>
      </c>
      <c r="M35" s="4">
        <f t="shared" si="27"/>
        <v>0</v>
      </c>
      <c r="N35" s="113" t="str">
        <f t="shared" si="28"/>
        <v/>
      </c>
      <c r="O35" s="114"/>
      <c r="P35" s="33"/>
      <c r="Q35" s="8"/>
      <c r="R35" s="8"/>
      <c r="S35" s="8"/>
      <c r="T35" s="107"/>
      <c r="U35" s="108"/>
      <c r="V35" s="108"/>
      <c r="W35" s="10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3" t="str">
        <f t="shared" si="30"/>
        <v/>
      </c>
      <c r="AL35" s="114"/>
      <c r="AM35" s="33"/>
      <c r="AN35" s="90"/>
      <c r="AO35" s="90"/>
      <c r="AP35" s="90"/>
      <c r="AQ35" s="107"/>
      <c r="AR35" s="108"/>
      <c r="AS35" s="108"/>
      <c r="AT35" s="109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800</v>
      </c>
      <c r="L36" s="7">
        <f t="shared" si="24"/>
        <v>0</v>
      </c>
      <c r="M36" s="4">
        <f t="shared" si="27"/>
        <v>0</v>
      </c>
      <c r="N36" s="113" t="str">
        <f t="shared" si="28"/>
        <v/>
      </c>
      <c r="O36" s="114"/>
      <c r="P36" s="33"/>
      <c r="Q36" s="30"/>
      <c r="R36" s="30"/>
      <c r="S36" s="30"/>
      <c r="T36" s="107"/>
      <c r="U36" s="108"/>
      <c r="V36" s="108"/>
      <c r="W36" s="10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3" t="str">
        <f t="shared" si="30"/>
        <v/>
      </c>
      <c r="AL36" s="114"/>
      <c r="AM36" s="33"/>
      <c r="AN36" s="30"/>
      <c r="AO36" s="30"/>
      <c r="AP36" s="30"/>
      <c r="AQ36" s="107"/>
      <c r="AR36" s="108"/>
      <c r="AS36" s="108"/>
      <c r="AT36" s="109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800</v>
      </c>
      <c r="L37" s="7">
        <f t="shared" si="24"/>
        <v>0</v>
      </c>
      <c r="M37" s="4">
        <f t="shared" si="27"/>
        <v>0</v>
      </c>
      <c r="N37" s="113" t="str">
        <f t="shared" si="28"/>
        <v/>
      </c>
      <c r="O37" s="114"/>
      <c r="P37" s="33"/>
      <c r="Q37" s="30"/>
      <c r="R37" s="30"/>
      <c r="S37" s="30"/>
      <c r="T37" s="107"/>
      <c r="U37" s="108"/>
      <c r="V37" s="108"/>
      <c r="W37" s="10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3" t="str">
        <f t="shared" si="30"/>
        <v/>
      </c>
      <c r="AL37" s="114"/>
      <c r="AM37" s="33"/>
      <c r="AN37" s="30"/>
      <c r="AO37" s="30"/>
      <c r="AP37" s="30"/>
      <c r="AQ37" s="107"/>
      <c r="AR37" s="108"/>
      <c r="AS37" s="108"/>
      <c r="AT37" s="109"/>
    </row>
    <row r="38" spans="2:46" ht="15" customHeight="1" x14ac:dyDescent="0.25">
      <c r="B38" s="126" t="s">
        <v>20</v>
      </c>
      <c r="C38" s="127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800</v>
      </c>
      <c r="L38" s="86">
        <f>SUM(L27:L37)</f>
        <v>0</v>
      </c>
      <c r="M38" s="84">
        <f>SUM(M27:M37)</f>
        <v>0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.75" thickBot="1" x14ac:dyDescent="0.3">
      <c r="B39" s="131" t="s">
        <v>39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 x14ac:dyDescent="0.25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800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800</v>
      </c>
      <c r="L41" s="7">
        <f t="shared" ref="L41:L51" si="52">IF(G41="",0,T$26*(I41-F41-Q41))</f>
        <v>0</v>
      </c>
      <c r="M41" s="4">
        <f>G41</f>
        <v>0</v>
      </c>
      <c r="N41" s="113" t="str">
        <f>IF(L41=0,"",(M41/L41))</f>
        <v/>
      </c>
      <c r="O41" s="114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3" t="str">
        <f>IF(AI41=0,"",(AJ41/AI41))</f>
        <v/>
      </c>
      <c r="AL41" s="114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800</v>
      </c>
      <c r="L42" s="7">
        <f t="shared" si="52"/>
        <v>0</v>
      </c>
      <c r="M42" s="4">
        <f t="shared" ref="M42:M51" si="55">G42</f>
        <v>0</v>
      </c>
      <c r="N42" s="113" t="str">
        <f t="shared" ref="N42:N51" si="56">IF(L42=0,"",(M42/L42))</f>
        <v/>
      </c>
      <c r="O42" s="114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3" t="str">
        <f t="shared" ref="AK42:AK51" si="58">IF(AI42=0,"",(AJ42/AI42))</f>
        <v/>
      </c>
      <c r="AL42" s="114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800</v>
      </c>
      <c r="L43" s="7">
        <f t="shared" ref="L43:L45" si="61">IF(G43="",0,T$26*(I43-F43-Q43))</f>
        <v>0</v>
      </c>
      <c r="M43" s="4">
        <f t="shared" ref="M43:M45" si="62">G43</f>
        <v>0</v>
      </c>
      <c r="N43" s="113" t="str">
        <f t="shared" ref="N43:N45" si="63">IF(L43=0,"",(M43/L43))</f>
        <v/>
      </c>
      <c r="O43" s="114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3" t="str">
        <f t="shared" si="58"/>
        <v/>
      </c>
      <c r="AL43" s="114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800</v>
      </c>
      <c r="L44" s="7">
        <f t="shared" si="61"/>
        <v>0</v>
      </c>
      <c r="M44" s="4">
        <f t="shared" si="62"/>
        <v>0</v>
      </c>
      <c r="N44" s="113" t="str">
        <f t="shared" si="63"/>
        <v/>
      </c>
      <c r="O44" s="114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3" t="str">
        <f t="shared" si="58"/>
        <v/>
      </c>
      <c r="AL44" s="114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800</v>
      </c>
      <c r="L45" s="7">
        <f t="shared" si="61"/>
        <v>0</v>
      </c>
      <c r="M45" s="4">
        <f t="shared" si="62"/>
        <v>0</v>
      </c>
      <c r="N45" s="113" t="str">
        <f t="shared" si="63"/>
        <v/>
      </c>
      <c r="O45" s="114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3" t="str">
        <f t="shared" si="58"/>
        <v/>
      </c>
      <c r="AL45" s="114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800</v>
      </c>
      <c r="L46" s="7">
        <f t="shared" si="52"/>
        <v>0</v>
      </c>
      <c r="M46" s="4">
        <f t="shared" si="55"/>
        <v>0</v>
      </c>
      <c r="N46" s="113" t="str">
        <f t="shared" si="56"/>
        <v/>
      </c>
      <c r="O46" s="114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3" t="str">
        <f t="shared" si="58"/>
        <v/>
      </c>
      <c r="AL46" s="114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800</v>
      </c>
      <c r="L47" s="7">
        <f t="shared" si="52"/>
        <v>0</v>
      </c>
      <c r="M47" s="4">
        <f t="shared" si="55"/>
        <v>0</v>
      </c>
      <c r="N47" s="113" t="str">
        <f t="shared" si="56"/>
        <v/>
      </c>
      <c r="O47" s="114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3" t="str">
        <f t="shared" si="58"/>
        <v/>
      </c>
      <c r="AL47" s="114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800</v>
      </c>
      <c r="L48" s="7">
        <f t="shared" ref="L48" si="70">IF(G48="",0,T$26*(I48-F48-Q48))</f>
        <v>0</v>
      </c>
      <c r="M48" s="4">
        <f t="shared" ref="M48" si="71">G48</f>
        <v>0</v>
      </c>
      <c r="N48" s="113" t="str">
        <f t="shared" ref="N48" si="72">IF(L48=0,"",(M48/L48))</f>
        <v/>
      </c>
      <c r="O48" s="114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3" t="str">
        <f t="shared" si="58"/>
        <v/>
      </c>
      <c r="AL48" s="114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800</v>
      </c>
      <c r="L49" s="7">
        <f t="shared" si="52"/>
        <v>0</v>
      </c>
      <c r="M49" s="4">
        <f t="shared" si="55"/>
        <v>0</v>
      </c>
      <c r="N49" s="113" t="str">
        <f t="shared" si="56"/>
        <v/>
      </c>
      <c r="O49" s="114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3" t="str">
        <f t="shared" si="58"/>
        <v/>
      </c>
      <c r="AL49" s="114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800</v>
      </c>
      <c r="L50" s="7">
        <f t="shared" si="52"/>
        <v>0</v>
      </c>
      <c r="M50" s="4">
        <f t="shared" si="55"/>
        <v>0</v>
      </c>
      <c r="N50" s="113" t="str">
        <f t="shared" si="56"/>
        <v/>
      </c>
      <c r="O50" s="114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3" t="str">
        <f t="shared" si="58"/>
        <v/>
      </c>
      <c r="AL50" s="114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800</v>
      </c>
      <c r="L51" s="7">
        <f t="shared" si="52"/>
        <v>0</v>
      </c>
      <c r="M51" s="4">
        <f t="shared" si="55"/>
        <v>0</v>
      </c>
      <c r="N51" s="113" t="str">
        <f t="shared" si="56"/>
        <v/>
      </c>
      <c r="O51" s="114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3" t="str">
        <f t="shared" si="58"/>
        <v/>
      </c>
      <c r="AL51" s="114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 x14ac:dyDescent="0.25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800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 x14ac:dyDescent="0.3">
      <c r="B53" s="243" t="s">
        <v>42</v>
      </c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5"/>
      <c r="X53" s="100"/>
      <c r="Y53" s="243" t="s">
        <v>42</v>
      </c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 x14ac:dyDescent="0.25">
      <c r="B55" s="235" t="s">
        <v>52</v>
      </c>
      <c r="C55" s="236"/>
      <c r="D55" s="236"/>
      <c r="E55" s="236"/>
      <c r="F55" s="236"/>
      <c r="G55" s="236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35" t="s">
        <v>52</v>
      </c>
      <c r="Z55" s="236"/>
      <c r="AA55" s="236"/>
      <c r="AB55" s="236"/>
      <c r="AC55" s="236"/>
      <c r="AD55" s="236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 x14ac:dyDescent="0.25">
      <c r="B56" s="136" t="s">
        <v>51</v>
      </c>
      <c r="C56" s="137"/>
      <c r="D56" s="137"/>
      <c r="E56" s="137"/>
      <c r="F56" s="128">
        <v>863</v>
      </c>
      <c r="G56" s="129"/>
      <c r="H56" s="2"/>
      <c r="I56" s="43">
        <v>1</v>
      </c>
      <c r="J56" s="237" t="s">
        <v>43</v>
      </c>
      <c r="K56" s="142"/>
      <c r="L56" s="44">
        <f>SUMIF($R$13:$R$23,1,$Q$13:$Q$50)+SUMIF($R$27:$R$37,1,$Q$27:$Q$37)+SUMIF($R$41:$R$51,1,$Q$41:$Q$51)</f>
        <v>0</v>
      </c>
      <c r="M56" s="145">
        <v>42107</v>
      </c>
      <c r="N56" s="145"/>
      <c r="O56" s="242" t="s">
        <v>67</v>
      </c>
      <c r="P56" s="119"/>
      <c r="Q56" s="119"/>
      <c r="R56" s="118" t="s">
        <v>68</v>
      </c>
      <c r="S56" s="119"/>
      <c r="T56" s="118" t="s">
        <v>69</v>
      </c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237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53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25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7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7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25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3" t="s">
        <v>44</v>
      </c>
      <c r="K58" s="224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3" t="s">
        <v>44</v>
      </c>
      <c r="AH58" s="224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 x14ac:dyDescent="0.25">
      <c r="B59" s="138" t="s">
        <v>48</v>
      </c>
      <c r="C59" s="139"/>
      <c r="D59" s="139"/>
      <c r="E59" s="139"/>
      <c r="F59" s="128">
        <f>G38</f>
        <v>0</v>
      </c>
      <c r="G59" s="129"/>
      <c r="H59" s="2"/>
      <c r="I59" s="43">
        <v>4</v>
      </c>
      <c r="J59" s="107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7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 x14ac:dyDescent="0.3">
      <c r="B60" s="229" t="s">
        <v>47</v>
      </c>
      <c r="C60" s="230"/>
      <c r="D60" s="230"/>
      <c r="E60" s="230"/>
      <c r="F60" s="231">
        <f>G24</f>
        <v>860</v>
      </c>
      <c r="G60" s="232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229" t="s">
        <v>47</v>
      </c>
      <c r="Z60" s="230"/>
      <c r="AA60" s="230"/>
      <c r="AB60" s="230"/>
      <c r="AC60" s="231">
        <f>AD24</f>
        <v>0</v>
      </c>
      <c r="AD60" s="232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25">
      <c r="B61" s="233"/>
      <c r="C61" s="233"/>
      <c r="D61" s="233"/>
      <c r="E61" s="233"/>
      <c r="F61" s="234"/>
      <c r="G61" s="234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20:W20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2015-04-14T12:16:16Z</cp:lastPrinted>
  <dcterms:created xsi:type="dcterms:W3CDTF">2014-06-10T19:48:08Z</dcterms:created>
  <dcterms:modified xsi:type="dcterms:W3CDTF">2015-04-29T18:43:35Z</dcterms:modified>
</cp:coreProperties>
</file>