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I52" i="1" s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G23" i="1"/>
  <c r="AH23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G24" i="1" l="1"/>
  <c r="AH24" i="1" s="1"/>
  <c r="AG52" i="1"/>
  <c r="AH52" i="1" s="1"/>
  <c r="AH37" i="1"/>
  <c r="AF38" i="1"/>
  <c r="AC59" i="1"/>
  <c r="AI24" i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<sst xmlns="http://schemas.openxmlformats.org/spreadsheetml/2006/main" count="149" uniqueCount="78">
  <si>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</si>
  <si>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</si>
  <si>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</si>
  <si>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</si>
  <si>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</si>
  <si>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</si>
  <si>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</si>
  <si>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</si>
  <si>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</si>
  <si>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</si>
  <si>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</si>
  <si>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</si>
  <si>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</si>
  <si>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</si>
  <si>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</si>
  <si>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</si>
  <si>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</si>
  <si>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</si>
  <si>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</si>
  <si>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</si>
  <si>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</si>
  <si>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</si>
  <si>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</si>
  <si>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</si>
  <si>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</si>
  <si>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</si>
  <si>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</si>
  <si>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</si>
  <si>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</si>
  <si>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</si>
  <si>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</si>
  <si>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</si>
  <si>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</si>
  <si>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</si>
  <si>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</si>
  <si>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</si>
  <si>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</si>
  <si>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</si>
  <si>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</si>
  <si>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</si>
  <si>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</si>
  <si>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</si>
  <si>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</si>
  <si>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</si>
  <si>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</si>
  <si>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</si>
  <si>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</si>
  <si>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</si>
  <si>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</si>
  <si>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</si>
  <si>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</si>
  <si>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</si>
  <si>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</si>
  <si>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</si>
  <si>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</si>
  <si>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</si>
  <si>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</si>
  <si>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</si>
  <si>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</si>
  <si>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</si>
  <si>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</si>
  <si>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143357-01-C-10</t>
  </si>
  <si>
    <t>143357-01-C</t>
  </si>
  <si>
    <t>45 SEC</t>
  </si>
  <si>
    <t>MR 7/14</t>
  </si>
  <si>
    <t>Routing:        WASH &amp; PACK DEPT</t>
  </si>
  <si>
    <t>B&amp;S 16</t>
  </si>
  <si>
    <t>DH</t>
  </si>
  <si>
    <t>BW</t>
  </si>
  <si>
    <t>MP</t>
  </si>
  <si>
    <t>130PM</t>
  </si>
  <si>
    <t>YES</t>
  </si>
  <si>
    <t>OK</t>
  </si>
  <si>
    <t>VG</t>
  </si>
  <si>
    <t>JM</t>
  </si>
  <si>
    <t>JOB OUT</t>
  </si>
  <si>
    <t>NO PARTS AT MACH-MR</t>
  </si>
  <si>
    <t>heat #599939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</si>
</sst>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U3" sqref="U3:W3"/>
    </sheetView>
  </sheetViews>
  <sheetFormatPr defaultColWidth="9.140625"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3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 x14ac:dyDescent="0.25">
      <c r="B2" s="224" t="s">
        <v>24</v>
      </c>
      <c r="C2" s="204"/>
      <c r="D2" s="21"/>
      <c r="E2" s="225" t="s">
        <v>62</v>
      </c>
      <c r="F2" s="226"/>
      <c r="G2" s="227"/>
      <c r="H2" s="22"/>
      <c r="I2" s="2"/>
      <c r="J2" s="203" t="s">
        <v>0</v>
      </c>
      <c r="K2" s="228"/>
      <c r="L2" s="23" t="s">
        <v>66</v>
      </c>
      <c r="M2" s="22"/>
      <c r="N2" s="22"/>
      <c r="O2" s="22"/>
      <c r="P2" s="22"/>
      <c r="Q2" s="22"/>
      <c r="R2" s="229" t="s">
        <v>45</v>
      </c>
      <c r="S2" s="207"/>
      <c r="T2" s="208"/>
      <c r="U2" s="203" t="s">
        <v>77</v>
      </c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 x14ac:dyDescent="0.25">
      <c r="B3" s="224" t="s">
        <v>22</v>
      </c>
      <c r="C3" s="204"/>
      <c r="D3" s="24"/>
      <c r="E3" s="225">
        <v>373035</v>
      </c>
      <c r="F3" s="226"/>
      <c r="G3" s="227"/>
      <c r="H3" s="22"/>
      <c r="I3" s="25"/>
      <c r="J3" s="203" t="s">
        <v>25</v>
      </c>
      <c r="K3" s="228"/>
      <c r="L3" s="203" t="s">
        <v>61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 x14ac:dyDescent="0.25">
      <c r="B4" s="206" t="s">
        <v>23</v>
      </c>
      <c r="C4" s="208"/>
      <c r="D4" s="24"/>
      <c r="E4" s="229">
        <v>800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 x14ac:dyDescent="0.3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 x14ac:dyDescent="0.3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64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 x14ac:dyDescent="0.25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 x14ac:dyDescent="0.3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 x14ac:dyDescent="0.25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 x14ac:dyDescent="0.3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 x14ac:dyDescent="0.3">
      <c r="B12" s="150" t="s">
        <v>41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800</v>
      </c>
      <c r="L12" s="153" t="s">
        <v>55</v>
      </c>
      <c r="M12" s="154"/>
      <c r="N12" s="153" t="s">
        <v>63</v>
      </c>
      <c r="O12" s="155"/>
      <c r="P12" s="70"/>
      <c r="Q12" s="70"/>
      <c r="R12" s="70"/>
      <c r="S12" s="71"/>
      <c r="T12" s="72">
        <v>64</v>
      </c>
      <c r="U12" s="72">
        <v>4</v>
      </c>
      <c r="V12" s="54">
        <f>SUM(F13:F23)</f>
        <v>4</v>
      </c>
      <c r="W12" s="55">
        <f>U12/V12</f>
        <v>1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42164</v>
      </c>
      <c r="C13" s="30" t="s">
        <v>67</v>
      </c>
      <c r="D13" s="30"/>
      <c r="E13" s="30">
        <v>8</v>
      </c>
      <c r="F13" s="80">
        <v>0</v>
      </c>
      <c r="G13" s="32">
        <v>302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302</v>
      </c>
      <c r="K13" s="6">
        <f>E$4-J13</f>
        <v>498</v>
      </c>
      <c r="L13" s="7">
        <f t="shared" ref="L13:L23" si="1">IF(G13="",0,$T$12*(I13-F13-Q13))</f>
        <v>512</v>
      </c>
      <c r="M13" s="4">
        <f>G13</f>
        <v>302</v>
      </c>
      <c r="N13" s="134">
        <f>IF(L13=0,"",(M13/L13))</f>
        <v>0.58984375</v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 x14ac:dyDescent="0.3">
      <c r="B14" s="29">
        <v>42164</v>
      </c>
      <c r="C14" s="30" t="s">
        <v>68</v>
      </c>
      <c r="D14" s="30"/>
      <c r="E14" s="30">
        <v>7.6</v>
      </c>
      <c r="F14" s="81">
        <v>0</v>
      </c>
      <c r="G14" s="32">
        <v>324</v>
      </c>
      <c r="H14" s="4" t="e">
        <f>IF(G14="","",(IF(#REF!=0,"",(#REF!*G14*#REF!))))</f>
        <v>#REF!</v>
      </c>
      <c r="I14" s="5">
        <f t="shared" si="0"/>
        <v>7.6</v>
      </c>
      <c r="J14" s="6">
        <f>SUM(G$12:G14)</f>
        <v>626</v>
      </c>
      <c r="K14" s="6">
        <f>E$4-J14</f>
        <v>174</v>
      </c>
      <c r="L14" s="7">
        <f t="shared" si="1"/>
        <v>486.4</v>
      </c>
      <c r="M14" s="4">
        <f t="shared" ref="M14:M23" si="4">G14</f>
        <v>324</v>
      </c>
      <c r="N14" s="134">
        <f t="shared" ref="N14:N23" si="5">IF(L14=0,"",(M14/L14))</f>
        <v>0.66611842105263164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 x14ac:dyDescent="0.3">
      <c r="B15" s="29">
        <v>42165</v>
      </c>
      <c r="C15" s="30" t="s">
        <v>69</v>
      </c>
      <c r="D15" s="30"/>
      <c r="E15" s="30">
        <v>0</v>
      </c>
      <c r="F15" s="81">
        <v>4</v>
      </c>
      <c r="G15" s="32">
        <v>0</v>
      </c>
      <c r="H15" s="4" t="e">
        <f>IF(G15="","",(IF(#REF!=0,"",(#REF!*G15*#REF!))))</f>
        <v>#REF!</v>
      </c>
      <c r="I15" s="5">
        <f t="shared" si="0"/>
        <v>4</v>
      </c>
      <c r="J15" s="6">
        <f>SUM(G$12:G15)</f>
        <v>626</v>
      </c>
      <c r="K15" s="6">
        <f>E$4-J15</f>
        <v>174</v>
      </c>
      <c r="L15" s="7">
        <f t="shared" si="1"/>
        <v>0</v>
      </c>
      <c r="M15" s="4">
        <f t="shared" si="4"/>
        <v>0</v>
      </c>
      <c r="N15" s="134" t="str">
        <f t="shared" si="5"/>
        <v/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 x14ac:dyDescent="0.3">
      <c r="B16" s="9">
        <v>42165</v>
      </c>
      <c r="C16" s="35" t="s">
        <v>69</v>
      </c>
      <c r="D16" s="50"/>
      <c r="E16" s="50">
        <v>1</v>
      </c>
      <c r="F16" s="82">
        <v>0</v>
      </c>
      <c r="G16" s="10">
        <v>45</v>
      </c>
      <c r="H16" s="4" t="e">
        <f>IF(G16="","",(IF(#REF!=0,"",(#REF!*G16*#REF!))))</f>
        <v>#REF!</v>
      </c>
      <c r="I16" s="5">
        <f t="shared" si="0"/>
        <v>1</v>
      </c>
      <c r="J16" s="6">
        <f>SUM(G$12:G16)</f>
        <v>671</v>
      </c>
      <c r="K16" s="6">
        <f t="shared" ref="K16:K24" si="8">E$4-J16</f>
        <v>129</v>
      </c>
      <c r="L16" s="7">
        <f t="shared" si="1"/>
        <v>64</v>
      </c>
      <c r="M16" s="4">
        <f t="shared" si="4"/>
        <v>45</v>
      </c>
      <c r="N16" s="134">
        <f t="shared" si="5"/>
        <v>0.703125</v>
      </c>
      <c r="O16" s="135"/>
      <c r="P16" s="33"/>
      <c r="Q16" s="8">
        <v>0</v>
      </c>
      <c r="R16" s="8">
        <v>0</v>
      </c>
      <c r="S16" s="8">
        <v>32</v>
      </c>
      <c r="T16" s="171">
        <v>11</v>
      </c>
      <c r="U16" s="172"/>
      <c r="V16" s="172"/>
      <c r="W16" s="173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 x14ac:dyDescent="0.3">
      <c r="B17" s="9">
        <v>42165</v>
      </c>
      <c r="C17" s="35" t="s">
        <v>74</v>
      </c>
      <c r="D17" s="61"/>
      <c r="E17" s="61">
        <v>6</v>
      </c>
      <c r="F17" s="82">
        <v>0</v>
      </c>
      <c r="G17" s="10">
        <v>245</v>
      </c>
      <c r="H17" s="4"/>
      <c r="I17" s="5">
        <f t="shared" ref="I17" si="10">IF(G17="","",(SUM(E17+F17+Q17)))</f>
        <v>6</v>
      </c>
      <c r="J17" s="6">
        <f>SUM(G$12:G17)</f>
        <v>916</v>
      </c>
      <c r="K17" s="6">
        <f t="shared" ref="K17" si="11">E$4-J17</f>
        <v>-116</v>
      </c>
      <c r="L17" s="7">
        <f t="shared" ref="L17" si="12">IF(G17="",0,$T$12*(I17-F17-Q17))</f>
        <v>384</v>
      </c>
      <c r="M17" s="4">
        <f t="shared" ref="M17" si="13">G17</f>
        <v>245</v>
      </c>
      <c r="N17" s="134">
        <f t="shared" ref="N17" si="14">IF(L17=0,"",(M17/L17))</f>
        <v>0.63802083333333337</v>
      </c>
      <c r="O17" s="135"/>
      <c r="P17" s="33"/>
      <c r="Q17" s="61">
        <v>0</v>
      </c>
      <c r="R17" s="61">
        <v>0</v>
      </c>
      <c r="S17" s="61">
        <v>0</v>
      </c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 x14ac:dyDescent="0.3">
      <c r="B18" s="9">
        <v>42165</v>
      </c>
      <c r="C18" s="59" t="s">
        <v>67</v>
      </c>
      <c r="D18" s="61"/>
      <c r="E18" s="61">
        <v>6</v>
      </c>
      <c r="F18" s="82">
        <v>0</v>
      </c>
      <c r="G18" s="10">
        <v>212</v>
      </c>
      <c r="H18" s="4"/>
      <c r="I18" s="5">
        <f t="shared" ref="I18:I20" si="16">IF(G18="","",(SUM(E18+F18+Q18)))</f>
        <v>6</v>
      </c>
      <c r="J18" s="6">
        <f>SUM(G$12:G18)</f>
        <v>1128</v>
      </c>
      <c r="K18" s="6">
        <f t="shared" ref="K18:K20" si="17">E$4-J18</f>
        <v>-328</v>
      </c>
      <c r="L18" s="7">
        <f t="shared" ref="L18:L20" si="18">IF(G18="",0,$T$12*(I18-F18-Q18))</f>
        <v>384</v>
      </c>
      <c r="M18" s="4">
        <f t="shared" ref="M18:M20" si="19">G18</f>
        <v>212</v>
      </c>
      <c r="N18" s="134">
        <f t="shared" ref="N18:N20" si="20">IF(L18=0,"",(M18/L18))</f>
        <v>0.55208333333333337</v>
      </c>
      <c r="O18" s="135"/>
      <c r="P18" s="33"/>
      <c r="Q18" s="61">
        <v>0</v>
      </c>
      <c r="R18" s="61">
        <v>0</v>
      </c>
      <c r="S18" s="61">
        <v>0</v>
      </c>
      <c r="T18" s="171" t="s">
        <v>75</v>
      </c>
      <c r="U18" s="172"/>
      <c r="V18" s="172"/>
      <c r="W18" s="172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1128</v>
      </c>
      <c r="K19" s="6">
        <f t="shared" si="17"/>
        <v>-328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 t="s">
        <v>76</v>
      </c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1128</v>
      </c>
      <c r="K20" s="6">
        <f t="shared" si="17"/>
        <v>-328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1128</v>
      </c>
      <c r="K21" s="6">
        <f t="shared" si="8"/>
        <v>-328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1128</v>
      </c>
      <c r="K22" s="6">
        <f t="shared" si="8"/>
        <v>-328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1128</v>
      </c>
      <c r="K23" s="6">
        <f t="shared" si="8"/>
        <v>-328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 x14ac:dyDescent="0.3">
      <c r="B24" s="139" t="s">
        <v>20</v>
      </c>
      <c r="C24" s="140"/>
      <c r="D24" s="52"/>
      <c r="E24" s="62">
        <f>SUM(E13:E23)</f>
        <v>28.6</v>
      </c>
      <c r="F24" s="62">
        <f>SUM(F13:F23)</f>
        <v>4</v>
      </c>
      <c r="G24" s="62">
        <f>SUM(G13:G23)</f>
        <v>1128</v>
      </c>
      <c r="H24" s="84"/>
      <c r="I24" s="62">
        <f t="shared" si="0"/>
        <v>32.6</v>
      </c>
      <c r="J24" s="85">
        <f>J23</f>
        <v>1128</v>
      </c>
      <c r="K24" s="85">
        <f t="shared" si="8"/>
        <v>-328</v>
      </c>
      <c r="L24" s="86">
        <f>SUM(L13:L23)</f>
        <v>1830.4</v>
      </c>
      <c r="M24" s="84">
        <f>SUM(M13:M23)</f>
        <v>1128</v>
      </c>
      <c r="N24" s="141">
        <f>SUM(M24/L24)</f>
        <v>0.61625874125874125</v>
      </c>
      <c r="O24" s="142"/>
      <c r="P24" s="87"/>
      <c r="Q24" s="86">
        <f>SUM(Q13:Q23)</f>
        <v>0</v>
      </c>
      <c r="R24" s="86"/>
      <c r="S24" s="86">
        <f>SUM(S13:S23)</f>
        <v>32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thickBot="1" x14ac:dyDescent="0.35">
      <c r="B25" s="239" t="s">
        <v>65</v>
      </c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1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 x14ac:dyDescent="0.3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800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800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800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800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800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800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800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800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800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800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800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800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 x14ac:dyDescent="0.25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800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 x14ac:dyDescent="0.3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 x14ac:dyDescent="0.25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800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800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800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800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800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800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800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800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800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800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800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800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 x14ac:dyDescent="0.25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800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 x14ac:dyDescent="0.3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 x14ac:dyDescent="0.25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 x14ac:dyDescent="0.25">
      <c r="B56" s="107" t="s">
        <v>51</v>
      </c>
      <c r="C56" s="108"/>
      <c r="D56" s="108"/>
      <c r="E56" s="108"/>
      <c r="F56" s="109">
        <v>808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>
        <v>42164</v>
      </c>
      <c r="N56" s="113"/>
      <c r="O56" s="121" t="s">
        <v>70</v>
      </c>
      <c r="P56" s="114"/>
      <c r="Q56" s="114"/>
      <c r="R56" s="114" t="s">
        <v>71</v>
      </c>
      <c r="S56" s="114"/>
      <c r="T56" s="114" t="s">
        <v>72</v>
      </c>
      <c r="U56" s="114"/>
      <c r="V56" s="114" t="s">
        <v>73</v>
      </c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25">
      <c r="B57" s="107" t="s">
        <v>50</v>
      </c>
      <c r="C57" s="108"/>
      <c r="D57" s="108"/>
      <c r="E57" s="108"/>
      <c r="F57" s="109">
        <f>SUM(S24+S38+S52)</f>
        <v>32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25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25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">
      <c r="B60" s="101" t="s">
        <v>47</v>
      </c>
      <c r="C60" s="102"/>
      <c r="D60" s="102"/>
      <c r="E60" s="102"/>
      <c r="F60" s="103">
        <f>G24</f>
        <v>1128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 x14ac:dyDescent="0.25">
      <c r="B61" s="237"/>
      <c r="C61" s="237"/>
      <c r="D61" s="237"/>
      <c r="E61" s="237"/>
      <c r="F61" s="238"/>
      <c r="G61" s="238"/>
    </row>
  </sheetData>
  <mergeCells count="361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T18:W18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2014-08-11T12:28:54Z</cp:lastPrinted>
  <dcterms:created xsi:type="dcterms:W3CDTF">2014-06-10T19:48:08Z</dcterms:created>
  <dcterms:modified xsi:type="dcterms:W3CDTF">2015-06-22T11:34:44Z</dcterms:modified>
</cp:coreProperties>
</file>