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<sst xmlns="http://schemas.openxmlformats.org/spreadsheetml/2006/main" count="143" uniqueCount="69">
  <si>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</si>
  <si>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</si>
  <si>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</si>
  <si>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</si>
  <si>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</si>
  <si>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</si>
  <si>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</si>
  <si>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</si>
  <si>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</si>
  <si>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</si>
  <si>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</si>
  <si>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</si>
  <si>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</si>
  <si>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</si>
  <si>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</si>
  <si>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</si>
  <si>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</si>
  <si>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</si>
  <si>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</si>
  <si>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</si>
  <si>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</si>
  <si>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</si>
  <si>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</si>
  <si>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</si>
  <si>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</si>
  <si>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</si>
  <si>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</si>
  <si>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</si>
  <si>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</si>
  <si>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</si>
  <si>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</si>
  <si>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</si>
  <si>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</si>
  <si>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</si>
  <si>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</si>
  <si>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</si>
  <si>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</si>
  <si>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</si>
  <si>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</si>
  <si>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</si>
  <si>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</si>
  <si>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</si>
  <si>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</si>
  <si>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</si>
  <si>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</si>
  <si>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</si>
  <si>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</si>
  <si>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</si>
  <si>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</si>
  <si>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</si>
  <si>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</si>
  <si>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</si>
  <si>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</si>
  <si>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</si>
  <si>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</si>
  <si>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</si>
  <si>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</si>
  <si>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</si>
  <si>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</si>
  <si>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</si>
  <si>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</si>
  <si>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PWN25035-HS-10</t>
  </si>
  <si>
    <t>PWN25035-HS</t>
  </si>
  <si>
    <t>Machine #   HEN</t>
  </si>
  <si>
    <t>JCI</t>
  </si>
  <si>
    <t>JOB OUT</t>
  </si>
  <si>
    <t>to balance -10's.</t>
  </si>
  <si>
    <t>adjusted out for R&amp;D</t>
  </si>
  <si>
    <t xml:space="preserve">11/21/14  A.M.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</si>
</sst>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7" zoomScale="90" zoomScaleNormal="90" workbookViewId="0">
      <selection activeCell="B21" sqref="B21"/>
    </sheetView>
  </sheetViews>
  <sheetFormatPr defaultRowHeight="15" x14ac:dyDescent="0.25"/>
  <cols>
    <col min="1" max="1" width="2.7109375" style="1" hidden="1" customWidth="1"/>
    <col min="2" max="2" width="9.28515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7"/>
      <c r="AT1" s="20"/>
    </row>
    <row r="2" spans="2:46" ht="19.5" customHeight="1" x14ac:dyDescent="0.25">
      <c r="B2" s="148" t="s">
        <v>24</v>
      </c>
      <c r="C2" s="149"/>
      <c r="D2" s="21"/>
      <c r="E2" s="150" t="s">
        <v>62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6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 x14ac:dyDescent="0.25">
      <c r="B3" s="148" t="s">
        <v>22</v>
      </c>
      <c r="C3" s="149"/>
      <c r="D3" s="24"/>
      <c r="E3" s="150">
        <v>349868</v>
      </c>
      <c r="F3" s="151"/>
      <c r="G3" s="152"/>
      <c r="H3" s="22"/>
      <c r="I3" s="25"/>
      <c r="J3" s="146" t="s">
        <v>25</v>
      </c>
      <c r="K3" s="147"/>
      <c r="L3" s="146" t="s">
        <v>61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5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 x14ac:dyDescent="0.25">
      <c r="B4" s="211" t="s">
        <v>23</v>
      </c>
      <c r="C4" s="192"/>
      <c r="D4" s="24"/>
      <c r="E4" s="190">
        <v>4000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5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 x14ac:dyDescent="0.25">
      <c r="B5" s="220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0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7"/>
      <c r="N6" s="88"/>
      <c r="O6" s="88"/>
      <c r="P6" s="88"/>
      <c r="Q6" s="89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5" t="s">
        <v>60</v>
      </c>
      <c r="AP6" s="186"/>
      <c r="AQ6" s="186"/>
      <c r="AR6" s="186"/>
      <c r="AS6" s="186"/>
      <c r="AT6" s="187"/>
    </row>
    <row r="7" spans="2:46" ht="16.5" customHeight="1" x14ac:dyDescent="0.25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6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6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 x14ac:dyDescent="0.25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6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6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 x14ac:dyDescent="0.3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0" t="s">
        <v>59</v>
      </c>
      <c r="S9" s="230"/>
      <c r="T9" s="230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0" t="s">
        <v>59</v>
      </c>
      <c r="AP9" s="230"/>
      <c r="AQ9" s="230"/>
      <c r="AR9" s="203"/>
      <c r="AS9" s="204"/>
      <c r="AT9" s="205"/>
    </row>
    <row r="10" spans="2:46" ht="20.25" customHeight="1" x14ac:dyDescent="0.25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 x14ac:dyDescent="0.3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 x14ac:dyDescent="0.25">
      <c r="B12" s="165" t="s">
        <v>63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4000</v>
      </c>
      <c r="L12" s="170" t="s">
        <v>55</v>
      </c>
      <c r="M12" s="171"/>
      <c r="N12" s="170"/>
      <c r="O12" s="172"/>
      <c r="P12" s="70"/>
      <c r="Q12" s="70"/>
      <c r="R12" s="70"/>
      <c r="S12" s="71"/>
      <c r="T12" s="72"/>
      <c r="U12" s="72"/>
      <c r="V12" s="54">
        <f>SUM(F13:F23)</f>
        <v>1.5</v>
      </c>
      <c r="W12" s="55">
        <f>U12/V12</f>
        <v>0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41932</v>
      </c>
      <c r="C13" s="30" t="s">
        <v>64</v>
      </c>
      <c r="D13" s="30"/>
      <c r="E13" s="30">
        <v>6.5</v>
      </c>
      <c r="F13" s="80">
        <v>1.5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0</v>
      </c>
      <c r="K13" s="6">
        <f>E$4-J13</f>
        <v>4000</v>
      </c>
      <c r="L13" s="7">
        <f t="shared" ref="L13:L2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31</v>
      </c>
      <c r="T13" s="108">
        <v>11</v>
      </c>
      <c r="U13" s="109"/>
      <c r="V13" s="109"/>
      <c r="W13" s="110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38"/>
      <c r="AR13" s="239"/>
      <c r="AS13" s="239"/>
      <c r="AT13" s="240"/>
    </row>
    <row r="14" spans="2:46" ht="15" customHeight="1" x14ac:dyDescent="0.25">
      <c r="B14" s="29">
        <v>41933</v>
      </c>
      <c r="C14" s="30" t="s">
        <v>64</v>
      </c>
      <c r="D14" s="30"/>
      <c r="E14" s="30">
        <v>7.5</v>
      </c>
      <c r="F14" s="81">
        <v>0</v>
      </c>
      <c r="G14" s="32">
        <v>706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706</v>
      </c>
      <c r="K14" s="6">
        <f>E$4-J14</f>
        <v>3294</v>
      </c>
      <c r="L14" s="7">
        <f t="shared" si="1"/>
        <v>0</v>
      </c>
      <c r="M14" s="4">
        <f t="shared" ref="M14:M23" si="4">G14</f>
        <v>706</v>
      </c>
      <c r="N14" s="111" t="str">
        <f t="shared" ref="N14:N23" si="5">IF(L14=0,"",(M14/L14))</f>
        <v/>
      </c>
      <c r="O14" s="112"/>
      <c r="P14" s="33"/>
      <c r="Q14" s="30">
        <v>0.5</v>
      </c>
      <c r="R14" s="30">
        <v>4</v>
      </c>
      <c r="S14" s="30">
        <v>6</v>
      </c>
      <c r="T14" s="108">
        <v>11</v>
      </c>
      <c r="U14" s="109"/>
      <c r="V14" s="109"/>
      <c r="W14" s="110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 x14ac:dyDescent="0.25">
      <c r="B15" s="29">
        <v>41934</v>
      </c>
      <c r="C15" s="30" t="s">
        <v>64</v>
      </c>
      <c r="D15" s="30"/>
      <c r="E15" s="30">
        <v>5.5</v>
      </c>
      <c r="F15" s="81">
        <v>0</v>
      </c>
      <c r="G15" s="32">
        <v>650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1356</v>
      </c>
      <c r="K15" s="6">
        <f>E$4-J15</f>
        <v>2644</v>
      </c>
      <c r="L15" s="7">
        <f t="shared" si="1"/>
        <v>0</v>
      </c>
      <c r="M15" s="4">
        <f t="shared" si="4"/>
        <v>650</v>
      </c>
      <c r="N15" s="111" t="str">
        <f t="shared" si="5"/>
        <v/>
      </c>
      <c r="O15" s="112"/>
      <c r="P15" s="33"/>
      <c r="Q15" s="8">
        <v>2.5</v>
      </c>
      <c r="R15" s="8">
        <v>4</v>
      </c>
      <c r="S15" s="8">
        <v>16</v>
      </c>
      <c r="T15" s="108">
        <v>11</v>
      </c>
      <c r="U15" s="109"/>
      <c r="V15" s="109"/>
      <c r="W15" s="110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90"/>
      <c r="AO15" s="90"/>
      <c r="AP15" s="90"/>
      <c r="AQ15" s="108"/>
      <c r="AR15" s="109"/>
      <c r="AS15" s="109"/>
      <c r="AT15" s="110"/>
    </row>
    <row r="16" spans="2:46" ht="15" customHeight="1" x14ac:dyDescent="0.25">
      <c r="B16" s="9">
        <v>41935</v>
      </c>
      <c r="C16" s="35" t="s">
        <v>64</v>
      </c>
      <c r="D16" s="50"/>
      <c r="E16" s="50">
        <v>7.5</v>
      </c>
      <c r="F16" s="82">
        <v>0</v>
      </c>
      <c r="G16" s="10">
        <v>651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2007</v>
      </c>
      <c r="K16" s="6">
        <f t="shared" ref="K16:K24" si="8">E$4-J16</f>
        <v>1993</v>
      </c>
      <c r="L16" s="7">
        <f t="shared" si="1"/>
        <v>0</v>
      </c>
      <c r="M16" s="4">
        <f t="shared" si="4"/>
        <v>651</v>
      </c>
      <c r="N16" s="111" t="str">
        <f t="shared" si="5"/>
        <v/>
      </c>
      <c r="O16" s="112"/>
      <c r="P16" s="33"/>
      <c r="Q16" s="8">
        <v>0.5</v>
      </c>
      <c r="R16" s="8">
        <v>4</v>
      </c>
      <c r="S16" s="8">
        <v>12</v>
      </c>
      <c r="T16" s="108">
        <v>11</v>
      </c>
      <c r="U16" s="109"/>
      <c r="V16" s="109"/>
      <c r="W16" s="110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90"/>
      <c r="AO16" s="90"/>
      <c r="AP16" s="90"/>
      <c r="AQ16" s="108"/>
      <c r="AR16" s="109"/>
      <c r="AS16" s="109"/>
      <c r="AT16" s="110"/>
    </row>
    <row r="17" spans="2:46" ht="15" customHeight="1" x14ac:dyDescent="0.25">
      <c r="B17" s="9">
        <v>41936</v>
      </c>
      <c r="C17" s="35" t="s">
        <v>64</v>
      </c>
      <c r="D17" s="61"/>
      <c r="E17" s="61">
        <v>6.5</v>
      </c>
      <c r="F17" s="82">
        <v>0</v>
      </c>
      <c r="G17" s="10">
        <v>701</v>
      </c>
      <c r="H17" s="4"/>
      <c r="I17" s="5">
        <f t="shared" ref="I17" si="10">IF(G17="","",(SUM(E17+F17+Q17)))</f>
        <v>8</v>
      </c>
      <c r="J17" s="6">
        <f>SUM(G$12:G17)</f>
        <v>2708</v>
      </c>
      <c r="K17" s="6">
        <f t="shared" ref="K17" si="11">E$4-J17</f>
        <v>1292</v>
      </c>
      <c r="L17" s="7">
        <f t="shared" ref="L17" si="12">IF(G17="",0,$T$12*(I17-F17-Q17))</f>
        <v>0</v>
      </c>
      <c r="M17" s="4">
        <f t="shared" ref="M17" si="13">G17</f>
        <v>701</v>
      </c>
      <c r="N17" s="111" t="str">
        <f t="shared" ref="N17" si="14">IF(L17=0,"",(M17/L17))</f>
        <v/>
      </c>
      <c r="O17" s="112"/>
      <c r="P17" s="33"/>
      <c r="Q17" s="61">
        <v>1.5</v>
      </c>
      <c r="R17" s="61">
        <v>4</v>
      </c>
      <c r="S17" s="61">
        <v>40</v>
      </c>
      <c r="T17" s="108">
        <v>11</v>
      </c>
      <c r="U17" s="109"/>
      <c r="V17" s="109"/>
      <c r="W17" s="110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90"/>
      <c r="AO17" s="90"/>
      <c r="AP17" s="90"/>
      <c r="AQ17" s="108"/>
      <c r="AR17" s="109"/>
      <c r="AS17" s="109"/>
      <c r="AT17" s="110"/>
    </row>
    <row r="18" spans="2:46" ht="15" customHeight="1" x14ac:dyDescent="0.25">
      <c r="B18" s="101">
        <v>41939</v>
      </c>
      <c r="C18" s="59" t="s">
        <v>64</v>
      </c>
      <c r="D18" s="61"/>
      <c r="E18" s="61">
        <v>5.5</v>
      </c>
      <c r="F18" s="82">
        <v>0</v>
      </c>
      <c r="G18" s="10">
        <v>685</v>
      </c>
      <c r="H18" s="4"/>
      <c r="I18" s="5">
        <f t="shared" ref="I18:I20" si="16">IF(G18="","",(SUM(E18+F18+Q18)))</f>
        <v>6</v>
      </c>
      <c r="J18" s="6">
        <f>SUM(G$12:G18)</f>
        <v>3393</v>
      </c>
      <c r="K18" s="6">
        <f t="shared" ref="K18:K20" si="17">E$4-J18</f>
        <v>607</v>
      </c>
      <c r="L18" s="7">
        <f t="shared" ref="L18:L20" si="18">IF(G18="",0,$T$12*(I18-F18-Q18))</f>
        <v>0</v>
      </c>
      <c r="M18" s="4">
        <f t="shared" ref="M18:M20" si="19">G18</f>
        <v>685</v>
      </c>
      <c r="N18" s="111" t="str">
        <f t="shared" ref="N18:N20" si="20">IF(L18=0,"",(M18/L18))</f>
        <v/>
      </c>
      <c r="O18" s="112"/>
      <c r="P18" s="33"/>
      <c r="Q18" s="61">
        <v>0.5</v>
      </c>
      <c r="R18" s="61">
        <v>4</v>
      </c>
      <c r="S18" s="61">
        <v>0</v>
      </c>
      <c r="T18" s="102" t="s">
        <v>65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3393</v>
      </c>
      <c r="K19" s="6">
        <f t="shared" si="17"/>
        <v>607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/>
      <c r="C20" s="59"/>
      <c r="D20" s="61"/>
      <c r="E20" s="61"/>
      <c r="F20" s="82"/>
      <c r="G20" s="10">
        <v>712</v>
      </c>
      <c r="H20" s="4"/>
      <c r="I20" s="5">
        <f t="shared" si="16"/>
        <v>0</v>
      </c>
      <c r="J20" s="6">
        <f>SUM(G$12:G20)</f>
        <v>4105</v>
      </c>
      <c r="K20" s="6">
        <f t="shared" si="17"/>
        <v>-105</v>
      </c>
      <c r="L20" s="7">
        <f t="shared" si="18"/>
        <v>0</v>
      </c>
      <c r="M20" s="4">
        <f t="shared" si="19"/>
        <v>712</v>
      </c>
      <c r="N20" s="111" t="str">
        <f t="shared" si="20"/>
        <v/>
      </c>
      <c r="O20" s="112"/>
      <c r="P20" s="33"/>
      <c r="Q20" s="61"/>
      <c r="R20" s="61"/>
      <c r="S20" s="61">
        <v>181</v>
      </c>
      <c r="T20" s="108" t="s">
        <v>66</v>
      </c>
      <c r="U20" s="109"/>
      <c r="V20" s="109"/>
      <c r="W20" s="110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4105</v>
      </c>
      <c r="K21" s="6">
        <f t="shared" si="8"/>
        <v>-105</v>
      </c>
      <c r="L21" s="7">
        <f t="shared" si="1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/>
      <c r="T21" s="108" t="s">
        <v>67</v>
      </c>
      <c r="U21" s="109"/>
      <c r="V21" s="109"/>
      <c r="W21" s="110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90"/>
      <c r="AO21" s="90"/>
      <c r="AP21" s="90"/>
      <c r="AQ21" s="108"/>
      <c r="AR21" s="109"/>
      <c r="AS21" s="109"/>
      <c r="AT21" s="110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4105</v>
      </c>
      <c r="K22" s="6">
        <f t="shared" si="8"/>
        <v>-105</v>
      </c>
      <c r="L22" s="7">
        <f t="shared" si="1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3" t="s">
        <v>68</v>
      </c>
      <c r="U22" s="114"/>
      <c r="V22" s="114"/>
      <c r="W22" s="115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90"/>
      <c r="AO22" s="90"/>
      <c r="AP22" s="90"/>
      <c r="AQ22" s="113"/>
      <c r="AR22" s="114"/>
      <c r="AS22" s="114"/>
      <c r="AT22" s="115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4105</v>
      </c>
      <c r="K23" s="6">
        <f t="shared" si="8"/>
        <v>-105</v>
      </c>
      <c r="L23" s="7">
        <f t="shared" si="1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90"/>
      <c r="AO23" s="90"/>
      <c r="AP23" s="90"/>
      <c r="AQ23" s="113"/>
      <c r="AR23" s="114"/>
      <c r="AS23" s="114"/>
      <c r="AT23" s="115"/>
    </row>
    <row r="24" spans="2:46" ht="15" customHeight="1" x14ac:dyDescent="0.25">
      <c r="B24" s="124" t="s">
        <v>20</v>
      </c>
      <c r="C24" s="125"/>
      <c r="D24" s="52"/>
      <c r="E24" s="62">
        <f>SUM(E13:E23)</f>
        <v>39</v>
      </c>
      <c r="F24" s="62">
        <f>SUM(F13:F23)</f>
        <v>1.5</v>
      </c>
      <c r="G24" s="62">
        <f>SUM(G13:G23)</f>
        <v>4105</v>
      </c>
      <c r="H24" s="84"/>
      <c r="I24" s="62">
        <f t="shared" si="0"/>
        <v>46</v>
      </c>
      <c r="J24" s="85">
        <f>J23</f>
        <v>4105</v>
      </c>
      <c r="K24" s="85">
        <f t="shared" si="8"/>
        <v>-105</v>
      </c>
      <c r="L24" s="86">
        <f>SUM(L13:L23)</f>
        <v>0</v>
      </c>
      <c r="M24" s="84">
        <f>SUM(M13:M23)</f>
        <v>4105</v>
      </c>
      <c r="N24" s="122" t="e">
        <f>SUM(M24/L24)</f>
        <v>#DIV/0!</v>
      </c>
      <c r="O24" s="123"/>
      <c r="P24" s="87"/>
      <c r="Q24" s="86">
        <f>SUM(Q13:Q23)</f>
        <v>5.5</v>
      </c>
      <c r="R24" s="86"/>
      <c r="S24" s="86">
        <f>SUM(S13:S23)</f>
        <v>286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2" t="e">
        <f>SUM(AJ24/AI24)</f>
        <v>#DIV/0!</v>
      </c>
      <c r="AL24" s="123"/>
      <c r="AM24" s="87"/>
      <c r="AN24" s="86">
        <f>SUM(AN13:AN23)</f>
        <v>0</v>
      </c>
      <c r="AO24" s="86"/>
      <c r="AP24" s="86">
        <f>SUM(AP13:AP23)</f>
        <v>0</v>
      </c>
      <c r="AQ24" s="159"/>
      <c r="AR24" s="160"/>
      <c r="AS24" s="160"/>
      <c r="AT24" s="161"/>
    </row>
    <row r="25" spans="2:46" s="12" customFormat="1" ht="15.75" thickBot="1" x14ac:dyDescent="0.3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100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 x14ac:dyDescent="0.25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4000</v>
      </c>
      <c r="L26" s="170" t="s">
        <v>55</v>
      </c>
      <c r="M26" s="171"/>
      <c r="N26" s="170"/>
      <c r="O26" s="172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4000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1"/>
      <c r="U27" s="232"/>
      <c r="V27" s="232"/>
      <c r="W27" s="233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90"/>
      <c r="AO27" s="90"/>
      <c r="AP27" s="90"/>
      <c r="AQ27" s="231"/>
      <c r="AR27" s="232"/>
      <c r="AS27" s="232"/>
      <c r="AT27" s="233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4000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90"/>
      <c r="AO28" s="90"/>
      <c r="AP28" s="90"/>
      <c r="AQ28" s="105"/>
      <c r="AR28" s="106"/>
      <c r="AS28" s="106"/>
      <c r="AT28" s="107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4000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90"/>
      <c r="AO29" s="90"/>
      <c r="AP29" s="90"/>
      <c r="AQ29" s="105"/>
      <c r="AR29" s="106"/>
      <c r="AS29" s="106"/>
      <c r="AT29" s="107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4000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90"/>
      <c r="AO30" s="90"/>
      <c r="AP30" s="90"/>
      <c r="AQ30" s="105"/>
      <c r="AR30" s="106"/>
      <c r="AS30" s="106"/>
      <c r="AT30" s="107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4000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90"/>
      <c r="AO31" s="90"/>
      <c r="AP31" s="90"/>
      <c r="AQ31" s="105"/>
      <c r="AR31" s="106"/>
      <c r="AS31" s="106"/>
      <c r="AT31" s="107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4000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90"/>
      <c r="AO32" s="90"/>
      <c r="AP32" s="90"/>
      <c r="AQ32" s="105"/>
      <c r="AR32" s="106"/>
      <c r="AS32" s="106"/>
      <c r="AT32" s="107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4000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90"/>
      <c r="AO33" s="90"/>
      <c r="AP33" s="90"/>
      <c r="AQ33" s="105"/>
      <c r="AR33" s="106"/>
      <c r="AS33" s="106"/>
      <c r="AT33" s="107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4000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90"/>
      <c r="AO34" s="90"/>
      <c r="AP34" s="90"/>
      <c r="AQ34" s="105"/>
      <c r="AR34" s="106"/>
      <c r="AS34" s="106"/>
      <c r="AT34" s="107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4000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90"/>
      <c r="AO35" s="90"/>
      <c r="AP35" s="90"/>
      <c r="AQ35" s="105"/>
      <c r="AR35" s="106"/>
      <c r="AS35" s="106"/>
      <c r="AT35" s="107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4000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4000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 x14ac:dyDescent="0.25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4000</v>
      </c>
      <c r="L38" s="86">
        <f>SUM(L27:L37)</f>
        <v>0</v>
      </c>
      <c r="M38" s="84">
        <f>SUM(M27:M37)</f>
        <v>0</v>
      </c>
      <c r="N38" s="122" t="e">
        <f>SUM(M38/L38)</f>
        <v>#DIV/0!</v>
      </c>
      <c r="O38" s="123"/>
      <c r="P38" s="87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2" t="e">
        <f>SUM(AJ38/AI38)</f>
        <v>#DIV/0!</v>
      </c>
      <c r="AL38" s="123"/>
      <c r="AM38" s="87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 x14ac:dyDescent="0.3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100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 x14ac:dyDescent="0.25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4000</v>
      </c>
      <c r="L40" s="170" t="s">
        <v>55</v>
      </c>
      <c r="M40" s="171"/>
      <c r="N40" s="170"/>
      <c r="O40" s="172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 x14ac:dyDescent="0.25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4000</v>
      </c>
      <c r="L52" s="86">
        <f>SUM(L41:L51)</f>
        <v>0</v>
      </c>
      <c r="M52" s="84">
        <f>SUM(M41:M51)</f>
        <v>0</v>
      </c>
      <c r="N52" s="122" t="e">
        <f>SUM(M52/L52)</f>
        <v>#DIV/0!</v>
      </c>
      <c r="O52" s="123"/>
      <c r="P52" s="87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2" t="e">
        <f>SUM(AJ52/AI52)</f>
        <v>#DIV/0!</v>
      </c>
      <c r="AL52" s="123"/>
      <c r="AM52" s="87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 x14ac:dyDescent="0.3">
      <c r="B53" s="235" t="s">
        <v>42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100"/>
      <c r="Y53" s="235" t="s">
        <v>42</v>
      </c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7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 x14ac:dyDescent="0.25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100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8" t="s">
        <v>31</v>
      </c>
      <c r="AH55" s="139"/>
      <c r="AI55" s="98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 x14ac:dyDescent="0.25">
      <c r="B56" s="134" t="s">
        <v>51</v>
      </c>
      <c r="C56" s="135"/>
      <c r="D56" s="135"/>
      <c r="E56" s="135"/>
      <c r="F56" s="126">
        <v>3819</v>
      </c>
      <c r="G56" s="127"/>
      <c r="H56" s="2"/>
      <c r="I56" s="43">
        <v>1</v>
      </c>
      <c r="J56" s="229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4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29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4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 x14ac:dyDescent="0.25">
      <c r="B57" s="134" t="s">
        <v>50</v>
      </c>
      <c r="C57" s="135"/>
      <c r="D57" s="135"/>
      <c r="E57" s="135"/>
      <c r="F57" s="126">
        <f>SUM(S24+S38+S52)</f>
        <v>286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 x14ac:dyDescent="0.25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 x14ac:dyDescent="0.25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5.5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5.5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 x14ac:dyDescent="0.3">
      <c r="B60" s="221" t="s">
        <v>47</v>
      </c>
      <c r="C60" s="222"/>
      <c r="D60" s="222"/>
      <c r="E60" s="222"/>
      <c r="F60" s="223">
        <f>G24</f>
        <v>4105</v>
      </c>
      <c r="G60" s="224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 x14ac:dyDescent="0.25">
      <c r="B61" s="225"/>
      <c r="C61" s="225"/>
      <c r="D61" s="225"/>
      <c r="E61" s="225"/>
      <c r="F61" s="226"/>
      <c r="G61" s="226"/>
    </row>
  </sheetData>
  <mergeCells count="361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T20:W20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Anita McGuire</cp:lastModifiedBy>
  <cp:lastPrinted>2014-10-07T20:17:03Z</cp:lastPrinted>
  <dcterms:created xsi:type="dcterms:W3CDTF">2014-06-10T19:48:08Z</dcterms:created>
  <dcterms:modified xsi:type="dcterms:W3CDTF">2014-11-21T16:27:56Z</dcterms:modified>
</cp:coreProperties>
</file>