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<sst xmlns="http://schemas.openxmlformats.org/spreadsheetml/2006/main" count="143" uniqueCount="70">
  <si>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</si>
  <si>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</si>
  <si>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</si>
  <si>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</si>
  <si>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</si>
  <si>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</si>
  <si>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</si>
  <si>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</si>
  <si>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</si>
  <si>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</si>
  <si>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</si>
  <si>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</si>
  <si>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</si>
  <si>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</si>
  <si>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</si>
  <si>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</si>
  <si>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</si>
  <si>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</si>
  <si>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</si>
  <si>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</si>
  <si>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</si>
  <si>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</si>
  <si>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</si>
  <si>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</si>
  <si>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</si>
  <si>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</si>
  <si>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</si>
  <si>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</si>
  <si>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</si>
  <si>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</si>
  <si>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</si>
  <si>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</si>
  <si>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</si>
  <si>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</si>
  <si>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</si>
  <si>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</si>
  <si>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</si>
  <si>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</si>
  <si>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</si>
  <si>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</si>
  <si>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</si>
  <si>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</si>
  <si>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</si>
  <si>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</si>
  <si>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</si>
  <si>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</si>
  <si>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</si>
  <si>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</si>
  <si>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</si>
  <si>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</si>
  <si>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</si>
  <si>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</si>
  <si>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</si>
  <si>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</si>
  <si>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</si>
  <si>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</si>
  <si>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</si>
  <si>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</si>
  <si>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</si>
  <si>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</si>
  <si>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</si>
  <si>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M20066</t>
  </si>
  <si>
    <t>MP</t>
  </si>
  <si>
    <t>Ran B/S 18</t>
  </si>
  <si>
    <t>E18</t>
  </si>
  <si>
    <t>22 SEC</t>
  </si>
  <si>
    <t>Rework Dvnpt Job // NEED S/U HRS VERIFIED</t>
  </si>
  <si>
    <t>JOB OUT</t>
  </si>
  <si>
    <t>No parts @mach  -MR</t>
  </si>
  <si>
    <t>Routing:        WASH&amp; PACK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</si>
</sst>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/>
      <c r="F3" s="226"/>
      <c r="G3" s="227"/>
      <c r="H3" s="22"/>
      <c r="I3" s="25"/>
      <c r="J3" s="203" t="s">
        <v>25</v>
      </c>
      <c r="K3" s="228"/>
      <c r="L3" s="203" t="s">
        <v>61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/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/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 t="s">
        <v>66</v>
      </c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41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0</v>
      </c>
      <c r="L12" s="153" t="s">
        <v>55</v>
      </c>
      <c r="M12" s="154"/>
      <c r="N12" s="153" t="s">
        <v>65</v>
      </c>
      <c r="O12" s="155"/>
      <c r="P12" s="70"/>
      <c r="Q12" s="70"/>
      <c r="R12" s="70"/>
      <c r="S12" s="71"/>
      <c r="T12" s="72">
        <v>131</v>
      </c>
      <c r="U12" s="72">
        <v>8</v>
      </c>
      <c r="V12" s="54">
        <f>SUM(F13:F23)</f>
        <v>2.5</v>
      </c>
      <c r="W12" s="55">
        <f>U12/V12</f>
        <v>3.2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41879</v>
      </c>
      <c r="C13" s="30" t="s">
        <v>62</v>
      </c>
      <c r="D13" s="30"/>
      <c r="E13" s="30">
        <v>0.5</v>
      </c>
      <c r="F13" s="80">
        <v>2.5</v>
      </c>
      <c r="G13" s="32">
        <v>124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124</v>
      </c>
      <c r="K13" s="6">
        <f>E$4-J13</f>
        <v>-124</v>
      </c>
      <c r="L13" s="7">
        <f t="shared" ref="L13:L23" si="1">IF(G13="",0,$T$12*(I13-F13-Q13))</f>
        <v>65.5</v>
      </c>
      <c r="M13" s="4">
        <f>G13</f>
        <v>124</v>
      </c>
      <c r="N13" s="134">
        <f>IF(L13=0,"",(M13/L13))</f>
        <v>1.8931297709923665</v>
      </c>
      <c r="O13" s="135"/>
      <c r="P13" s="33"/>
      <c r="Q13" s="30">
        <v>0</v>
      </c>
      <c r="R13" s="30">
        <v>0</v>
      </c>
      <c r="S13" s="30">
        <v>20</v>
      </c>
      <c r="T13" s="165" t="s">
        <v>63</v>
      </c>
      <c r="U13" s="166"/>
      <c r="V13" s="166"/>
      <c r="W13" s="16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41880</v>
      </c>
      <c r="C14" s="30" t="s">
        <v>62</v>
      </c>
      <c r="D14" s="30"/>
      <c r="E14" s="30">
        <v>2.5</v>
      </c>
      <c r="F14" s="81">
        <v>0</v>
      </c>
      <c r="G14" s="32">
        <v>311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435</v>
      </c>
      <c r="K14" s="6">
        <f>E$4-J14</f>
        <v>-435</v>
      </c>
      <c r="L14" s="7">
        <f t="shared" si="1"/>
        <v>327.5</v>
      </c>
      <c r="M14" s="4">
        <f t="shared" ref="M14:M23" si="4">G14</f>
        <v>311</v>
      </c>
      <c r="N14" s="134">
        <f t="shared" ref="N14:N23" si="5">IF(L14=0,"",(M14/L14))</f>
        <v>0.94961832061068707</v>
      </c>
      <c r="O14" s="135"/>
      <c r="P14" s="33"/>
      <c r="Q14" s="30">
        <v>0</v>
      </c>
      <c r="R14" s="30">
        <v>0</v>
      </c>
      <c r="S14" s="30">
        <v>5</v>
      </c>
      <c r="T14" s="171" t="s">
        <v>64</v>
      </c>
      <c r="U14" s="172"/>
      <c r="V14" s="172"/>
      <c r="W14" s="173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41884</v>
      </c>
      <c r="C15" s="30" t="s">
        <v>62</v>
      </c>
      <c r="D15" s="30"/>
      <c r="E15" s="30">
        <v>8</v>
      </c>
      <c r="F15" s="81">
        <v>0</v>
      </c>
      <c r="G15" s="32">
        <v>1199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1634</v>
      </c>
      <c r="K15" s="6">
        <f>E$4-J15</f>
        <v>-1634</v>
      </c>
      <c r="L15" s="7">
        <f t="shared" si="1"/>
        <v>1048</v>
      </c>
      <c r="M15" s="4">
        <f t="shared" si="4"/>
        <v>1199</v>
      </c>
      <c r="N15" s="134">
        <f t="shared" si="5"/>
        <v>1.1440839694656488</v>
      </c>
      <c r="O15" s="135"/>
      <c r="P15" s="33"/>
      <c r="Q15" s="8">
        <v>0</v>
      </c>
      <c r="R15" s="8">
        <v>0</v>
      </c>
      <c r="S15" s="8">
        <v>0</v>
      </c>
      <c r="T15" s="171" t="s">
        <v>67</v>
      </c>
      <c r="U15" s="172"/>
      <c r="V15" s="172"/>
      <c r="W15" s="173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1634</v>
      </c>
      <c r="K16" s="6">
        <f t="shared" ref="K16:K24" si="8">E$4-J16</f>
        <v>-1634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 t="s">
        <v>68</v>
      </c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1634</v>
      </c>
      <c r="K17" s="6">
        <f t="shared" ref="K17" si="11">E$4-J17</f>
        <v>-1634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1634</v>
      </c>
      <c r="K18" s="6">
        <f t="shared" ref="K18:K20" si="17">E$4-J18</f>
        <v>-1634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1634</v>
      </c>
      <c r="K19" s="6">
        <f t="shared" si="17"/>
        <v>-1634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1634</v>
      </c>
      <c r="K20" s="6">
        <f t="shared" si="17"/>
        <v>-1634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1634</v>
      </c>
      <c r="K21" s="6">
        <f t="shared" si="8"/>
        <v>-1634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1634</v>
      </c>
      <c r="K22" s="6">
        <f t="shared" si="8"/>
        <v>-1634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1634</v>
      </c>
      <c r="K23" s="6">
        <f t="shared" si="8"/>
        <v>-1634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11</v>
      </c>
      <c r="F24" s="62">
        <f>SUM(F13:F23)</f>
        <v>2.5</v>
      </c>
      <c r="G24" s="62">
        <f>SUM(G13:G23)</f>
        <v>1634</v>
      </c>
      <c r="H24" s="84"/>
      <c r="I24" s="62">
        <f t="shared" si="0"/>
        <v>13.5</v>
      </c>
      <c r="J24" s="85">
        <f>J23</f>
        <v>1634</v>
      </c>
      <c r="K24" s="85">
        <f t="shared" si="8"/>
        <v>-1634</v>
      </c>
      <c r="L24" s="86">
        <f>SUM(L13:L23)</f>
        <v>1441</v>
      </c>
      <c r="M24" s="84">
        <f>SUM(M13:M23)</f>
        <v>1634</v>
      </c>
      <c r="N24" s="141">
        <f>SUM(M24/L24)</f>
        <v>1.1339347675225537</v>
      </c>
      <c r="O24" s="142"/>
      <c r="P24" s="87"/>
      <c r="Q24" s="86">
        <f>SUM(Q13:Q23)</f>
        <v>0</v>
      </c>
      <c r="R24" s="86"/>
      <c r="S24" s="86">
        <f>SUM(S13:S23)</f>
        <v>25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39" t="s">
        <v>69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1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 t="s">
        <v>53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25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1634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2014-09-17T20:05:41Z</dcterms:modified>
</cp:coreProperties>
</file>