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<sst xmlns="http://schemas.openxmlformats.org/spreadsheetml/2006/main" count="147" uniqueCount="71">
  <si>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</si>
  <si>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</si>
  <si>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</si>
  <si>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</si>
  <si>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</si>
  <si>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</si>
  <si>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</si>
  <si>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</si>
  <si>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</si>
  <si>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</si>
  <si>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</si>
  <si>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</si>
  <si>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</si>
  <si>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</si>
  <si>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</si>
  <si>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</si>
  <si>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</si>
  <si>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</si>
  <si>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</si>
  <si>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</si>
  <si>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</si>
  <si>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</si>
  <si>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</si>
  <si>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</si>
  <si>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</si>
  <si>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</si>
  <si>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</si>
  <si>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</si>
  <si>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</si>
  <si>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</si>
  <si>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</si>
  <si>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</si>
  <si>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</si>
  <si>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</si>
  <si>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</si>
  <si>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</si>
  <si>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</si>
  <si>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</si>
  <si>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</si>
  <si>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</si>
  <si>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</si>
  <si>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</si>
  <si>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</si>
  <si>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</si>
  <si>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</si>
  <si>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</si>
  <si>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</si>
  <si>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</si>
  <si>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</si>
  <si>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</si>
  <si>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</si>
  <si>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</si>
  <si>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</si>
  <si>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</si>
  <si>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</si>
  <si>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</si>
  <si>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</si>
  <si>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</si>
  <si>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</si>
  <si>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</si>
  <si>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</si>
  <si>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PWN40035-HS-10</t>
  </si>
  <si>
    <t>PWN40035-HS</t>
  </si>
  <si>
    <t>Machine #   HEN</t>
  </si>
  <si>
    <t>Routing:        PACK DEPT</t>
  </si>
  <si>
    <t>GK</t>
  </si>
  <si>
    <t>LC</t>
  </si>
  <si>
    <t>JOB OUT</t>
  </si>
  <si>
    <t>A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</si>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</sst>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>
      <c r="B2" s="227" t="s">
        <v>24</v>
      </c>
      <c r="C2" s="207"/>
      <c r="D2" s="21"/>
      <c r="E2" s="228" t="s">
        <v>62</v>
      </c>
      <c r="F2" s="229"/>
      <c r="G2" s="230"/>
      <c r="H2" s="22"/>
      <c r="I2" s="2"/>
      <c r="J2" s="206" t="s">
        <v>0</v>
      </c>
      <c r="K2" s="231"/>
      <c r="L2" s="23" t="s">
        <v>68</v>
      </c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349870</v>
      </c>
      <c r="F3" s="229"/>
      <c r="G3" s="230"/>
      <c r="H3" s="22"/>
      <c r="I3" s="25"/>
      <c r="J3" s="206" t="s">
        <v>25</v>
      </c>
      <c r="K3" s="231"/>
      <c r="L3" s="206" t="s">
        <v>61</v>
      </c>
      <c r="M3" s="207"/>
      <c r="N3" s="207"/>
      <c r="O3" s="231"/>
      <c r="P3" s="22"/>
      <c r="Q3" s="22"/>
      <c r="R3" s="233"/>
      <c r="S3" s="234"/>
      <c r="T3" s="235"/>
      <c r="U3" s="206"/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>
        <v>3000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/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63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3000</v>
      </c>
      <c r="L12" s="156" t="s">
        <v>55</v>
      </c>
      <c r="M12" s="157"/>
      <c r="N12" s="156"/>
      <c r="O12" s="158"/>
      <c r="P12" s="70"/>
      <c r="Q12" s="70"/>
      <c r="R12" s="70"/>
      <c r="S12" s="71"/>
      <c r="T12" s="72"/>
      <c r="U12" s="72"/>
      <c r="V12" s="54">
        <f>SUM(F13:F23)</f>
        <v>2.5</v>
      </c>
      <c r="W12" s="55">
        <f>U12/V12</f>
        <v>0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41977</v>
      </c>
      <c r="C13" s="30" t="s">
        <v>65</v>
      </c>
      <c r="D13" s="30"/>
      <c r="E13" s="30">
        <v>0</v>
      </c>
      <c r="F13" s="80">
        <v>0.5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0.5</v>
      </c>
      <c r="J13" s="6">
        <f>SUM(G$12:G13)</f>
        <v>0</v>
      </c>
      <c r="K13" s="6">
        <f>E$4-J13</f>
        <v>3000</v>
      </c>
      <c r="L13" s="7">
        <f t="shared" ref="L13:L23" si="1">IF(G13="",0,$T$12*(I13-F13-Q13))</f>
        <v>0</v>
      </c>
      <c r="M13" s="4">
        <f>G13</f>
        <v>0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0</v>
      </c>
      <c r="T13" s="168"/>
      <c r="U13" s="169"/>
      <c r="V13" s="169"/>
      <c r="W13" s="17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41978</v>
      </c>
      <c r="C14" s="30" t="s">
        <v>65</v>
      </c>
      <c r="D14" s="30"/>
      <c r="E14" s="30">
        <v>1</v>
      </c>
      <c r="F14" s="81">
        <v>2</v>
      </c>
      <c r="G14" s="32">
        <v>146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146</v>
      </c>
      <c r="K14" s="6">
        <f>E$4-J14</f>
        <v>2854</v>
      </c>
      <c r="L14" s="7">
        <f t="shared" si="1"/>
        <v>0</v>
      </c>
      <c r="M14" s="4">
        <f t="shared" ref="M14:M23" si="4">G14</f>
        <v>146</v>
      </c>
      <c r="N14" s="137" t="str">
        <f t="shared" ref="N14:N23" si="5">IF(L14=0,"",(M14/L14))</f>
        <v/>
      </c>
      <c r="O14" s="138"/>
      <c r="P14" s="33"/>
      <c r="Q14" s="30">
        <v>1</v>
      </c>
      <c r="R14" s="30">
        <v>4</v>
      </c>
      <c r="S14" s="30">
        <v>7</v>
      </c>
      <c r="T14" s="174">
        <v>11</v>
      </c>
      <c r="U14" s="175"/>
      <c r="V14" s="175"/>
      <c r="W14" s="176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41978</v>
      </c>
      <c r="C15" s="30" t="s">
        <v>66</v>
      </c>
      <c r="D15" s="30"/>
      <c r="E15" s="30">
        <v>1</v>
      </c>
      <c r="F15" s="81">
        <v>0</v>
      </c>
      <c r="G15" s="32">
        <v>44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190</v>
      </c>
      <c r="K15" s="6">
        <f>E$4-J15</f>
        <v>2810</v>
      </c>
      <c r="L15" s="7">
        <f t="shared" si="1"/>
        <v>0</v>
      </c>
      <c r="M15" s="4">
        <f t="shared" si="4"/>
        <v>44</v>
      </c>
      <c r="N15" s="137" t="str">
        <f t="shared" si="5"/>
        <v/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41978</v>
      </c>
      <c r="C16" s="35" t="s">
        <v>65</v>
      </c>
      <c r="D16" s="50"/>
      <c r="E16" s="50">
        <v>1.5</v>
      </c>
      <c r="F16" s="82">
        <v>0</v>
      </c>
      <c r="G16" s="10">
        <v>195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385</v>
      </c>
      <c r="K16" s="6">
        <f t="shared" ref="K16:K24" si="8">E$4-J16</f>
        <v>2615</v>
      </c>
      <c r="L16" s="7">
        <f t="shared" si="1"/>
        <v>0</v>
      </c>
      <c r="M16" s="4">
        <f t="shared" si="4"/>
        <v>195</v>
      </c>
      <c r="N16" s="137" t="str">
        <f t="shared" si="5"/>
        <v/>
      </c>
      <c r="O16" s="138"/>
      <c r="P16" s="33"/>
      <c r="Q16" s="8">
        <v>0</v>
      </c>
      <c r="R16" s="8">
        <v>0</v>
      </c>
      <c r="S16" s="8">
        <v>0</v>
      </c>
      <c r="T16" s="168"/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41981</v>
      </c>
      <c r="C17" s="35" t="s">
        <v>65</v>
      </c>
      <c r="D17" s="61"/>
      <c r="E17" s="61">
        <v>7</v>
      </c>
      <c r="F17" s="82">
        <v>0</v>
      </c>
      <c r="G17" s="10">
        <v>701</v>
      </c>
      <c r="H17" s="4"/>
      <c r="I17" s="5">
        <f t="shared" ref="I17" si="10">IF(G17="","",(SUM(E17+F17+Q17)))</f>
        <v>8</v>
      </c>
      <c r="J17" s="6">
        <f>SUM(G$12:G17)</f>
        <v>1086</v>
      </c>
      <c r="K17" s="6">
        <f t="shared" ref="K17" si="11">E$4-J17</f>
        <v>1914</v>
      </c>
      <c r="L17" s="7">
        <f t="shared" ref="L17" si="12">IF(G17="",0,$T$12*(I17-F17-Q17))</f>
        <v>0</v>
      </c>
      <c r="M17" s="4">
        <f t="shared" ref="M17" si="13">G17</f>
        <v>701</v>
      </c>
      <c r="N17" s="137" t="str">
        <f t="shared" ref="N17" si="14">IF(L17=0,"",(M17/L17))</f>
        <v/>
      </c>
      <c r="O17" s="138"/>
      <c r="P17" s="33"/>
      <c r="Q17" s="61">
        <v>1</v>
      </c>
      <c r="R17" s="61">
        <v>4</v>
      </c>
      <c r="S17" s="61">
        <v>0</v>
      </c>
      <c r="T17" s="168"/>
      <c r="U17" s="169"/>
      <c r="V17" s="169"/>
      <c r="W17" s="17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101">
        <v>41982</v>
      </c>
      <c r="C18" s="59" t="s">
        <v>65</v>
      </c>
      <c r="D18" s="61"/>
      <c r="E18" s="61">
        <v>6.5</v>
      </c>
      <c r="F18" s="82">
        <v>0</v>
      </c>
      <c r="G18" s="10">
        <v>671</v>
      </c>
      <c r="H18" s="4"/>
      <c r="I18" s="5">
        <f t="shared" ref="I18:I20" si="16">IF(G18="","",(SUM(E18+F18+Q18)))</f>
        <v>8</v>
      </c>
      <c r="J18" s="6">
        <f>SUM(G$12:G18)</f>
        <v>1757</v>
      </c>
      <c r="K18" s="6">
        <f t="shared" ref="K18:K20" si="17">E$4-J18</f>
        <v>1243</v>
      </c>
      <c r="L18" s="7">
        <f t="shared" ref="L18:L20" si="18">IF(G18="",0,$T$12*(I18-F18-Q18))</f>
        <v>0</v>
      </c>
      <c r="M18" s="4">
        <f t="shared" ref="M18:M20" si="19">G18</f>
        <v>671</v>
      </c>
      <c r="N18" s="137" t="str">
        <f t="shared" ref="N18:N20" si="20">IF(L18=0,"",(M18/L18))</f>
        <v/>
      </c>
      <c r="O18" s="138"/>
      <c r="P18" s="33"/>
      <c r="Q18" s="61">
        <v>1.5</v>
      </c>
      <c r="R18" s="61">
        <v>4</v>
      </c>
      <c r="S18" s="61">
        <v>1</v>
      </c>
      <c r="T18" s="102">
        <v>11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41983</v>
      </c>
      <c r="C19" s="59" t="s">
        <v>65</v>
      </c>
      <c r="D19" s="61"/>
      <c r="E19" s="61">
        <v>7</v>
      </c>
      <c r="F19" s="82">
        <v>0</v>
      </c>
      <c r="G19" s="10">
        <v>736</v>
      </c>
      <c r="H19" s="4"/>
      <c r="I19" s="5">
        <f t="shared" si="16"/>
        <v>8</v>
      </c>
      <c r="J19" s="6">
        <f>SUM(G$12:G19)</f>
        <v>2493</v>
      </c>
      <c r="K19" s="6">
        <f t="shared" si="17"/>
        <v>507</v>
      </c>
      <c r="L19" s="7">
        <f t="shared" si="18"/>
        <v>0</v>
      </c>
      <c r="M19" s="4">
        <f t="shared" si="19"/>
        <v>736</v>
      </c>
      <c r="N19" s="137" t="str">
        <f t="shared" si="20"/>
        <v/>
      </c>
      <c r="O19" s="138"/>
      <c r="P19" s="33"/>
      <c r="Q19" s="61">
        <v>1</v>
      </c>
      <c r="R19" s="61">
        <v>4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41984</v>
      </c>
      <c r="C20" s="59" t="s">
        <v>65</v>
      </c>
      <c r="D20" s="61"/>
      <c r="E20" s="61">
        <v>6.5</v>
      </c>
      <c r="F20" s="82">
        <v>0</v>
      </c>
      <c r="G20" s="10">
        <v>704</v>
      </c>
      <c r="H20" s="4"/>
      <c r="I20" s="5">
        <f t="shared" si="16"/>
        <v>8</v>
      </c>
      <c r="J20" s="6">
        <f>SUM(G$12:G20)</f>
        <v>3197</v>
      </c>
      <c r="K20" s="6">
        <f t="shared" si="17"/>
        <v>-197</v>
      </c>
      <c r="L20" s="7">
        <f t="shared" si="18"/>
        <v>0</v>
      </c>
      <c r="M20" s="4">
        <f t="shared" si="19"/>
        <v>704</v>
      </c>
      <c r="N20" s="137" t="str">
        <f t="shared" si="20"/>
        <v/>
      </c>
      <c r="O20" s="138"/>
      <c r="P20" s="33"/>
      <c r="Q20" s="61">
        <v>1.5</v>
      </c>
      <c r="R20" s="61">
        <v>4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41984</v>
      </c>
      <c r="C21" s="36" t="s">
        <v>65</v>
      </c>
      <c r="D21" s="50"/>
      <c r="E21" s="50">
        <v>0.5</v>
      </c>
      <c r="F21" s="82">
        <v>0</v>
      </c>
      <c r="G21" s="10">
        <v>41</v>
      </c>
      <c r="H21" s="4" t="e">
        <f>IF(G21="","",(IF(#REF!=0,"",(#REF!*G21*#REF!))))</f>
        <v>#REF!</v>
      </c>
      <c r="I21" s="5">
        <f t="shared" si="0"/>
        <v>1</v>
      </c>
      <c r="J21" s="6">
        <f>SUM(G$12:G21)</f>
        <v>3238</v>
      </c>
      <c r="K21" s="6">
        <f t="shared" si="8"/>
        <v>-238</v>
      </c>
      <c r="L21" s="7">
        <f t="shared" si="1"/>
        <v>0</v>
      </c>
      <c r="M21" s="4">
        <f t="shared" si="4"/>
        <v>41</v>
      </c>
      <c r="N21" s="137" t="str">
        <f t="shared" si="5"/>
        <v/>
      </c>
      <c r="O21" s="138"/>
      <c r="P21" s="33"/>
      <c r="Q21" s="103">
        <v>0.5</v>
      </c>
      <c r="R21" s="8">
        <v>4</v>
      </c>
      <c r="S21" s="8">
        <v>0</v>
      </c>
      <c r="T21" s="174" t="s">
        <v>67</v>
      </c>
      <c r="U21" s="175"/>
      <c r="V21" s="175"/>
      <c r="W21" s="176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3238</v>
      </c>
      <c r="K22" s="6">
        <f t="shared" si="8"/>
        <v>-238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3238</v>
      </c>
      <c r="K23" s="6">
        <f t="shared" si="8"/>
        <v>-238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31</v>
      </c>
      <c r="F24" s="62">
        <f>SUM(F13:F23)</f>
        <v>2.5</v>
      </c>
      <c r="G24" s="62">
        <f>SUM(G13:G23)</f>
        <v>3238</v>
      </c>
      <c r="H24" s="84"/>
      <c r="I24" s="62">
        <f t="shared" si="0"/>
        <v>40</v>
      </c>
      <c r="J24" s="85">
        <f>J23</f>
        <v>3238</v>
      </c>
      <c r="K24" s="85">
        <f t="shared" si="8"/>
        <v>-238</v>
      </c>
      <c r="L24" s="86">
        <f>SUM(L13:L23)</f>
        <v>0</v>
      </c>
      <c r="M24" s="84">
        <f>SUM(M13:M23)</f>
        <v>3238</v>
      </c>
      <c r="N24" s="144" t="e">
        <f>SUM(M24/L24)</f>
        <v>#DIV/0!</v>
      </c>
      <c r="O24" s="145"/>
      <c r="P24" s="87"/>
      <c r="Q24" s="86">
        <f>SUM(Q13:Q23)</f>
        <v>6.5</v>
      </c>
      <c r="R24" s="86"/>
      <c r="S24" s="86">
        <f>SUM(S13:S23)</f>
        <v>8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3" t="s">
        <v>64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3000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 t="s">
        <v>53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41978</v>
      </c>
      <c r="N56" s="116"/>
      <c r="O56" s="124">
        <v>0.375</v>
      </c>
      <c r="P56" s="117"/>
      <c r="Q56" s="117"/>
      <c r="R56" s="242" t="s">
        <v>69</v>
      </c>
      <c r="S56" s="117"/>
      <c r="T56" s="242" t="s">
        <v>70</v>
      </c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8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6.5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6.5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3238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2014-12-23T17:14:06Z</dcterms:modified>
</cp:coreProperties>
</file>