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5" i="51"/>
  <c r="N23" i="51"/>
  <c r="N19" i="51"/>
  <c r="AE41" i="51"/>
  <c r="BC14" i="51" s="1"/>
  <c r="BF40" i="51" s="1"/>
  <c r="AH31" i="51"/>
  <c r="AH21" i="51"/>
  <c r="AH23" i="5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7" i="51"/>
  <c r="BF34" i="51"/>
  <c r="BF29" i="51"/>
  <c r="BF26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21" i="51"/>
  <c r="CD3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D37" i="51"/>
  <c r="CD19" i="51"/>
  <c r="CD20" i="51"/>
  <c r="CD35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<sst xmlns="http://schemas.openxmlformats.org/spreadsheetml/2006/main" count="339" uniqueCount="101">
  <si>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</si>
  <si>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</si>
  <si>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</si>
  <si>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</si>
  <si>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</si>
  <si>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</si>
  <si>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</si>
  <si>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</si>
  <si>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</si>
  <si>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</si>
  <si>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</si>
  <si>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</si>
  <si>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</si>
  <si>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</si>
  <si>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</si>
  <si>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</si>
  <si>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</si>
  <si>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</si>
  <si>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</si>
  <si>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</si>
  <si>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</si>
  <si>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</si>
  <si>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</si>
  <si>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</si>
  <si>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</si>
  <si>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</si>
  <si>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</si>
  <si>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</si>
  <si>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</si>
  <si>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</si>
  <si>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</si>
  <si>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</si>
  <si>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</si>
  <si>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</si>
  <si>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</si>
  <si>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</si>
  <si>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</si>
  <si>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</si>
  <si>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</si>
  <si>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</si>
  <si>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</si>
  <si>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</si>
  <si>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</si>
  <si>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</si>
  <si>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</si>
  <si>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</si>
  <si>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</si>
  <si>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</si>
  <si>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</si>
  <si>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</si>
  <si>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</si>
  <si>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</si>
  <si>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</si>
  <si>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</si>
  <si>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</si>
  <si>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</si>
  <si>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</si>
  <si>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</si>
  <si>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</si>
  <si>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</si>
  <si>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</si>
  <si>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</si>
  <si>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</si>
  <si>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</si>
  <si>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</si>
  <si>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</si>
  <si>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</si>
  <si>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</si>
  <si>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</si>
  <si>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</si>
  <si>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</si>
  <si>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</si>
  <si>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</si>
  <si>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</si>
  <si>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</si>
  <si>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</si>
  <si>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</si>
  <si>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PWN15032-HT</t>
  </si>
  <si>
    <t>S4</t>
  </si>
  <si>
    <t>tc</t>
  </si>
  <si>
    <t>J7T3</t>
  </si>
  <si>
    <t>clean up</t>
  </si>
  <si>
    <t>F</t>
  </si>
  <si>
    <t>lw</t>
  </si>
  <si>
    <t>jc</t>
  </si>
  <si>
    <t>see notes ????</t>
  </si>
  <si>
    <t>yes</t>
  </si>
  <si>
    <t>ok</t>
  </si>
  <si>
    <t>dh</t>
  </si>
  <si>
    <t>wrecked and fixed</t>
  </si>
  <si>
    <t>bm/aw</t>
  </si>
  <si>
    <t>inveerted prob</t>
  </si>
  <si>
    <t>wrked on chain</t>
  </si>
  <si>
    <t>dm/aw</t>
  </si>
  <si>
    <t>bmjcaw</t>
  </si>
  <si>
    <t>mb</t>
  </si>
  <si>
    <t>LW</t>
  </si>
  <si>
    <t>plant closed due to weather @7</t>
  </si>
  <si>
    <t>K6N3</t>
  </si>
  <si>
    <t>cold start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</si>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</sst>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47" sqref="B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82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263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F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263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F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263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F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263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7" t="s">
        <v>77</v>
      </c>
      <c r="D6" s="428"/>
      <c r="E6" s="429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2.6666666666666665</v>
      </c>
      <c r="Y6" s="29"/>
      <c r="Z6" s="78" t="s">
        <v>62</v>
      </c>
      <c r="AA6" s="322" t="str">
        <f>IF($C$6="","",$C$6)</f>
        <v>PWN15032-HT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2.6666666666666665</v>
      </c>
      <c r="AW6" s="29"/>
      <c r="AX6" s="78" t="s">
        <v>62</v>
      </c>
      <c r="AY6" s="322" t="str">
        <f>IF($C$6="","",$C$6)</f>
        <v>PWN15032-HT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2.6666666666666665</v>
      </c>
      <c r="BU6" s="29"/>
      <c r="BV6" s="78" t="s">
        <v>62</v>
      </c>
      <c r="BW6" s="322" t="str">
        <f>IF($C$6="","",$C$6)</f>
        <v>PWN15032-HT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2.6666666666666665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318379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318379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318379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318379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20">
        <v>30000</v>
      </c>
      <c r="D10" s="420"/>
      <c r="E10" s="421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30" t="s">
        <v>76</v>
      </c>
      <c r="O10" s="431"/>
      <c r="P10" s="431"/>
      <c r="Q10" s="432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4" t="s">
        <v>73</v>
      </c>
      <c r="E14" s="425"/>
      <c r="F14" s="433"/>
      <c r="G14" s="110"/>
      <c r="H14" s="110"/>
      <c r="I14" s="110" t="s">
        <v>0</v>
      </c>
      <c r="J14" s="65">
        <v>0</v>
      </c>
      <c r="K14" s="65">
        <f>C$10</f>
        <v>30000</v>
      </c>
      <c r="L14" s="110" t="s">
        <v>0</v>
      </c>
      <c r="M14" s="110" t="str">
        <f>I14</f>
        <v xml:space="preserve"> </v>
      </c>
      <c r="N14" s="422" t="s">
        <v>0</v>
      </c>
      <c r="O14" s="423"/>
      <c r="P14" s="434"/>
      <c r="Q14" s="435"/>
      <c r="R14" s="423"/>
      <c r="S14" s="112"/>
      <c r="T14" s="113"/>
      <c r="U14" s="113"/>
      <c r="V14" s="424"/>
      <c r="W14" s="425"/>
      <c r="X14" s="425"/>
      <c r="Y14" s="426"/>
      <c r="Z14" s="262" t="s">
        <v>52</v>
      </c>
      <c r="AA14" s="263"/>
      <c r="AB14" s="264"/>
      <c r="AC14" s="118">
        <f>E41</f>
        <v>94.899999999999977</v>
      </c>
      <c r="AD14" s="118">
        <f t="shared" ref="AD14:AI14" si="0">F41</f>
        <v>1.5</v>
      </c>
      <c r="AE14" s="119">
        <f t="shared" si="0"/>
        <v>30215</v>
      </c>
      <c r="AF14" s="120">
        <f>H41</f>
        <v>264.10148148148147</v>
      </c>
      <c r="AG14" s="118">
        <f t="shared" si="0"/>
        <v>99.249999999999972</v>
      </c>
      <c r="AH14" s="119">
        <f t="shared" si="0"/>
        <v>30215</v>
      </c>
      <c r="AI14" s="119">
        <f t="shared" si="0"/>
        <v>-215</v>
      </c>
      <c r="AJ14" s="121">
        <f>L41</f>
        <v>31317</v>
      </c>
      <c r="AK14" s="64"/>
      <c r="AL14" s="265"/>
      <c r="AM14" s="266"/>
      <c r="AN14" s="267"/>
      <c r="AO14" s="268"/>
      <c r="AP14" s="269"/>
      <c r="AQ14" s="124">
        <f>S41</f>
        <v>4.3499999999999996</v>
      </c>
      <c r="AR14" s="63"/>
      <c r="AS14" s="121">
        <f>U41</f>
        <v>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94.899999999999977</v>
      </c>
      <c r="BB14" s="118">
        <f t="shared" ref="BB14" si="1">AD41</f>
        <v>1.5</v>
      </c>
      <c r="BC14" s="119">
        <f t="shared" ref="BC14" si="2">AE41</f>
        <v>30215</v>
      </c>
      <c r="BD14" s="120">
        <f>AF41</f>
        <v>264.10148148148147</v>
      </c>
      <c r="BE14" s="118">
        <f t="shared" ref="BE14" si="3">AG41</f>
        <v>99.249999999999972</v>
      </c>
      <c r="BF14" s="119">
        <f t="shared" ref="BF14" si="4">AH41</f>
        <v>30215</v>
      </c>
      <c r="BG14" s="119">
        <f t="shared" ref="BG14" si="5">AI41</f>
        <v>-215</v>
      </c>
      <c r="BH14" s="121">
        <f>AJ41</f>
        <v>31317</v>
      </c>
      <c r="BI14" s="64"/>
      <c r="BJ14" s="265"/>
      <c r="BK14" s="266"/>
      <c r="BL14" s="267"/>
      <c r="BM14" s="268"/>
      <c r="BN14" s="269"/>
      <c r="BO14" s="124">
        <f>AQ41</f>
        <v>4.3499999999999996</v>
      </c>
      <c r="BP14" s="63"/>
      <c r="BQ14" s="121">
        <f>AS41</f>
        <v>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94.899999999999977</v>
      </c>
      <c r="BZ14" s="118">
        <f t="shared" ref="BZ14" si="6">BB41</f>
        <v>1.5</v>
      </c>
      <c r="CA14" s="119">
        <f t="shared" ref="CA14" si="7">BC41</f>
        <v>30215</v>
      </c>
      <c r="CB14" s="120">
        <f>BD41</f>
        <v>264.10148148148147</v>
      </c>
      <c r="CC14" s="118">
        <f t="shared" ref="CC14" si="8">BE41</f>
        <v>99.249999999999972</v>
      </c>
      <c r="CD14" s="119">
        <f t="shared" ref="CD14" si="9">BF41</f>
        <v>30215</v>
      </c>
      <c r="CE14" s="119">
        <f t="shared" ref="CE14" si="10">BG41</f>
        <v>-215</v>
      </c>
      <c r="CF14" s="121">
        <f>BH41</f>
        <v>31317</v>
      </c>
      <c r="CG14" s="64"/>
      <c r="CH14" s="265"/>
      <c r="CI14" s="266"/>
      <c r="CJ14" s="267"/>
      <c r="CK14" s="268"/>
      <c r="CL14" s="269"/>
      <c r="CM14" s="124">
        <f>BO41</f>
        <v>4.3499999999999996</v>
      </c>
      <c r="CN14" s="63"/>
      <c r="CO14" s="121">
        <f>BQ41</f>
        <v>8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41669</v>
      </c>
      <c r="C15" s="161" t="s">
        <v>79</v>
      </c>
      <c r="D15" s="138">
        <v>3529</v>
      </c>
      <c r="E15" s="138">
        <v>0.5</v>
      </c>
      <c r="F15" s="141">
        <v>0.5</v>
      </c>
      <c r="G15" s="142">
        <v>0</v>
      </c>
      <c r="H15" s="98">
        <f>IF(G15="","",(IF($P$8=0,"",(G15/$M$6)/$P$8)))</f>
        <v>0</v>
      </c>
      <c r="I15" s="99">
        <f>IF(G15="","",(SUM(E15+F15+S15)))</f>
        <v>1.75</v>
      </c>
      <c r="J15" s="100">
        <f>SUM(G$14:G15)</f>
        <v>0</v>
      </c>
      <c r="K15" s="100">
        <f t="shared" ref="K15:K40" si="11">C$10-J15</f>
        <v>30000</v>
      </c>
      <c r="L15" s="101">
        <f>IF(G15="",0,$J$6*(I15-F15-S15))</f>
        <v>165</v>
      </c>
      <c r="M15" s="102">
        <f>G15</f>
        <v>0</v>
      </c>
      <c r="N15" s="241">
        <f>IF(L15=0,"",(M15/L15))</f>
        <v>0</v>
      </c>
      <c r="O15" s="242"/>
      <c r="P15" s="436" t="s">
        <v>80</v>
      </c>
      <c r="Q15" s="437"/>
      <c r="R15" s="438"/>
      <c r="S15" s="145">
        <v>0.75</v>
      </c>
      <c r="T15" s="147">
        <v>4</v>
      </c>
      <c r="U15" s="147">
        <v>0</v>
      </c>
      <c r="V15" s="409" t="s">
        <v>81</v>
      </c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30215</v>
      </c>
      <c r="AI15" s="100">
        <f>C$10-AH15</f>
        <v>-215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30215</v>
      </c>
      <c r="BG15" s="100">
        <f>$C$10-BF15</f>
        <v>-215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30215</v>
      </c>
      <c r="CE15" s="100">
        <f>$C$10-CD15</f>
        <v>-215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41669</v>
      </c>
      <c r="C16" s="161" t="s">
        <v>83</v>
      </c>
      <c r="D16" s="138">
        <v>3206</v>
      </c>
      <c r="E16" s="138">
        <v>6.6</v>
      </c>
      <c r="F16" s="140">
        <v>1</v>
      </c>
      <c r="G16" s="142">
        <v>2175</v>
      </c>
      <c r="H16" s="98">
        <f t="shared" ref="H16:H40" si="12">IF(G16="","",(IF($P$8=0,"",(G16/$M$6)/$P$8)))</f>
        <v>19.011111111111113</v>
      </c>
      <c r="I16" s="99">
        <f t="shared" ref="I16:I40" si="13">IF(G16="","",(SUM(E16+F16+S16)))</f>
        <v>7.6</v>
      </c>
      <c r="J16" s="100">
        <f>SUM(G$14:G16)</f>
        <v>2175</v>
      </c>
      <c r="K16" s="100">
        <f>C$10-J16</f>
        <v>27825</v>
      </c>
      <c r="L16" s="101">
        <f t="shared" ref="L16:L40" si="14">IF(G16="",0,$J$6*(I16-F16-S16))</f>
        <v>2178</v>
      </c>
      <c r="M16" s="102">
        <f t="shared" ref="M16:M40" si="15">G16</f>
        <v>2175</v>
      </c>
      <c r="N16" s="241">
        <f t="shared" ref="N16:N40" si="16">IF(L16=0,"",(M16/L16))</f>
        <v>0.99862258953168048</v>
      </c>
      <c r="O16" s="242"/>
      <c r="P16" s="436" t="s">
        <v>80</v>
      </c>
      <c r="Q16" s="437"/>
      <c r="R16" s="438"/>
      <c r="S16" s="145">
        <v>0</v>
      </c>
      <c r="T16" s="147">
        <v>0</v>
      </c>
      <c r="U16" s="147">
        <v>8</v>
      </c>
      <c r="V16" s="439">
        <v>11</v>
      </c>
      <c r="W16" s="440"/>
      <c r="X16" s="440"/>
      <c r="Y16" s="44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30215</v>
      </c>
      <c r="AI16" s="100">
        <f t="shared" ref="AI16:AI40" si="19">C$10-AH16</f>
        <v>-215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30215</v>
      </c>
      <c r="BG16" s="100">
        <f t="shared" ref="BG16:BG40" si="25">$C$10-BF16</f>
        <v>-215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30215</v>
      </c>
      <c r="CE16" s="100">
        <f t="shared" ref="CE16:CE40" si="31">$C$10-CD16</f>
        <v>-215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41669</v>
      </c>
      <c r="C17" s="161" t="s">
        <v>84</v>
      </c>
      <c r="D17" s="138">
        <v>27923</v>
      </c>
      <c r="E17" s="138">
        <v>7</v>
      </c>
      <c r="F17" s="140">
        <v>0</v>
      </c>
      <c r="G17" s="142">
        <v>2245</v>
      </c>
      <c r="H17" s="98">
        <f t="shared" si="12"/>
        <v>19.622962962962966</v>
      </c>
      <c r="I17" s="99">
        <f t="shared" si="13"/>
        <v>7.6</v>
      </c>
      <c r="J17" s="100">
        <f>SUM(G$14:G17)</f>
        <v>4420</v>
      </c>
      <c r="K17" s="100">
        <f t="shared" si="11"/>
        <v>25580</v>
      </c>
      <c r="L17" s="101">
        <f t="shared" si="14"/>
        <v>2310</v>
      </c>
      <c r="M17" s="102">
        <f t="shared" si="15"/>
        <v>2245</v>
      </c>
      <c r="N17" s="241">
        <f t="shared" si="16"/>
        <v>0.97186147186147187</v>
      </c>
      <c r="O17" s="242"/>
      <c r="P17" s="436" t="s">
        <v>80</v>
      </c>
      <c r="Q17" s="437"/>
      <c r="R17" s="438"/>
      <c r="S17" s="145">
        <v>0.6</v>
      </c>
      <c r="T17" s="147">
        <v>2</v>
      </c>
      <c r="U17" s="147">
        <v>0</v>
      </c>
      <c r="V17" s="409" t="s">
        <v>85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30215</v>
      </c>
      <c r="AI17" s="100">
        <f t="shared" si="19"/>
        <v>-215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30215</v>
      </c>
      <c r="BG17" s="100">
        <f t="shared" si="25"/>
        <v>-215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30215</v>
      </c>
      <c r="CE17" s="100">
        <f t="shared" si="31"/>
        <v>-215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41670</v>
      </c>
      <c r="C18" s="161" t="s">
        <v>79</v>
      </c>
      <c r="D18" s="138">
        <v>3529</v>
      </c>
      <c r="E18" s="138">
        <v>7.1</v>
      </c>
      <c r="F18" s="140">
        <v>0</v>
      </c>
      <c r="G18" s="142">
        <v>2260</v>
      </c>
      <c r="H18" s="98">
        <f t="shared" si="12"/>
        <v>19.754074074074076</v>
      </c>
      <c r="I18" s="99">
        <f t="shared" si="13"/>
        <v>7.6</v>
      </c>
      <c r="J18" s="100">
        <f>SUM(G$14:G18)</f>
        <v>6680</v>
      </c>
      <c r="K18" s="100">
        <f t="shared" si="11"/>
        <v>23320</v>
      </c>
      <c r="L18" s="101">
        <f t="shared" si="14"/>
        <v>2343</v>
      </c>
      <c r="M18" s="102">
        <f t="shared" si="15"/>
        <v>2260</v>
      </c>
      <c r="N18" s="241">
        <f t="shared" si="16"/>
        <v>0.96457533077251389</v>
      </c>
      <c r="O18" s="242"/>
      <c r="P18" s="436" t="s">
        <v>80</v>
      </c>
      <c r="Q18" s="437"/>
      <c r="R18" s="438"/>
      <c r="S18" s="145">
        <v>0.5</v>
      </c>
      <c r="T18" s="147">
        <v>4</v>
      </c>
      <c r="U18" s="147">
        <v>0</v>
      </c>
      <c r="V18" s="409"/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30215</v>
      </c>
      <c r="AI18" s="100">
        <f t="shared" si="19"/>
        <v>-215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30215</v>
      </c>
      <c r="BG18" s="100">
        <f t="shared" si="25"/>
        <v>-215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30215</v>
      </c>
      <c r="CE18" s="100">
        <f t="shared" si="31"/>
        <v>-215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41670</v>
      </c>
      <c r="C19" s="163" t="s">
        <v>83</v>
      </c>
      <c r="D19" s="138">
        <v>3206</v>
      </c>
      <c r="E19" s="138">
        <v>7.6</v>
      </c>
      <c r="F19" s="140">
        <v>0</v>
      </c>
      <c r="G19" s="142">
        <v>2100</v>
      </c>
      <c r="H19" s="98">
        <f t="shared" si="12"/>
        <v>18.355555555555558</v>
      </c>
      <c r="I19" s="99">
        <f t="shared" si="13"/>
        <v>7.6</v>
      </c>
      <c r="J19" s="100">
        <f>SUM(G$14:G19)</f>
        <v>8780</v>
      </c>
      <c r="K19" s="100">
        <f t="shared" si="11"/>
        <v>21220</v>
      </c>
      <c r="L19" s="101">
        <f t="shared" si="14"/>
        <v>2508</v>
      </c>
      <c r="M19" s="102">
        <f t="shared" si="15"/>
        <v>2100</v>
      </c>
      <c r="N19" s="241">
        <f t="shared" si="16"/>
        <v>0.83732057416267947</v>
      </c>
      <c r="O19" s="242"/>
      <c r="P19" s="436" t="s">
        <v>80</v>
      </c>
      <c r="Q19" s="437"/>
      <c r="R19" s="438"/>
      <c r="S19" s="145">
        <v>0</v>
      </c>
      <c r="T19" s="147">
        <v>0</v>
      </c>
      <c r="U19" s="147">
        <v>0</v>
      </c>
      <c r="V19" s="409" t="s">
        <v>89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30215</v>
      </c>
      <c r="AI19" s="100">
        <f t="shared" si="19"/>
        <v>-215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30215</v>
      </c>
      <c r="BG19" s="100">
        <f t="shared" si="25"/>
        <v>-215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30215</v>
      </c>
      <c r="CE19" s="100">
        <f t="shared" si="31"/>
        <v>-215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41670</v>
      </c>
      <c r="C20" s="163" t="s">
        <v>90</v>
      </c>
      <c r="D20" s="138">
        <v>28030</v>
      </c>
      <c r="E20" s="138">
        <v>5.0999999999999996</v>
      </c>
      <c r="F20" s="140">
        <v>0</v>
      </c>
      <c r="G20" s="142">
        <v>1690</v>
      </c>
      <c r="H20" s="98">
        <f t="shared" si="12"/>
        <v>14.771851851851853</v>
      </c>
      <c r="I20" s="99">
        <f t="shared" si="13"/>
        <v>7.6</v>
      </c>
      <c r="J20" s="100">
        <f>SUM(G$14:G20)</f>
        <v>10470</v>
      </c>
      <c r="K20" s="100">
        <f t="shared" si="11"/>
        <v>19530</v>
      </c>
      <c r="L20" s="101">
        <f t="shared" si="14"/>
        <v>1682.9999999999998</v>
      </c>
      <c r="M20" s="102">
        <f t="shared" si="15"/>
        <v>1690</v>
      </c>
      <c r="N20" s="241">
        <f t="shared" si="16"/>
        <v>1.0041592394533572</v>
      </c>
      <c r="O20" s="242"/>
      <c r="P20" s="436" t="s">
        <v>80</v>
      </c>
      <c r="Q20" s="437"/>
      <c r="R20" s="438"/>
      <c r="S20" s="145">
        <v>2.5</v>
      </c>
      <c r="T20" s="147">
        <v>1</v>
      </c>
      <c r="U20" s="147">
        <v>0</v>
      </c>
      <c r="V20" s="409" t="s">
        <v>91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30215</v>
      </c>
      <c r="AI20" s="100">
        <f t="shared" si="19"/>
        <v>-215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30215</v>
      </c>
      <c r="BG20" s="100">
        <f t="shared" si="25"/>
        <v>-215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30215</v>
      </c>
      <c r="CE20" s="100">
        <f t="shared" si="31"/>
        <v>-215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>
        <v>41671</v>
      </c>
      <c r="C21" s="163" t="s">
        <v>79</v>
      </c>
      <c r="D21" s="138">
        <v>3529</v>
      </c>
      <c r="E21" s="138">
        <v>6</v>
      </c>
      <c r="F21" s="138">
        <v>0</v>
      </c>
      <c r="G21" s="142">
        <v>1820</v>
      </c>
      <c r="H21" s="98">
        <f t="shared" si="12"/>
        <v>15.908148148148149</v>
      </c>
      <c r="I21" s="99">
        <f t="shared" si="13"/>
        <v>6</v>
      </c>
      <c r="J21" s="100">
        <f>SUM(G$14:G21)</f>
        <v>12290</v>
      </c>
      <c r="K21" s="100">
        <f t="shared" si="11"/>
        <v>17710</v>
      </c>
      <c r="L21" s="101">
        <f t="shared" si="14"/>
        <v>1980</v>
      </c>
      <c r="M21" s="102">
        <f t="shared" si="15"/>
        <v>1820</v>
      </c>
      <c r="N21" s="241">
        <f t="shared" si="16"/>
        <v>0.91919191919191923</v>
      </c>
      <c r="O21" s="242"/>
      <c r="P21" s="436" t="s">
        <v>80</v>
      </c>
      <c r="Q21" s="437"/>
      <c r="R21" s="438"/>
      <c r="S21" s="145">
        <v>0</v>
      </c>
      <c r="T21" s="147">
        <v>0</v>
      </c>
      <c r="U21" s="147">
        <v>0</v>
      </c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30215</v>
      </c>
      <c r="AI21" s="100">
        <f t="shared" si="19"/>
        <v>-215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30215</v>
      </c>
      <c r="BG21" s="100">
        <f t="shared" si="25"/>
        <v>-215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30215</v>
      </c>
      <c r="CE21" s="100">
        <f t="shared" si="31"/>
        <v>-215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>
        <v>41671</v>
      </c>
      <c r="C22" s="163" t="s">
        <v>83</v>
      </c>
      <c r="D22" s="138">
        <v>3206</v>
      </c>
      <c r="E22" s="138">
        <v>6</v>
      </c>
      <c r="F22" s="138">
        <v>0</v>
      </c>
      <c r="G22" s="142">
        <v>1775</v>
      </c>
      <c r="H22" s="98">
        <f t="shared" si="12"/>
        <v>15.514814814814816</v>
      </c>
      <c r="I22" s="99">
        <f t="shared" si="13"/>
        <v>6</v>
      </c>
      <c r="J22" s="100">
        <f>SUM(G$14:G22)</f>
        <v>14065</v>
      </c>
      <c r="K22" s="100">
        <f t="shared" si="11"/>
        <v>15935</v>
      </c>
      <c r="L22" s="101">
        <f t="shared" si="14"/>
        <v>1980</v>
      </c>
      <c r="M22" s="102">
        <f t="shared" si="15"/>
        <v>1775</v>
      </c>
      <c r="N22" s="241">
        <f t="shared" si="16"/>
        <v>0.89646464646464652</v>
      </c>
      <c r="O22" s="242"/>
      <c r="P22" s="436" t="s">
        <v>80</v>
      </c>
      <c r="Q22" s="437"/>
      <c r="R22" s="438"/>
      <c r="S22" s="145">
        <v>0</v>
      </c>
      <c r="T22" s="147">
        <v>0</v>
      </c>
      <c r="U22" s="147">
        <v>0</v>
      </c>
      <c r="V22" s="409" t="s">
        <v>92</v>
      </c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30215</v>
      </c>
      <c r="AI22" s="100">
        <f t="shared" si="19"/>
        <v>-215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30215</v>
      </c>
      <c r="BG22" s="100">
        <f t="shared" si="25"/>
        <v>-215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30215</v>
      </c>
      <c r="CE22" s="100">
        <f t="shared" si="31"/>
        <v>-215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>
        <v>41671</v>
      </c>
      <c r="C23" s="163" t="s">
        <v>93</v>
      </c>
      <c r="D23" s="138"/>
      <c r="E23" s="138">
        <v>6</v>
      </c>
      <c r="F23" s="138">
        <v>0</v>
      </c>
      <c r="G23" s="142">
        <v>1770</v>
      </c>
      <c r="H23" s="98">
        <f t="shared" si="12"/>
        <v>15.471111111111112</v>
      </c>
      <c r="I23" s="99">
        <f t="shared" si="13"/>
        <v>6</v>
      </c>
      <c r="J23" s="100">
        <f>SUM(G$14:G23)</f>
        <v>15835</v>
      </c>
      <c r="K23" s="100">
        <f t="shared" si="11"/>
        <v>14165</v>
      </c>
      <c r="L23" s="101">
        <f t="shared" si="14"/>
        <v>1980</v>
      </c>
      <c r="M23" s="102">
        <f t="shared" si="15"/>
        <v>1770</v>
      </c>
      <c r="N23" s="241">
        <f t="shared" si="16"/>
        <v>0.89393939393939392</v>
      </c>
      <c r="O23" s="242"/>
      <c r="P23" s="436" t="s">
        <v>80</v>
      </c>
      <c r="Q23" s="437"/>
      <c r="R23" s="438"/>
      <c r="S23" s="145">
        <v>0</v>
      </c>
      <c r="T23" s="147">
        <v>0</v>
      </c>
      <c r="U23" s="147">
        <v>0</v>
      </c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30215</v>
      </c>
      <c r="AI23" s="100">
        <f t="shared" si="19"/>
        <v>-215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30215</v>
      </c>
      <c r="BG23" s="100">
        <f t="shared" si="25"/>
        <v>-215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30215</v>
      </c>
      <c r="CE23" s="100">
        <f t="shared" si="31"/>
        <v>-215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>
        <v>41673</v>
      </c>
      <c r="C24" s="163" t="s">
        <v>83</v>
      </c>
      <c r="D24" s="138">
        <v>3206</v>
      </c>
      <c r="E24" s="138">
        <v>7.6</v>
      </c>
      <c r="F24" s="138">
        <v>0</v>
      </c>
      <c r="G24" s="143">
        <v>2550</v>
      </c>
      <c r="H24" s="98">
        <f t="shared" si="12"/>
        <v>22.288888888888891</v>
      </c>
      <c r="I24" s="99">
        <f t="shared" si="13"/>
        <v>7.6</v>
      </c>
      <c r="J24" s="100">
        <f>SUM(G$14:G24)</f>
        <v>18385</v>
      </c>
      <c r="K24" s="100">
        <f t="shared" si="11"/>
        <v>11615</v>
      </c>
      <c r="L24" s="101">
        <f t="shared" si="14"/>
        <v>2508</v>
      </c>
      <c r="M24" s="102">
        <f t="shared" si="15"/>
        <v>2550</v>
      </c>
      <c r="N24" s="241">
        <f t="shared" si="16"/>
        <v>1.0167464114832536</v>
      </c>
      <c r="O24" s="242"/>
      <c r="P24" s="436" t="s">
        <v>80</v>
      </c>
      <c r="Q24" s="437"/>
      <c r="R24" s="438"/>
      <c r="S24" s="145">
        <v>0</v>
      </c>
      <c r="T24" s="147">
        <v>0</v>
      </c>
      <c r="U24" s="147">
        <v>0</v>
      </c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30215</v>
      </c>
      <c r="AI24" s="100">
        <f t="shared" si="19"/>
        <v>-215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30215</v>
      </c>
      <c r="BG24" s="100">
        <f t="shared" si="25"/>
        <v>-215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30215</v>
      </c>
      <c r="CE24" s="100">
        <f t="shared" si="31"/>
        <v>-215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>
        <v>41673</v>
      </c>
      <c r="C25" s="163" t="s">
        <v>94</v>
      </c>
      <c r="D25" s="138"/>
      <c r="E25" s="138">
        <v>7.6</v>
      </c>
      <c r="F25" s="138">
        <v>0</v>
      </c>
      <c r="G25" s="142">
        <v>2715</v>
      </c>
      <c r="H25" s="98">
        <f t="shared" si="12"/>
        <v>23.731111111111112</v>
      </c>
      <c r="I25" s="99">
        <f t="shared" si="13"/>
        <v>7.6</v>
      </c>
      <c r="J25" s="100">
        <f>SUM(G$14:G25)</f>
        <v>21100</v>
      </c>
      <c r="K25" s="100">
        <f t="shared" si="11"/>
        <v>8900</v>
      </c>
      <c r="L25" s="101">
        <f t="shared" si="14"/>
        <v>2508</v>
      </c>
      <c r="M25" s="102">
        <f t="shared" si="15"/>
        <v>2715</v>
      </c>
      <c r="N25" s="241">
        <f t="shared" si="16"/>
        <v>1.082535885167464</v>
      </c>
      <c r="O25" s="242"/>
      <c r="P25" s="436"/>
      <c r="Q25" s="437"/>
      <c r="R25" s="438"/>
      <c r="S25" s="145">
        <v>0</v>
      </c>
      <c r="T25" s="147">
        <v>0</v>
      </c>
      <c r="U25" s="147">
        <v>0</v>
      </c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30215</v>
      </c>
      <c r="AI25" s="100">
        <f t="shared" si="19"/>
        <v>-215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30215</v>
      </c>
      <c r="BG25" s="100">
        <f t="shared" si="25"/>
        <v>-215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30215</v>
      </c>
      <c r="CE25" s="100">
        <f t="shared" si="31"/>
        <v>-215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>
        <v>41674</v>
      </c>
      <c r="C26" s="163" t="s">
        <v>95</v>
      </c>
      <c r="D26" s="138">
        <v>28134</v>
      </c>
      <c r="E26" s="138">
        <v>7.6</v>
      </c>
      <c r="F26" s="138">
        <v>0</v>
      </c>
      <c r="G26" s="142">
        <v>2500</v>
      </c>
      <c r="H26" s="98">
        <f t="shared" si="12"/>
        <v>21.851851851851855</v>
      </c>
      <c r="I26" s="99">
        <f t="shared" si="13"/>
        <v>7.6</v>
      </c>
      <c r="J26" s="100">
        <f>SUM(G$14:G26)</f>
        <v>23600</v>
      </c>
      <c r="K26" s="100">
        <f t="shared" si="11"/>
        <v>6400</v>
      </c>
      <c r="L26" s="101">
        <f t="shared" si="14"/>
        <v>2508</v>
      </c>
      <c r="M26" s="102">
        <f t="shared" si="15"/>
        <v>2500</v>
      </c>
      <c r="N26" s="241">
        <f t="shared" si="16"/>
        <v>0.99681020733652315</v>
      </c>
      <c r="O26" s="242"/>
      <c r="P26" s="436" t="s">
        <v>80</v>
      </c>
      <c r="Q26" s="437"/>
      <c r="R26" s="438"/>
      <c r="S26" s="145">
        <v>0</v>
      </c>
      <c r="T26" s="147">
        <v>0</v>
      </c>
      <c r="U26" s="147">
        <v>0</v>
      </c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30215</v>
      </c>
      <c r="AI26" s="100">
        <f t="shared" si="19"/>
        <v>-215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30215</v>
      </c>
      <c r="BG26" s="100">
        <f t="shared" si="25"/>
        <v>-215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30215</v>
      </c>
      <c r="CE26" s="100">
        <f t="shared" si="31"/>
        <v>-215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>
        <v>41674</v>
      </c>
      <c r="C27" s="163" t="s">
        <v>96</v>
      </c>
      <c r="D27" s="138">
        <v>3206</v>
      </c>
      <c r="E27" s="138">
        <v>7.6</v>
      </c>
      <c r="F27" s="138">
        <v>0</v>
      </c>
      <c r="G27" s="142">
        <v>2550</v>
      </c>
      <c r="H27" s="98">
        <f t="shared" si="12"/>
        <v>22.288888888888891</v>
      </c>
      <c r="I27" s="99">
        <f t="shared" si="13"/>
        <v>7.6</v>
      </c>
      <c r="J27" s="100">
        <f>SUM(G$14:G27)</f>
        <v>26150</v>
      </c>
      <c r="K27" s="100">
        <f t="shared" si="11"/>
        <v>3850</v>
      </c>
      <c r="L27" s="101">
        <f t="shared" si="14"/>
        <v>2508</v>
      </c>
      <c r="M27" s="102">
        <f t="shared" si="15"/>
        <v>2550</v>
      </c>
      <c r="N27" s="241">
        <f t="shared" si="16"/>
        <v>1.0167464114832536</v>
      </c>
      <c r="O27" s="242"/>
      <c r="P27" s="436" t="s">
        <v>80</v>
      </c>
      <c r="Q27" s="437"/>
      <c r="R27" s="438"/>
      <c r="S27" s="145">
        <v>0</v>
      </c>
      <c r="T27" s="147">
        <v>0</v>
      </c>
      <c r="U27" s="147">
        <v>0</v>
      </c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30215</v>
      </c>
      <c r="AI27" s="100">
        <f t="shared" si="19"/>
        <v>-215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30215</v>
      </c>
      <c r="BG27" s="100">
        <f t="shared" si="25"/>
        <v>-215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30215</v>
      </c>
      <c r="CE27" s="100">
        <f t="shared" si="31"/>
        <v>-215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>
        <v>41674</v>
      </c>
      <c r="C28" s="163" t="s">
        <v>84</v>
      </c>
      <c r="D28" s="138">
        <v>27923</v>
      </c>
      <c r="E28" s="138">
        <v>5</v>
      </c>
      <c r="F28" s="138">
        <v>0</v>
      </c>
      <c r="G28" s="142">
        <v>1665</v>
      </c>
      <c r="H28" s="98">
        <f t="shared" si="12"/>
        <v>14.553333333333335</v>
      </c>
      <c r="I28" s="99">
        <f t="shared" si="13"/>
        <v>5</v>
      </c>
      <c r="J28" s="100">
        <f>SUM(G$14:G28)</f>
        <v>27815</v>
      </c>
      <c r="K28" s="100">
        <f t="shared" si="11"/>
        <v>2185</v>
      </c>
      <c r="L28" s="101">
        <f t="shared" si="14"/>
        <v>1650</v>
      </c>
      <c r="M28" s="102">
        <f t="shared" si="15"/>
        <v>1665</v>
      </c>
      <c r="N28" s="241">
        <f t="shared" si="16"/>
        <v>1.009090909090909</v>
      </c>
      <c r="O28" s="242"/>
      <c r="P28" s="436" t="s">
        <v>80</v>
      </c>
      <c r="Q28" s="437"/>
      <c r="R28" s="438"/>
      <c r="S28" s="145">
        <v>0</v>
      </c>
      <c r="T28" s="147">
        <v>0</v>
      </c>
      <c r="U28" s="147">
        <v>0</v>
      </c>
      <c r="V28" s="409" t="s">
        <v>97</v>
      </c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30215</v>
      </c>
      <c r="AI28" s="100">
        <f t="shared" si="19"/>
        <v>-215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30215</v>
      </c>
      <c r="BG28" s="100">
        <f t="shared" si="25"/>
        <v>-215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30215</v>
      </c>
      <c r="CE28" s="100">
        <f t="shared" si="31"/>
        <v>-215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>
        <v>41675</v>
      </c>
      <c r="C29" s="163" t="s">
        <v>83</v>
      </c>
      <c r="D29" s="138">
        <v>3206</v>
      </c>
      <c r="E29" s="138">
        <v>7.6</v>
      </c>
      <c r="F29" s="138">
        <v>0</v>
      </c>
      <c r="G29" s="142">
        <v>2400</v>
      </c>
      <c r="H29" s="98">
        <f t="shared" si="12"/>
        <v>20.977777777777778</v>
      </c>
      <c r="I29" s="99">
        <f t="shared" si="13"/>
        <v>7.6</v>
      </c>
      <c r="J29" s="100">
        <f>SUM(G$14:G29)</f>
        <v>30215</v>
      </c>
      <c r="K29" s="100">
        <f t="shared" si="11"/>
        <v>-215</v>
      </c>
      <c r="L29" s="101">
        <f t="shared" si="14"/>
        <v>2508</v>
      </c>
      <c r="M29" s="102">
        <f t="shared" si="15"/>
        <v>2400</v>
      </c>
      <c r="N29" s="241">
        <f t="shared" si="16"/>
        <v>0.9569377990430622</v>
      </c>
      <c r="O29" s="242"/>
      <c r="P29" s="436" t="s">
        <v>98</v>
      </c>
      <c r="Q29" s="437"/>
      <c r="R29" s="438"/>
      <c r="S29" s="145">
        <v>0</v>
      </c>
      <c r="T29" s="147">
        <v>0</v>
      </c>
      <c r="U29" s="147">
        <v>0</v>
      </c>
      <c r="V29" s="409" t="s">
        <v>99</v>
      </c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30215</v>
      </c>
      <c r="AI29" s="100">
        <f t="shared" si="19"/>
        <v>-215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30215</v>
      </c>
      <c r="BG29" s="100">
        <f t="shared" si="25"/>
        <v>-215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30215</v>
      </c>
      <c r="CE29" s="100">
        <f t="shared" si="31"/>
        <v>-215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30215</v>
      </c>
      <c r="K30" s="100">
        <f t="shared" si="11"/>
        <v>-215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6"/>
      <c r="Q30" s="437"/>
      <c r="R30" s="438"/>
      <c r="S30" s="145"/>
      <c r="T30" s="147"/>
      <c r="U30" s="147"/>
      <c r="V30" s="412" t="s">
        <v>100</v>
      </c>
      <c r="W30" s="413"/>
      <c r="X30" s="413"/>
      <c r="Y30" s="414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30215</v>
      </c>
      <c r="AI30" s="100">
        <f t="shared" si="19"/>
        <v>-215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30215</v>
      </c>
      <c r="BG30" s="100">
        <f t="shared" si="25"/>
        <v>-215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30215</v>
      </c>
      <c r="CE30" s="100">
        <f t="shared" si="31"/>
        <v>-215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30215</v>
      </c>
      <c r="K31" s="100">
        <f t="shared" si="11"/>
        <v>-215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6"/>
      <c r="Q31" s="437"/>
      <c r="R31" s="438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30215</v>
      </c>
      <c r="AI31" s="100">
        <f t="shared" si="19"/>
        <v>-215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30215</v>
      </c>
      <c r="BG31" s="100">
        <f t="shared" si="25"/>
        <v>-215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30215</v>
      </c>
      <c r="CE31" s="100">
        <f t="shared" si="31"/>
        <v>-215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30215</v>
      </c>
      <c r="K32" s="100">
        <f t="shared" si="11"/>
        <v>-215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6"/>
      <c r="Q32" s="437"/>
      <c r="R32" s="438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30215</v>
      </c>
      <c r="AI32" s="100">
        <f t="shared" si="19"/>
        <v>-215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30215</v>
      </c>
      <c r="BG32" s="100">
        <f t="shared" si="25"/>
        <v>-215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30215</v>
      </c>
      <c r="CE32" s="100">
        <f t="shared" si="31"/>
        <v>-215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30215</v>
      </c>
      <c r="K33" s="100">
        <f t="shared" si="11"/>
        <v>-215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6"/>
      <c r="Q33" s="437"/>
      <c r="R33" s="438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30215</v>
      </c>
      <c r="AI33" s="100">
        <f t="shared" si="19"/>
        <v>-215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30215</v>
      </c>
      <c r="BG33" s="100">
        <f t="shared" si="25"/>
        <v>-215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30215</v>
      </c>
      <c r="CE33" s="100">
        <f t="shared" si="31"/>
        <v>-215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30215</v>
      </c>
      <c r="K34" s="100">
        <f t="shared" si="11"/>
        <v>-215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6"/>
      <c r="Q34" s="437"/>
      <c r="R34" s="438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30215</v>
      </c>
      <c r="AI34" s="100">
        <f t="shared" si="19"/>
        <v>-215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30215</v>
      </c>
      <c r="BG34" s="100">
        <f t="shared" si="25"/>
        <v>-215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30215</v>
      </c>
      <c r="CE34" s="100">
        <f t="shared" si="31"/>
        <v>-215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30215</v>
      </c>
      <c r="K35" s="100">
        <f t="shared" si="11"/>
        <v>-215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6"/>
      <c r="Q35" s="437"/>
      <c r="R35" s="438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30215</v>
      </c>
      <c r="AI35" s="100">
        <f t="shared" si="19"/>
        <v>-215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30215</v>
      </c>
      <c r="BG35" s="100">
        <f t="shared" si="25"/>
        <v>-215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30215</v>
      </c>
      <c r="CE35" s="100">
        <f t="shared" si="31"/>
        <v>-215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30215</v>
      </c>
      <c r="K36" s="100">
        <f t="shared" si="11"/>
        <v>-215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6"/>
      <c r="Q36" s="437"/>
      <c r="R36" s="438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30215</v>
      </c>
      <c r="AI36" s="100">
        <f t="shared" si="19"/>
        <v>-215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30215</v>
      </c>
      <c r="BG36" s="100">
        <f t="shared" si="25"/>
        <v>-215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30215</v>
      </c>
      <c r="CE36" s="100">
        <f t="shared" si="31"/>
        <v>-215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30215</v>
      </c>
      <c r="K37" s="100">
        <f t="shared" si="11"/>
        <v>-215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6"/>
      <c r="Q37" s="437"/>
      <c r="R37" s="438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30215</v>
      </c>
      <c r="AI37" s="100">
        <f t="shared" si="19"/>
        <v>-215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30215</v>
      </c>
      <c r="BG37" s="100">
        <f t="shared" si="25"/>
        <v>-215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30215</v>
      </c>
      <c r="CE37" s="100">
        <f t="shared" si="31"/>
        <v>-215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30215</v>
      </c>
      <c r="K38" s="100">
        <f t="shared" si="11"/>
        <v>-215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6"/>
      <c r="Q38" s="437"/>
      <c r="R38" s="438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30215</v>
      </c>
      <c r="AI38" s="100">
        <f t="shared" si="19"/>
        <v>-215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30215</v>
      </c>
      <c r="BG38" s="100">
        <f t="shared" si="25"/>
        <v>-215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30215</v>
      </c>
      <c r="CE38" s="100">
        <f t="shared" si="31"/>
        <v>-215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30215</v>
      </c>
      <c r="K39" s="100">
        <f t="shared" si="11"/>
        <v>-215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30215</v>
      </c>
      <c r="AI39" s="100">
        <f t="shared" si="19"/>
        <v>-215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30215</v>
      </c>
      <c r="BG39" s="100">
        <f t="shared" si="25"/>
        <v>-215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30215</v>
      </c>
      <c r="CE39" s="100">
        <f t="shared" si="31"/>
        <v>-215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30215</v>
      </c>
      <c r="K40" s="100">
        <f t="shared" si="11"/>
        <v>-215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30215</v>
      </c>
      <c r="AI40" s="100">
        <f t="shared" si="19"/>
        <v>-215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30215</v>
      </c>
      <c r="BG40" s="100">
        <f t="shared" si="25"/>
        <v>-215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30215</v>
      </c>
      <c r="CE40" s="100">
        <f t="shared" si="31"/>
        <v>-215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94.899999999999977</v>
      </c>
      <c r="F41" s="114">
        <f>SUM(F15:F40)</f>
        <v>1.5</v>
      </c>
      <c r="G41" s="115">
        <f>SUM(G15:G40)</f>
        <v>30215</v>
      </c>
      <c r="H41" s="116">
        <f>SUM(H15:H40)</f>
        <v>264.10148148148147</v>
      </c>
      <c r="I41" s="114">
        <f>IF(X4="",0,(SUM(I15:I40)-X4))</f>
        <v>99.249999999999972</v>
      </c>
      <c r="J41" s="115">
        <f>J40</f>
        <v>30215</v>
      </c>
      <c r="K41" s="115">
        <f>K40</f>
        <v>-215</v>
      </c>
      <c r="L41" s="114">
        <f>SUM(L15:L40)</f>
        <v>31317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4.3499999999999996</v>
      </c>
      <c r="T41" s="111"/>
      <c r="U41" s="123">
        <f>SUM(U15:U40)</f>
        <v>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94.899999999999977</v>
      </c>
      <c r="AD41" s="114">
        <f>SUM(AD14:AD40)</f>
        <v>1.5</v>
      </c>
      <c r="AE41" s="115">
        <f>SUM(AE14:AE40)</f>
        <v>30215</v>
      </c>
      <c r="AF41" s="116">
        <f>SUM(AF14:AF40)</f>
        <v>264.10148148148147</v>
      </c>
      <c r="AG41" s="114">
        <f>SUM(AG14:AG40)</f>
        <v>99.249999999999972</v>
      </c>
      <c r="AH41" s="115">
        <f>AH40</f>
        <v>30215</v>
      </c>
      <c r="AI41" s="115">
        <f>AI40</f>
        <v>-215</v>
      </c>
      <c r="AJ41" s="114">
        <f>SUM(AJ14:AJ40)</f>
        <v>31317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4.3499999999999996</v>
      </c>
      <c r="AR41" s="68"/>
      <c r="AS41" s="125">
        <f>SUM(AS14:AS40)</f>
        <v>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94.899999999999977</v>
      </c>
      <c r="BB41" s="114">
        <f>SUM(BB14:BB40)</f>
        <v>1.5</v>
      </c>
      <c r="BC41" s="115">
        <f>SUM(BC14:BC40)</f>
        <v>30215</v>
      </c>
      <c r="BD41" s="116">
        <f>SUM(BD14:BD40)</f>
        <v>264.10148148148147</v>
      </c>
      <c r="BE41" s="114">
        <f>SUM(BE14:BE40)</f>
        <v>99.249999999999972</v>
      </c>
      <c r="BF41" s="115">
        <f>BF40</f>
        <v>30215</v>
      </c>
      <c r="BG41" s="115">
        <f>BG40</f>
        <v>-215</v>
      </c>
      <c r="BH41" s="114">
        <f>SUM(BH14:BH40)</f>
        <v>31317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4.3499999999999996</v>
      </c>
      <c r="BP41" s="114"/>
      <c r="BQ41" s="125">
        <f>SUM(BQ14:BQ40)</f>
        <v>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94.899999999999977</v>
      </c>
      <c r="BZ41" s="114">
        <f>SUM(BZ14:BZ40)</f>
        <v>1.5</v>
      </c>
      <c r="CA41" s="115">
        <f>SUM(CA14:CA40)</f>
        <v>30215</v>
      </c>
      <c r="CB41" s="116">
        <f>SUM(CB14:CB40)</f>
        <v>264.10148148148147</v>
      </c>
      <c r="CC41" s="114">
        <f>SUM(CC14:CC40)</f>
        <v>99.249999999999972</v>
      </c>
      <c r="CD41" s="115">
        <f>CD40</f>
        <v>30215</v>
      </c>
      <c r="CE41" s="115">
        <f>CE40</f>
        <v>-215</v>
      </c>
      <c r="CF41" s="114">
        <f>SUM(CF14:CF40)</f>
        <v>31317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4.3499999999999996</v>
      </c>
      <c r="CN41" s="114"/>
      <c r="CO41" s="125">
        <f>SUM(CO14:CO40)</f>
        <v>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31317</v>
      </c>
      <c r="E43" s="171" t="s">
        <v>58</v>
      </c>
      <c r="F43" s="171"/>
      <c r="G43" s="172"/>
      <c r="H43" s="79">
        <v>30221</v>
      </c>
      <c r="I43" s="80">
        <v>1</v>
      </c>
      <c r="J43" s="216" t="s">
        <v>32</v>
      </c>
      <c r="K43" s="217"/>
      <c r="L43" s="94">
        <f>CF43</f>
        <v>2.5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31317</v>
      </c>
      <c r="AC43" s="171" t="s">
        <v>58</v>
      </c>
      <c r="AD43" s="171"/>
      <c r="AE43" s="172"/>
      <c r="AF43" s="132">
        <f>IF($H$43="","",$H$43)</f>
        <v>30221</v>
      </c>
      <c r="AG43" s="80">
        <v>1</v>
      </c>
      <c r="AH43" s="216" t="s">
        <v>32</v>
      </c>
      <c r="AI43" s="217"/>
      <c r="AJ43" s="94">
        <f>CF43</f>
        <v>2.5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31317</v>
      </c>
      <c r="BA43" s="171" t="s">
        <v>58</v>
      </c>
      <c r="BB43" s="171"/>
      <c r="BC43" s="172"/>
      <c r="BD43" s="132">
        <f>IF($H$43="","",$H$43)</f>
        <v>30221</v>
      </c>
      <c r="BE43" s="80">
        <v>1</v>
      </c>
      <c r="BF43" s="216" t="s">
        <v>32</v>
      </c>
      <c r="BG43" s="217"/>
      <c r="BH43" s="94">
        <f>CF43</f>
        <v>2.5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31317</v>
      </c>
      <c r="BY43" s="171" t="s">
        <v>58</v>
      </c>
      <c r="BZ43" s="171"/>
      <c r="CA43" s="172"/>
      <c r="CB43" s="132">
        <f>IF($H$43="","",$H$43)</f>
        <v>30221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0.96481144426349907</v>
      </c>
      <c r="E44" s="164" t="s">
        <v>54</v>
      </c>
      <c r="F44" s="164"/>
      <c r="G44" s="165"/>
      <c r="H44" s="92">
        <f>IF(CO41=0,"",CO41)</f>
        <v>8</v>
      </c>
      <c r="I44" s="71">
        <v>2</v>
      </c>
      <c r="J44" s="194" t="s">
        <v>33</v>
      </c>
      <c r="K44" s="195"/>
      <c r="L44" s="95">
        <f>$CF$44</f>
        <v>0.6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0.96481144426349907</v>
      </c>
      <c r="AC44" s="164" t="s">
        <v>54</v>
      </c>
      <c r="AD44" s="164"/>
      <c r="AE44" s="165"/>
      <c r="AF44" s="92">
        <f>IF($H$44="","",$H$44)</f>
        <v>8</v>
      </c>
      <c r="AG44" s="71">
        <v>2</v>
      </c>
      <c r="AH44" s="194" t="s">
        <v>33</v>
      </c>
      <c r="AI44" s="195"/>
      <c r="AJ44" s="95">
        <f>$CF$44</f>
        <v>0.6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0.96481144426349907</v>
      </c>
      <c r="BA44" s="164" t="s">
        <v>54</v>
      </c>
      <c r="BB44" s="164"/>
      <c r="BC44" s="165"/>
      <c r="BD44" s="92">
        <f>IF($H$44="","",$H$44)</f>
        <v>8</v>
      </c>
      <c r="BE44" s="71">
        <v>2</v>
      </c>
      <c r="BF44" s="194" t="s">
        <v>33</v>
      </c>
      <c r="BG44" s="195"/>
      <c r="BH44" s="95">
        <f>$CF$44</f>
        <v>0.6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0.96481144426349907</v>
      </c>
      <c r="BY44" s="164" t="s">
        <v>54</v>
      </c>
      <c r="BZ44" s="164"/>
      <c r="CA44" s="165"/>
      <c r="CB44" s="92">
        <f>IF($H$44="","",$H$44)</f>
        <v>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0.6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30215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41669</v>
      </c>
      <c r="N45" s="386"/>
      <c r="O45" s="415">
        <v>0.25</v>
      </c>
      <c r="P45" s="416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7"/>
      <c r="X45" s="418"/>
      <c r="Y45" s="419"/>
      <c r="Z45" s="208" t="s">
        <v>60</v>
      </c>
      <c r="AA45" s="209"/>
      <c r="AB45" s="92">
        <f>IF($D$45="","",$D$45)</f>
        <v>30215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41669</v>
      </c>
      <c r="AL45" s="213"/>
      <c r="AM45" s="187">
        <f>IF($O$45="","",$O$45)</f>
        <v>0.25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30215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41669</v>
      </c>
      <c r="BJ45" s="213"/>
      <c r="BK45" s="187">
        <f>IF($O$45="","",$O$45)</f>
        <v>0.25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30215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41669</v>
      </c>
      <c r="CH45" s="213"/>
      <c r="CI45" s="187">
        <f>IF($O$45="","",$O$45)</f>
        <v>0.25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14</v>
      </c>
      <c r="I46" s="71">
        <v>4</v>
      </c>
      <c r="J46" s="194" t="s">
        <v>37</v>
      </c>
      <c r="K46" s="195"/>
      <c r="L46" s="96">
        <f>$CF$46</f>
        <v>1.25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14</v>
      </c>
      <c r="AG46" s="71">
        <v>4</v>
      </c>
      <c r="AH46" s="194" t="s">
        <v>37</v>
      </c>
      <c r="AI46" s="195"/>
      <c r="AJ46" s="96">
        <f>$CF$46</f>
        <v>1.25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14</v>
      </c>
      <c r="BE46" s="71">
        <v>4</v>
      </c>
      <c r="BF46" s="194" t="s">
        <v>37</v>
      </c>
      <c r="BG46" s="195"/>
      <c r="BH46" s="96">
        <f>$CF$46</f>
        <v>1.25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1.25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-0.99120000000000008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-0.99120000000000008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-0.99120000000000008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-0.99120000000000008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2014-03-10T11:57:38Z</cp:lastPrinted>
  <dcterms:created xsi:type="dcterms:W3CDTF">2004-06-10T22:10:31Z</dcterms:created>
  <dcterms:modified xsi:type="dcterms:W3CDTF">2014-03-10T11:58:00Z</dcterms:modified>
</cp:coreProperties>
</file>