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31" i="51" l="1"/>
  <c r="AH37" i="51"/>
  <c r="N23" i="51"/>
  <c r="N1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<sst xmlns="http://schemas.openxmlformats.org/spreadsheetml/2006/main" count="322" uniqueCount="94">
  <si>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</si>
  <si>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</si>
  <si>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</si>
  <si>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</si>
  <si>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</si>
  <si>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</si>
  <si>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</si>
  <si>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</si>
  <si>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</si>
  <si>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</si>
  <si>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</si>
  <si>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</si>
  <si>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</si>
  <si>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</si>
  <si>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</si>
  <si>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</si>
  <si>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</si>
  <si>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</si>
  <si>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</si>
  <si>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</si>
  <si>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</si>
  <si>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</si>
  <si>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</si>
  <si>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</si>
  <si>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</si>
  <si>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</si>
  <si>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</si>
  <si>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</si>
  <si>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</si>
  <si>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</si>
  <si>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</si>
  <si>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</si>
  <si>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</si>
  <si>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</si>
  <si>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</si>
  <si>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</si>
  <si>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</si>
  <si>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</si>
  <si>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</si>
  <si>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</si>
  <si>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</si>
  <si>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</si>
  <si>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</si>
  <si>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</si>
  <si>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</si>
  <si>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</si>
  <si>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</si>
  <si>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</si>
  <si>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</si>
  <si>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</si>
  <si>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</si>
  <si>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</si>
  <si>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</si>
  <si>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</si>
  <si>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</si>
  <si>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</si>
  <si>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</si>
  <si>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</si>
  <si>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</si>
  <si>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</si>
  <si>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</si>
  <si>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</si>
  <si>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</si>
  <si>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</si>
  <si>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</si>
  <si>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</si>
  <si>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</si>
  <si>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</si>
  <si>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</si>
  <si>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</si>
  <si>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</si>
  <si>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</si>
  <si>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</si>
  <si>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</si>
  <si>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</si>
  <si>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</si>
  <si>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</si>
  <si>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S4</t>
  </si>
  <si>
    <t>PWN25045-HC</t>
  </si>
  <si>
    <t>ED</t>
  </si>
  <si>
    <t>Mvd to S5</t>
  </si>
  <si>
    <t>LW</t>
  </si>
  <si>
    <t>Mvd to S1</t>
  </si>
  <si>
    <t>AW</t>
  </si>
  <si>
    <t>K6N3</t>
  </si>
  <si>
    <t>MB</t>
  </si>
  <si>
    <t>Cold start</t>
  </si>
  <si>
    <t>YES</t>
  </si>
  <si>
    <t>OK</t>
  </si>
  <si>
    <t>CS</t>
  </si>
  <si>
    <t>JC</t>
  </si>
  <si>
    <t>TC</t>
  </si>
  <si>
    <t>JOB OUT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</si>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</sst>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32" activePane="bottomLeft" state="frozen"/>
      <selection activeCell="D1" sqref="D1"/>
      <selection pane="bottomLeft" activeCell="H48" sqref="H48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77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4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S4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4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S4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4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S4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4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63" t="s">
        <v>93</v>
      </c>
      <c r="K4" s="4"/>
      <c r="L4" s="82" t="s">
        <v>27</v>
      </c>
      <c r="M4" s="50">
        <v>8.1</v>
      </c>
      <c r="N4" s="230" t="s">
        <v>14</v>
      </c>
      <c r="O4" s="231"/>
      <c r="P4" s="214">
        <f>IF(M6="","",(ROUNDUP((C10*M8/M4/M6),0)*M6))</f>
        <v>132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5.5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D</v>
      </c>
      <c r="AI4" s="4"/>
      <c r="AJ4" s="82" t="s">
        <v>27</v>
      </c>
      <c r="AK4" s="107">
        <f>IF($M$4="","",$M$4)</f>
        <v>8.1</v>
      </c>
      <c r="AL4" s="230" t="s">
        <v>14</v>
      </c>
      <c r="AM4" s="231"/>
      <c r="AN4" s="214">
        <f>IF($P$4="","",$P$4)</f>
        <v>132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5.5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D</v>
      </c>
      <c r="BG4" s="4"/>
      <c r="BH4" s="82" t="s">
        <v>27</v>
      </c>
      <c r="BI4" s="107">
        <f>IF($M$4="","",$M$4)</f>
        <v>8.1</v>
      </c>
      <c r="BJ4" s="230" t="s">
        <v>14</v>
      </c>
      <c r="BK4" s="231"/>
      <c r="BL4" s="214">
        <f>IF($P$4="","",$P$4)</f>
        <v>132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5.5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D</v>
      </c>
      <c r="CE4" s="4"/>
      <c r="CF4" s="82" t="s">
        <v>27</v>
      </c>
      <c r="CG4" s="107">
        <f>IF($M$4="","",$M$4)</f>
        <v>8.1</v>
      </c>
      <c r="CH4" s="230" t="s">
        <v>14</v>
      </c>
      <c r="CI4" s="231"/>
      <c r="CJ4" s="214">
        <f>IF($P$4="","",$P$4)</f>
        <v>132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5.5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9" t="s">
        <v>78</v>
      </c>
      <c r="D6" s="250"/>
      <c r="E6" s="251"/>
      <c r="F6" s="4"/>
      <c r="G6" s="39"/>
      <c r="H6" s="235" t="s">
        <v>21</v>
      </c>
      <c r="I6" s="236"/>
      <c r="J6" s="130">
        <v>330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-3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0.72727272727272729</v>
      </c>
      <c r="Y6" s="29"/>
      <c r="Z6" s="78" t="s">
        <v>62</v>
      </c>
      <c r="AA6" s="309" t="str">
        <f>IF($C$6="","",$C$6)</f>
        <v>PWN25045-HC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-3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0.72727272727272729</v>
      </c>
      <c r="AW6" s="29"/>
      <c r="AX6" s="78" t="s">
        <v>62</v>
      </c>
      <c r="AY6" s="309" t="str">
        <f>IF($C$6="","",$C$6)</f>
        <v>PWN25045-HC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-3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0.72727272727272729</v>
      </c>
      <c r="BU6" s="29"/>
      <c r="BV6" s="78" t="s">
        <v>62</v>
      </c>
      <c r="BW6" s="309" t="str">
        <f>IF($C$6="","",$C$6)</f>
        <v>PWN25045-HC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-3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0.72727272727272729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6" t="s">
        <v>64</v>
      </c>
      <c r="C8" s="424">
        <v>330451</v>
      </c>
      <c r="D8" s="424"/>
      <c r="E8" s="425"/>
      <c r="F8" s="418"/>
      <c r="G8" s="419"/>
      <c r="H8" s="354" t="s">
        <v>48</v>
      </c>
      <c r="I8" s="355"/>
      <c r="J8" s="133"/>
      <c r="K8" s="28"/>
      <c r="L8" s="82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330451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330451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330451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7" t="s">
        <v>63</v>
      </c>
      <c r="C10" s="217">
        <v>15000</v>
      </c>
      <c r="D10" s="217"/>
      <c r="E10" s="218"/>
      <c r="F10" s="416"/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15000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15000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15000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15000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46.900000000000006</v>
      </c>
      <c r="AD14" s="118">
        <f t="shared" ref="AD14:AI14" si="0">F41</f>
        <v>5.5</v>
      </c>
      <c r="AE14" s="119">
        <f t="shared" si="0"/>
        <v>15275</v>
      </c>
      <c r="AF14" s="120">
        <f>H41</f>
        <v>133.51481481481483</v>
      </c>
      <c r="AG14" s="118">
        <f t="shared" si="0"/>
        <v>47.500000000000007</v>
      </c>
      <c r="AH14" s="119">
        <f t="shared" si="0"/>
        <v>15275</v>
      </c>
      <c r="AI14" s="119">
        <f t="shared" si="0"/>
        <v>-275</v>
      </c>
      <c r="AJ14" s="121">
        <f>L41</f>
        <v>15477</v>
      </c>
      <c r="AK14" s="64"/>
      <c r="AL14" s="358"/>
      <c r="AM14" s="359"/>
      <c r="AN14" s="360"/>
      <c r="AO14" s="361"/>
      <c r="AP14" s="362"/>
      <c r="AQ14" s="124">
        <f>S41</f>
        <v>0.6</v>
      </c>
      <c r="AR14" s="63"/>
      <c r="AS14" s="121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46.900000000000006</v>
      </c>
      <c r="BB14" s="118">
        <f t="shared" ref="BB14" si="1">AD41</f>
        <v>5.5</v>
      </c>
      <c r="BC14" s="119">
        <f t="shared" ref="BC14" si="2">AE41</f>
        <v>15275</v>
      </c>
      <c r="BD14" s="120">
        <f>AF41</f>
        <v>133.51481481481483</v>
      </c>
      <c r="BE14" s="118">
        <f t="shared" ref="BE14" si="3">AG41</f>
        <v>47.500000000000007</v>
      </c>
      <c r="BF14" s="119">
        <f t="shared" ref="BF14" si="4">AH41</f>
        <v>15275</v>
      </c>
      <c r="BG14" s="119">
        <f t="shared" ref="BG14" si="5">AI41</f>
        <v>-275</v>
      </c>
      <c r="BH14" s="121">
        <f>AJ41</f>
        <v>15477</v>
      </c>
      <c r="BI14" s="64"/>
      <c r="BJ14" s="358"/>
      <c r="BK14" s="359"/>
      <c r="BL14" s="360"/>
      <c r="BM14" s="361"/>
      <c r="BN14" s="362"/>
      <c r="BO14" s="124">
        <f>AQ41</f>
        <v>0.6</v>
      </c>
      <c r="BP14" s="63"/>
      <c r="BQ14" s="121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46.900000000000006</v>
      </c>
      <c r="BZ14" s="118">
        <f t="shared" ref="BZ14" si="6">BB41</f>
        <v>5.5</v>
      </c>
      <c r="CA14" s="119">
        <f t="shared" ref="CA14" si="7">BC41</f>
        <v>15275</v>
      </c>
      <c r="CB14" s="120">
        <f>BD41</f>
        <v>133.51481481481483</v>
      </c>
      <c r="CC14" s="118">
        <f t="shared" ref="CC14" si="8">BE41</f>
        <v>47.500000000000007</v>
      </c>
      <c r="CD14" s="119">
        <f t="shared" ref="CD14" si="9">BF41</f>
        <v>15275</v>
      </c>
      <c r="CE14" s="119">
        <f t="shared" ref="CE14" si="10">BG41</f>
        <v>-275</v>
      </c>
      <c r="CF14" s="121">
        <f>BH41</f>
        <v>15477</v>
      </c>
      <c r="CG14" s="64"/>
      <c r="CH14" s="358"/>
      <c r="CI14" s="359"/>
      <c r="CJ14" s="360"/>
      <c r="CK14" s="361"/>
      <c r="CL14" s="362"/>
      <c r="CM14" s="124">
        <f>BO41</f>
        <v>0.6</v>
      </c>
      <c r="CN14" s="63"/>
      <c r="CO14" s="121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">
      <c r="B15" s="137">
        <v>41748</v>
      </c>
      <c r="C15" s="161" t="s">
        <v>79</v>
      </c>
      <c r="D15" s="138">
        <v>27825</v>
      </c>
      <c r="E15" s="138">
        <v>0</v>
      </c>
      <c r="F15" s="141">
        <v>1</v>
      </c>
      <c r="G15" s="142">
        <v>0</v>
      </c>
      <c r="H15" s="98">
        <f>IF(G15="","",(IF($P$8=0,"",(G15/$M$6)/$P$8)))</f>
        <v>0</v>
      </c>
      <c r="I15" s="99">
        <f>IF(G15="","",(SUM(E15+F15+S15)))</f>
        <v>1</v>
      </c>
      <c r="J15" s="100">
        <f>SUM(G$14:G15)</f>
        <v>0</v>
      </c>
      <c r="K15" s="100">
        <f t="shared" ref="K15:K40" si="11">C$10-J15</f>
        <v>15000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5">
        <v>0</v>
      </c>
      <c r="T15" s="147">
        <v>0</v>
      </c>
      <c r="U15" s="147">
        <v>0</v>
      </c>
      <c r="V15" s="170" t="s">
        <v>80</v>
      </c>
      <c r="W15" s="171"/>
      <c r="X15" s="171"/>
      <c r="Y15" s="172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15275</v>
      </c>
      <c r="AI15" s="100">
        <f>C$10-AH15</f>
        <v>-275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15275</v>
      </c>
      <c r="BG15" s="100">
        <f>$C$10-BF15</f>
        <v>-275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15275</v>
      </c>
      <c r="CE15" s="100">
        <f>$C$10-CD15</f>
        <v>-275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7">
        <v>41748</v>
      </c>
      <c r="C16" s="161" t="s">
        <v>81</v>
      </c>
      <c r="D16" s="138">
        <v>3206</v>
      </c>
      <c r="E16" s="138">
        <v>0</v>
      </c>
      <c r="F16" s="140">
        <v>4.5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4.5</v>
      </c>
      <c r="J16" s="100">
        <f>SUM(G$14:G16)</f>
        <v>0</v>
      </c>
      <c r="K16" s="100">
        <f>C$10-J16</f>
        <v>15000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5">
        <v>0</v>
      </c>
      <c r="T16" s="147">
        <v>0</v>
      </c>
      <c r="U16" s="147">
        <v>0</v>
      </c>
      <c r="V16" s="170" t="s">
        <v>82</v>
      </c>
      <c r="W16" s="171"/>
      <c r="X16" s="171"/>
      <c r="Y16" s="172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15275</v>
      </c>
      <c r="AI16" s="100">
        <f t="shared" ref="AI16:AI40" si="19">C$10-AH16</f>
        <v>-275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15275</v>
      </c>
      <c r="BG16" s="100">
        <f t="shared" ref="BG16:BG40" si="25">$C$10-BF16</f>
        <v>-275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15275</v>
      </c>
      <c r="CE16" s="100">
        <f t="shared" ref="CE16:CE40" si="31">$C$10-CD16</f>
        <v>-275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7">
        <v>41748</v>
      </c>
      <c r="C17" s="161" t="s">
        <v>83</v>
      </c>
      <c r="D17" s="138">
        <v>3174</v>
      </c>
      <c r="E17" s="138">
        <v>6</v>
      </c>
      <c r="F17" s="140">
        <v>0</v>
      </c>
      <c r="G17" s="142">
        <v>1760</v>
      </c>
      <c r="H17" s="98">
        <f t="shared" si="12"/>
        <v>15.383703703703706</v>
      </c>
      <c r="I17" s="99">
        <f t="shared" si="13"/>
        <v>6</v>
      </c>
      <c r="J17" s="100">
        <f>SUM(G$14:G17)</f>
        <v>1760</v>
      </c>
      <c r="K17" s="100">
        <f t="shared" si="11"/>
        <v>13240</v>
      </c>
      <c r="L17" s="101">
        <f t="shared" si="14"/>
        <v>1980</v>
      </c>
      <c r="M17" s="102">
        <f t="shared" si="15"/>
        <v>1760</v>
      </c>
      <c r="N17" s="179">
        <f t="shared" si="16"/>
        <v>0.88888888888888884</v>
      </c>
      <c r="O17" s="180"/>
      <c r="P17" s="164" t="s">
        <v>84</v>
      </c>
      <c r="Q17" s="165"/>
      <c r="R17" s="166"/>
      <c r="S17" s="145">
        <v>0</v>
      </c>
      <c r="T17" s="147">
        <v>0</v>
      </c>
      <c r="U17" s="147">
        <v>0</v>
      </c>
      <c r="V17" s="170"/>
      <c r="W17" s="171"/>
      <c r="X17" s="171"/>
      <c r="Y17" s="172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15275</v>
      </c>
      <c r="AI17" s="100">
        <f t="shared" si="19"/>
        <v>-275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15275</v>
      </c>
      <c r="BG17" s="100">
        <f t="shared" si="25"/>
        <v>-275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15275</v>
      </c>
      <c r="CE17" s="100">
        <f t="shared" si="31"/>
        <v>-275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7">
        <v>41750</v>
      </c>
      <c r="C18" s="161" t="s">
        <v>85</v>
      </c>
      <c r="D18" s="138">
        <v>28134</v>
      </c>
      <c r="E18" s="138">
        <v>7</v>
      </c>
      <c r="F18" s="140">
        <v>0</v>
      </c>
      <c r="G18" s="142">
        <v>2300</v>
      </c>
      <c r="H18" s="98">
        <f t="shared" si="12"/>
        <v>20.103703703703705</v>
      </c>
      <c r="I18" s="99">
        <f t="shared" si="13"/>
        <v>7.6</v>
      </c>
      <c r="J18" s="100">
        <f>SUM(G$14:G18)</f>
        <v>4060</v>
      </c>
      <c r="K18" s="100">
        <f t="shared" si="11"/>
        <v>10940</v>
      </c>
      <c r="L18" s="101">
        <f t="shared" si="14"/>
        <v>2310</v>
      </c>
      <c r="M18" s="102">
        <f t="shared" si="15"/>
        <v>2300</v>
      </c>
      <c r="N18" s="179">
        <f t="shared" si="16"/>
        <v>0.99567099567099571</v>
      </c>
      <c r="O18" s="180"/>
      <c r="P18" s="164" t="s">
        <v>84</v>
      </c>
      <c r="Q18" s="165"/>
      <c r="R18" s="166"/>
      <c r="S18" s="145">
        <v>0.6</v>
      </c>
      <c r="T18" s="147">
        <v>4</v>
      </c>
      <c r="U18" s="147">
        <v>0</v>
      </c>
      <c r="V18" s="170" t="s">
        <v>86</v>
      </c>
      <c r="W18" s="171"/>
      <c r="X18" s="171"/>
      <c r="Y18" s="172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15275</v>
      </c>
      <c r="AI18" s="100">
        <f t="shared" si="19"/>
        <v>-275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15275</v>
      </c>
      <c r="BG18" s="100">
        <f t="shared" si="25"/>
        <v>-275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15275</v>
      </c>
      <c r="CE18" s="100">
        <f t="shared" si="31"/>
        <v>-275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7">
        <v>41750</v>
      </c>
      <c r="C19" s="162" t="s">
        <v>81</v>
      </c>
      <c r="D19" s="138">
        <v>3206</v>
      </c>
      <c r="E19" s="138">
        <v>7.6</v>
      </c>
      <c r="F19" s="140">
        <v>0</v>
      </c>
      <c r="G19" s="142">
        <v>2510</v>
      </c>
      <c r="H19" s="98">
        <f t="shared" si="12"/>
        <v>21.939259259259259</v>
      </c>
      <c r="I19" s="99">
        <f t="shared" si="13"/>
        <v>7.6</v>
      </c>
      <c r="J19" s="100">
        <f>SUM(G$14:G19)</f>
        <v>6570</v>
      </c>
      <c r="K19" s="100">
        <f t="shared" si="11"/>
        <v>8430</v>
      </c>
      <c r="L19" s="101">
        <f t="shared" si="14"/>
        <v>2508</v>
      </c>
      <c r="M19" s="102">
        <f t="shared" si="15"/>
        <v>2510</v>
      </c>
      <c r="N19" s="179">
        <f t="shared" si="16"/>
        <v>1.0007974481658692</v>
      </c>
      <c r="O19" s="180"/>
      <c r="P19" s="164" t="s">
        <v>84</v>
      </c>
      <c r="Q19" s="165"/>
      <c r="R19" s="166"/>
      <c r="S19" s="145">
        <v>0</v>
      </c>
      <c r="T19" s="147">
        <v>0</v>
      </c>
      <c r="U19" s="147">
        <v>0</v>
      </c>
      <c r="V19" s="170"/>
      <c r="W19" s="171"/>
      <c r="X19" s="171"/>
      <c r="Y19" s="172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15275</v>
      </c>
      <c r="AI19" s="100">
        <f t="shared" si="19"/>
        <v>-275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15275</v>
      </c>
      <c r="BG19" s="100">
        <f t="shared" si="25"/>
        <v>-275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15275</v>
      </c>
      <c r="CE19" s="100">
        <f t="shared" si="31"/>
        <v>-275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7">
        <v>41750</v>
      </c>
      <c r="C20" s="162" t="s">
        <v>90</v>
      </c>
      <c r="D20" s="138">
        <v>27923</v>
      </c>
      <c r="E20" s="138">
        <v>7.6</v>
      </c>
      <c r="F20" s="140">
        <v>0</v>
      </c>
      <c r="G20" s="142">
        <v>2515</v>
      </c>
      <c r="H20" s="98">
        <f t="shared" si="12"/>
        <v>21.982962962962965</v>
      </c>
      <c r="I20" s="99">
        <f t="shared" si="13"/>
        <v>7.6</v>
      </c>
      <c r="J20" s="100">
        <f>SUM(G$14:G20)</f>
        <v>9085</v>
      </c>
      <c r="K20" s="100">
        <f t="shared" si="11"/>
        <v>5915</v>
      </c>
      <c r="L20" s="101">
        <f t="shared" si="14"/>
        <v>2508</v>
      </c>
      <c r="M20" s="102">
        <f t="shared" si="15"/>
        <v>2515</v>
      </c>
      <c r="N20" s="179">
        <f t="shared" si="16"/>
        <v>1.0027910685805423</v>
      </c>
      <c r="O20" s="180"/>
      <c r="P20" s="164" t="s">
        <v>84</v>
      </c>
      <c r="Q20" s="165"/>
      <c r="R20" s="166"/>
      <c r="S20" s="145">
        <v>0</v>
      </c>
      <c r="T20" s="147">
        <v>0</v>
      </c>
      <c r="U20" s="147">
        <v>0</v>
      </c>
      <c r="V20" s="170"/>
      <c r="W20" s="171"/>
      <c r="X20" s="171"/>
      <c r="Y20" s="172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15275</v>
      </c>
      <c r="AI20" s="100">
        <f t="shared" si="19"/>
        <v>-275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15275</v>
      </c>
      <c r="BG20" s="100">
        <f t="shared" si="25"/>
        <v>-275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15275</v>
      </c>
      <c r="CE20" s="100">
        <f t="shared" si="31"/>
        <v>-275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7">
        <v>41751</v>
      </c>
      <c r="C21" s="162" t="s">
        <v>91</v>
      </c>
      <c r="D21" s="138">
        <v>3529</v>
      </c>
      <c r="E21" s="138">
        <v>7.6</v>
      </c>
      <c r="F21" s="138">
        <v>0</v>
      </c>
      <c r="G21" s="142">
        <v>2500</v>
      </c>
      <c r="H21" s="98">
        <f t="shared" si="12"/>
        <v>21.851851851851855</v>
      </c>
      <c r="I21" s="99">
        <f t="shared" si="13"/>
        <v>7.6</v>
      </c>
      <c r="J21" s="100">
        <f>SUM(G$14:G21)</f>
        <v>11585</v>
      </c>
      <c r="K21" s="100">
        <f t="shared" si="11"/>
        <v>3415</v>
      </c>
      <c r="L21" s="101">
        <f t="shared" si="14"/>
        <v>2508</v>
      </c>
      <c r="M21" s="102">
        <f t="shared" si="15"/>
        <v>2500</v>
      </c>
      <c r="N21" s="179">
        <f t="shared" si="16"/>
        <v>0.99681020733652315</v>
      </c>
      <c r="O21" s="180"/>
      <c r="P21" s="164" t="s">
        <v>84</v>
      </c>
      <c r="Q21" s="165"/>
      <c r="R21" s="166"/>
      <c r="S21" s="145">
        <v>0</v>
      </c>
      <c r="T21" s="147">
        <v>0</v>
      </c>
      <c r="U21" s="147">
        <v>0</v>
      </c>
      <c r="V21" s="170"/>
      <c r="W21" s="171"/>
      <c r="X21" s="171"/>
      <c r="Y21" s="172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15275</v>
      </c>
      <c r="AI21" s="100">
        <f t="shared" si="19"/>
        <v>-275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15275</v>
      </c>
      <c r="BG21" s="100">
        <f t="shared" si="25"/>
        <v>-275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15275</v>
      </c>
      <c r="CE21" s="100">
        <f t="shared" si="31"/>
        <v>-275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7">
        <v>41751</v>
      </c>
      <c r="C22" s="162" t="s">
        <v>81</v>
      </c>
      <c r="D22" s="161">
        <v>3206</v>
      </c>
      <c r="E22" s="138">
        <v>7.6</v>
      </c>
      <c r="F22" s="138">
        <v>0</v>
      </c>
      <c r="G22" s="142">
        <v>2575</v>
      </c>
      <c r="H22" s="98">
        <f t="shared" si="12"/>
        <v>22.50740740740741</v>
      </c>
      <c r="I22" s="99">
        <f t="shared" si="13"/>
        <v>7.6</v>
      </c>
      <c r="J22" s="100">
        <f>SUM(G$14:G22)</f>
        <v>14160</v>
      </c>
      <c r="K22" s="100">
        <f t="shared" si="11"/>
        <v>840</v>
      </c>
      <c r="L22" s="101">
        <f t="shared" si="14"/>
        <v>2508</v>
      </c>
      <c r="M22" s="102">
        <f t="shared" si="15"/>
        <v>2575</v>
      </c>
      <c r="N22" s="179">
        <f t="shared" si="16"/>
        <v>1.0267145135566189</v>
      </c>
      <c r="O22" s="180"/>
      <c r="P22" s="164" t="s">
        <v>84</v>
      </c>
      <c r="Q22" s="165"/>
      <c r="R22" s="166"/>
      <c r="S22" s="145">
        <v>0</v>
      </c>
      <c r="T22" s="147">
        <v>0</v>
      </c>
      <c r="U22" s="147">
        <v>0</v>
      </c>
      <c r="V22" s="170"/>
      <c r="W22" s="171"/>
      <c r="X22" s="171"/>
      <c r="Y22" s="172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15275</v>
      </c>
      <c r="AI22" s="100">
        <f t="shared" si="19"/>
        <v>-275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15275</v>
      </c>
      <c r="BG22" s="100">
        <f t="shared" si="25"/>
        <v>-275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15275</v>
      </c>
      <c r="CE22" s="100">
        <f t="shared" si="31"/>
        <v>-275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7">
        <v>41751</v>
      </c>
      <c r="C23" s="162" t="s">
        <v>90</v>
      </c>
      <c r="D23" s="138">
        <v>27923</v>
      </c>
      <c r="E23" s="138">
        <v>3.5</v>
      </c>
      <c r="F23" s="138">
        <v>0</v>
      </c>
      <c r="G23" s="142">
        <v>1115</v>
      </c>
      <c r="H23" s="98">
        <f t="shared" si="12"/>
        <v>9.7459259259259259</v>
      </c>
      <c r="I23" s="99">
        <f t="shared" si="13"/>
        <v>3.5</v>
      </c>
      <c r="J23" s="100">
        <f>SUM(G$14:G23)</f>
        <v>15275</v>
      </c>
      <c r="K23" s="100">
        <f t="shared" si="11"/>
        <v>-275</v>
      </c>
      <c r="L23" s="101">
        <f t="shared" si="14"/>
        <v>1155</v>
      </c>
      <c r="M23" s="102">
        <f t="shared" si="15"/>
        <v>1115</v>
      </c>
      <c r="N23" s="179">
        <f t="shared" si="16"/>
        <v>0.96536796536796532</v>
      </c>
      <c r="O23" s="180"/>
      <c r="P23" s="164" t="s">
        <v>84</v>
      </c>
      <c r="Q23" s="165"/>
      <c r="R23" s="166"/>
      <c r="S23" s="145">
        <v>0</v>
      </c>
      <c r="T23" s="147">
        <v>0</v>
      </c>
      <c r="U23" s="147">
        <v>0</v>
      </c>
      <c r="V23" s="167" t="s">
        <v>92</v>
      </c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15275</v>
      </c>
      <c r="AI23" s="100">
        <f t="shared" si="19"/>
        <v>-275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15275</v>
      </c>
      <c r="BG23" s="100">
        <f t="shared" si="25"/>
        <v>-275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15275</v>
      </c>
      <c r="CE23" s="100">
        <f t="shared" si="31"/>
        <v>-275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15275</v>
      </c>
      <c r="K24" s="100">
        <f t="shared" si="11"/>
        <v>-275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5"/>
      <c r="T24" s="147"/>
      <c r="U24" s="147"/>
      <c r="V24" s="170"/>
      <c r="W24" s="171"/>
      <c r="X24" s="171"/>
      <c r="Y24" s="172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15275</v>
      </c>
      <c r="AI24" s="100">
        <f t="shared" si="19"/>
        <v>-275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15275</v>
      </c>
      <c r="BG24" s="100">
        <f t="shared" si="25"/>
        <v>-275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15275</v>
      </c>
      <c r="CE24" s="100">
        <f t="shared" si="31"/>
        <v>-275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15275</v>
      </c>
      <c r="K25" s="100">
        <f t="shared" si="11"/>
        <v>-275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70"/>
      <c r="W25" s="171"/>
      <c r="X25" s="171"/>
      <c r="Y25" s="172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15275</v>
      </c>
      <c r="AI25" s="100">
        <f t="shared" si="19"/>
        <v>-275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15275</v>
      </c>
      <c r="BG25" s="100">
        <f t="shared" si="25"/>
        <v>-275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15275</v>
      </c>
      <c r="CE25" s="100">
        <f t="shared" si="31"/>
        <v>-275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15275</v>
      </c>
      <c r="K26" s="100">
        <f t="shared" si="11"/>
        <v>-275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70"/>
      <c r="W26" s="171"/>
      <c r="X26" s="171"/>
      <c r="Y26" s="172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15275</v>
      </c>
      <c r="AI26" s="100">
        <f t="shared" si="19"/>
        <v>-275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15275</v>
      </c>
      <c r="BG26" s="100">
        <f t="shared" si="25"/>
        <v>-275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15275</v>
      </c>
      <c r="CE26" s="100">
        <f t="shared" si="31"/>
        <v>-275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15275</v>
      </c>
      <c r="K27" s="100">
        <f t="shared" si="11"/>
        <v>-275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70"/>
      <c r="W27" s="171"/>
      <c r="X27" s="171"/>
      <c r="Y27" s="172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15275</v>
      </c>
      <c r="AI27" s="100">
        <f t="shared" si="19"/>
        <v>-275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15275</v>
      </c>
      <c r="BG27" s="100">
        <f t="shared" si="25"/>
        <v>-275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15275</v>
      </c>
      <c r="CE27" s="100">
        <f t="shared" si="31"/>
        <v>-275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15275</v>
      </c>
      <c r="K28" s="100">
        <f t="shared" si="11"/>
        <v>-275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70"/>
      <c r="W28" s="171"/>
      <c r="X28" s="171"/>
      <c r="Y28" s="172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15275</v>
      </c>
      <c r="AI28" s="100">
        <f t="shared" si="19"/>
        <v>-275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15275</v>
      </c>
      <c r="BG28" s="100">
        <f t="shared" si="25"/>
        <v>-275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15275</v>
      </c>
      <c r="CE28" s="100">
        <f t="shared" si="31"/>
        <v>-275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15275</v>
      </c>
      <c r="K29" s="100">
        <f t="shared" si="11"/>
        <v>-275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70"/>
      <c r="W29" s="171"/>
      <c r="X29" s="171"/>
      <c r="Y29" s="172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15275</v>
      </c>
      <c r="AI29" s="100">
        <f t="shared" si="19"/>
        <v>-275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15275</v>
      </c>
      <c r="BG29" s="100">
        <f t="shared" si="25"/>
        <v>-275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15275</v>
      </c>
      <c r="CE29" s="100">
        <f t="shared" si="31"/>
        <v>-275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15275</v>
      </c>
      <c r="K30" s="100">
        <f t="shared" si="11"/>
        <v>-275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70"/>
      <c r="W30" s="171"/>
      <c r="X30" s="171"/>
      <c r="Y30" s="172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15275</v>
      </c>
      <c r="AI30" s="100">
        <f t="shared" si="19"/>
        <v>-275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15275</v>
      </c>
      <c r="BG30" s="100">
        <f t="shared" si="25"/>
        <v>-275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15275</v>
      </c>
      <c r="CE30" s="100">
        <f t="shared" si="31"/>
        <v>-275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15275</v>
      </c>
      <c r="K31" s="100">
        <f t="shared" si="11"/>
        <v>-275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70"/>
      <c r="W31" s="171"/>
      <c r="X31" s="171"/>
      <c r="Y31" s="172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15275</v>
      </c>
      <c r="AI31" s="100">
        <f t="shared" si="19"/>
        <v>-275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15275</v>
      </c>
      <c r="BG31" s="100">
        <f t="shared" si="25"/>
        <v>-275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15275</v>
      </c>
      <c r="CE31" s="100">
        <f t="shared" si="31"/>
        <v>-275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15275</v>
      </c>
      <c r="K32" s="100">
        <f t="shared" si="11"/>
        <v>-275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70"/>
      <c r="W32" s="171"/>
      <c r="X32" s="171"/>
      <c r="Y32" s="172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15275</v>
      </c>
      <c r="AI32" s="100">
        <f t="shared" si="19"/>
        <v>-275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15275</v>
      </c>
      <c r="BG32" s="100">
        <f t="shared" si="25"/>
        <v>-275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15275</v>
      </c>
      <c r="CE32" s="100">
        <f t="shared" si="31"/>
        <v>-275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15275</v>
      </c>
      <c r="K33" s="100">
        <f t="shared" si="11"/>
        <v>-275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70"/>
      <c r="W33" s="171"/>
      <c r="X33" s="171"/>
      <c r="Y33" s="172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15275</v>
      </c>
      <c r="AI33" s="100">
        <f t="shared" si="19"/>
        <v>-275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15275</v>
      </c>
      <c r="BG33" s="100">
        <f t="shared" si="25"/>
        <v>-275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15275</v>
      </c>
      <c r="CE33" s="100">
        <f t="shared" si="31"/>
        <v>-275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15275</v>
      </c>
      <c r="K34" s="100">
        <f t="shared" si="11"/>
        <v>-275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70"/>
      <c r="W34" s="171"/>
      <c r="X34" s="171"/>
      <c r="Y34" s="172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15275</v>
      </c>
      <c r="AI34" s="100">
        <f t="shared" si="19"/>
        <v>-275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15275</v>
      </c>
      <c r="BG34" s="100">
        <f t="shared" si="25"/>
        <v>-275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15275</v>
      </c>
      <c r="CE34" s="100">
        <f t="shared" si="31"/>
        <v>-275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15275</v>
      </c>
      <c r="K35" s="100">
        <f t="shared" si="11"/>
        <v>-275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70"/>
      <c r="W35" s="171"/>
      <c r="X35" s="171"/>
      <c r="Y35" s="172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15275</v>
      </c>
      <c r="AI35" s="100">
        <f t="shared" si="19"/>
        <v>-275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15275</v>
      </c>
      <c r="BG35" s="100">
        <f t="shared" si="25"/>
        <v>-275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15275</v>
      </c>
      <c r="CE35" s="100">
        <f t="shared" si="31"/>
        <v>-275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15275</v>
      </c>
      <c r="K36" s="100">
        <f t="shared" si="11"/>
        <v>-275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70"/>
      <c r="W36" s="171"/>
      <c r="X36" s="171"/>
      <c r="Y36" s="172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15275</v>
      </c>
      <c r="AI36" s="100">
        <f t="shared" si="19"/>
        <v>-275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15275</v>
      </c>
      <c r="BG36" s="100">
        <f t="shared" si="25"/>
        <v>-275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15275</v>
      </c>
      <c r="CE36" s="100">
        <f t="shared" si="31"/>
        <v>-275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15275</v>
      </c>
      <c r="K37" s="100">
        <f t="shared" si="11"/>
        <v>-275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70"/>
      <c r="W37" s="171"/>
      <c r="X37" s="171"/>
      <c r="Y37" s="172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15275</v>
      </c>
      <c r="AI37" s="100">
        <f t="shared" si="19"/>
        <v>-275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15275</v>
      </c>
      <c r="BG37" s="100">
        <f t="shared" si="25"/>
        <v>-275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15275</v>
      </c>
      <c r="CE37" s="100">
        <f t="shared" si="31"/>
        <v>-275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15275</v>
      </c>
      <c r="K38" s="100">
        <f t="shared" si="11"/>
        <v>-275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70"/>
      <c r="W38" s="171"/>
      <c r="X38" s="171"/>
      <c r="Y38" s="172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15275</v>
      </c>
      <c r="AI38" s="100">
        <f t="shared" si="19"/>
        <v>-275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15275</v>
      </c>
      <c r="BG38" s="100">
        <f t="shared" si="25"/>
        <v>-275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15275</v>
      </c>
      <c r="CE38" s="100">
        <f t="shared" si="31"/>
        <v>-275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15275</v>
      </c>
      <c r="K39" s="100">
        <f t="shared" si="11"/>
        <v>-275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15275</v>
      </c>
      <c r="AI39" s="100">
        <f t="shared" si="19"/>
        <v>-275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15275</v>
      </c>
      <c r="BG39" s="100">
        <f t="shared" si="25"/>
        <v>-275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15275</v>
      </c>
      <c r="CE39" s="100">
        <f t="shared" si="31"/>
        <v>-275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15275</v>
      </c>
      <c r="K40" s="100">
        <f t="shared" si="11"/>
        <v>-275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15275</v>
      </c>
      <c r="AI40" s="100">
        <f t="shared" si="19"/>
        <v>-275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15275</v>
      </c>
      <c r="BG40" s="100">
        <f t="shared" si="25"/>
        <v>-275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15275</v>
      </c>
      <c r="CE40" s="100">
        <f t="shared" si="31"/>
        <v>-275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4">
        <f>SUM(E15:E40)</f>
        <v>46.900000000000006</v>
      </c>
      <c r="F41" s="114">
        <f>SUM(F15:F40)</f>
        <v>5.5</v>
      </c>
      <c r="G41" s="115">
        <f>SUM(G15:G40)</f>
        <v>15275</v>
      </c>
      <c r="H41" s="116">
        <f>SUM(H15:H40)</f>
        <v>133.51481481481483</v>
      </c>
      <c r="I41" s="114">
        <f>IF(X4="",0,(SUM(I15:I40)-X4))</f>
        <v>47.500000000000007</v>
      </c>
      <c r="J41" s="115">
        <f>J40</f>
        <v>15275</v>
      </c>
      <c r="K41" s="115">
        <f>K40</f>
        <v>-275</v>
      </c>
      <c r="L41" s="114">
        <f>SUM(L15:L40)</f>
        <v>15477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0.6</v>
      </c>
      <c r="T41" s="111"/>
      <c r="U41" s="123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46.900000000000006</v>
      </c>
      <c r="AD41" s="114">
        <f>SUM(AD14:AD40)</f>
        <v>5.5</v>
      </c>
      <c r="AE41" s="115">
        <f>SUM(AE14:AE40)</f>
        <v>15275</v>
      </c>
      <c r="AF41" s="116">
        <f>SUM(AF14:AF40)</f>
        <v>133.51481481481483</v>
      </c>
      <c r="AG41" s="114">
        <f>SUM(AG14:AG40)</f>
        <v>47.500000000000007</v>
      </c>
      <c r="AH41" s="115">
        <f>AH40</f>
        <v>15275</v>
      </c>
      <c r="AI41" s="115">
        <f>AI40</f>
        <v>-275</v>
      </c>
      <c r="AJ41" s="114">
        <f>SUM(AJ14:AJ40)</f>
        <v>15477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0.6</v>
      </c>
      <c r="AR41" s="68"/>
      <c r="AS41" s="125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46.900000000000006</v>
      </c>
      <c r="BB41" s="114">
        <f>SUM(BB14:BB40)</f>
        <v>5.5</v>
      </c>
      <c r="BC41" s="115">
        <f>SUM(BC14:BC40)</f>
        <v>15275</v>
      </c>
      <c r="BD41" s="116">
        <f>SUM(BD14:BD40)</f>
        <v>133.51481481481483</v>
      </c>
      <c r="BE41" s="114">
        <f>SUM(BE14:BE40)</f>
        <v>47.500000000000007</v>
      </c>
      <c r="BF41" s="115">
        <f>BF40</f>
        <v>15275</v>
      </c>
      <c r="BG41" s="115">
        <f>BG40</f>
        <v>-275</v>
      </c>
      <c r="BH41" s="114">
        <f>SUM(BH14:BH40)</f>
        <v>15477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0.6</v>
      </c>
      <c r="BP41" s="114"/>
      <c r="BQ41" s="125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46.900000000000006</v>
      </c>
      <c r="BZ41" s="114">
        <f>SUM(BZ14:BZ40)</f>
        <v>5.5</v>
      </c>
      <c r="CA41" s="115">
        <f>SUM(CA14:CA40)</f>
        <v>15275</v>
      </c>
      <c r="CB41" s="116">
        <f>SUM(CB14:CB40)</f>
        <v>133.51481481481483</v>
      </c>
      <c r="CC41" s="114">
        <f>SUM(CC14:CC40)</f>
        <v>47.500000000000007</v>
      </c>
      <c r="CD41" s="115">
        <f>CD40</f>
        <v>15275</v>
      </c>
      <c r="CE41" s="115">
        <f>CE40</f>
        <v>-275</v>
      </c>
      <c r="CF41" s="114">
        <f>SUM(CF14:CF40)</f>
        <v>15477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0.6</v>
      </c>
      <c r="CN41" s="114"/>
      <c r="CO41" s="125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90">
        <f>IF(CF41=0,"",CF41)</f>
        <v>15477</v>
      </c>
      <c r="E43" s="259" t="s">
        <v>58</v>
      </c>
      <c r="F43" s="259"/>
      <c r="G43" s="260"/>
      <c r="H43" s="79">
        <v>15221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15477</v>
      </c>
      <c r="AC43" s="259" t="s">
        <v>58</v>
      </c>
      <c r="AD43" s="259"/>
      <c r="AE43" s="260"/>
      <c r="AF43" s="132">
        <f>IF($H$43="","",$H$43)</f>
        <v>15221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15477</v>
      </c>
      <c r="BA43" s="259" t="s">
        <v>58</v>
      </c>
      <c r="BB43" s="259"/>
      <c r="BC43" s="260"/>
      <c r="BD43" s="132">
        <f>IF($H$43="","",$H$43)</f>
        <v>15221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15477</v>
      </c>
      <c r="BY43" s="259" t="s">
        <v>58</v>
      </c>
      <c r="BZ43" s="259"/>
      <c r="CA43" s="260"/>
      <c r="CB43" s="132">
        <f>IF($H$43="","",$H$43)</f>
        <v>15221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1">
        <f>IF(D43="","",(D45/D43))</f>
        <v>0.98694837500807653</v>
      </c>
      <c r="E44" s="404" t="s">
        <v>54</v>
      </c>
      <c r="F44" s="404"/>
      <c r="G44" s="405"/>
      <c r="H44" s="92">
        <v>0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0.98694837500807653</v>
      </c>
      <c r="AC44" s="404" t="s">
        <v>54</v>
      </c>
      <c r="AD44" s="404"/>
      <c r="AE44" s="405"/>
      <c r="AF44" s="92">
        <f>IF($H$44="","",$H$44)</f>
        <v>0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0.98694837500807653</v>
      </c>
      <c r="BA44" s="404" t="s">
        <v>54</v>
      </c>
      <c r="BB44" s="404"/>
      <c r="BC44" s="405"/>
      <c r="BD44" s="92">
        <f>IF($H$44="","",$H$44)</f>
        <v>0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0.98694837500807653</v>
      </c>
      <c r="BY44" s="404" t="s">
        <v>54</v>
      </c>
      <c r="BZ44" s="404"/>
      <c r="CA44" s="405"/>
      <c r="CB44" s="92">
        <f>IF($H$44="","",$H$44)</f>
        <v>0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2">
        <f>IF(CA41=0,"",CA41)</f>
        <v>15275</v>
      </c>
      <c r="E45" s="404" t="s">
        <v>55</v>
      </c>
      <c r="F45" s="404"/>
      <c r="G45" s="405"/>
      <c r="H45" s="92">
        <f>IF(P4="","",(P4*2))</f>
        <v>264</v>
      </c>
      <c r="I45" s="71">
        <v>3</v>
      </c>
      <c r="J45" s="254" t="s">
        <v>34</v>
      </c>
      <c r="K45" s="255"/>
      <c r="L45" s="96">
        <f>$CF$45</f>
        <v>0</v>
      </c>
      <c r="M45" s="273">
        <v>41748</v>
      </c>
      <c r="N45" s="274"/>
      <c r="O45" s="264">
        <v>0.48958333333333331</v>
      </c>
      <c r="P45" s="265"/>
      <c r="Q45" s="252" t="s">
        <v>87</v>
      </c>
      <c r="R45" s="253"/>
      <c r="S45" s="252" t="s">
        <v>88</v>
      </c>
      <c r="T45" s="253"/>
      <c r="U45" s="252" t="s">
        <v>89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15275</v>
      </c>
      <c r="AC45" s="404" t="s">
        <v>55</v>
      </c>
      <c r="AD45" s="404"/>
      <c r="AE45" s="405"/>
      <c r="AF45" s="92">
        <f>IF($H$45="","",$H$45)</f>
        <v>264</v>
      </c>
      <c r="AG45" s="71">
        <v>3</v>
      </c>
      <c r="AH45" s="254" t="s">
        <v>34</v>
      </c>
      <c r="AI45" s="255"/>
      <c r="AJ45" s="96">
        <f>$CF$45</f>
        <v>0</v>
      </c>
      <c r="AK45" s="396">
        <f>IF($M$45="","",$M$45)</f>
        <v>41748</v>
      </c>
      <c r="AL45" s="397"/>
      <c r="AM45" s="382">
        <f>IF($O$45="","",$O$45)</f>
        <v>0.48958333333333331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CS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15275</v>
      </c>
      <c r="BA45" s="404" t="s">
        <v>55</v>
      </c>
      <c r="BB45" s="404"/>
      <c r="BC45" s="405"/>
      <c r="BD45" s="92">
        <f>IF($H$45="","",$H$45)</f>
        <v>264</v>
      </c>
      <c r="BE45" s="71">
        <v>3</v>
      </c>
      <c r="BF45" s="254" t="s">
        <v>34</v>
      </c>
      <c r="BG45" s="255"/>
      <c r="BH45" s="96">
        <f>$CF$45</f>
        <v>0</v>
      </c>
      <c r="BI45" s="396">
        <f>IF($M$45="","",$M$45)</f>
        <v>41748</v>
      </c>
      <c r="BJ45" s="397"/>
      <c r="BK45" s="382">
        <f>IF($O$45="","",$O$45)</f>
        <v>0.48958333333333331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CS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15275</v>
      </c>
      <c r="BY45" s="404" t="s">
        <v>55</v>
      </c>
      <c r="BZ45" s="404"/>
      <c r="CA45" s="405"/>
      <c r="CB45" s="92">
        <f>IF($H$45="","",$H$45)</f>
        <v>264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41748</v>
      </c>
      <c r="CH45" s="397"/>
      <c r="CI45" s="382">
        <f>IF($O$45="","",$O$45)</f>
        <v>0.48958333333333331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CS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210</v>
      </c>
      <c r="I46" s="71">
        <v>4</v>
      </c>
      <c r="J46" s="372" t="s">
        <v>37</v>
      </c>
      <c r="K46" s="373"/>
      <c r="L46" s="96">
        <f>$CF$46</f>
        <v>0.6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210</v>
      </c>
      <c r="AG46" s="71">
        <v>4</v>
      </c>
      <c r="AH46" s="372" t="s">
        <v>37</v>
      </c>
      <c r="AI46" s="373"/>
      <c r="AJ46" s="96">
        <f>$CF$46</f>
        <v>0.6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210</v>
      </c>
      <c r="BE46" s="71">
        <v>4</v>
      </c>
      <c r="BF46" s="372" t="s">
        <v>37</v>
      </c>
      <c r="BG46" s="373"/>
      <c r="BH46" s="96">
        <f>$CF$46</f>
        <v>0.6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210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0.6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-14.868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-14.868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-14.868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-14.868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user</cp:lastModifiedBy>
  <cp:lastPrinted>2014-04-16T15:33:30Z</cp:lastPrinted>
  <dcterms:created xsi:type="dcterms:W3CDTF">2004-06-10T22:10:31Z</dcterms:created>
  <dcterms:modified xsi:type="dcterms:W3CDTF">2014-05-22T16:18:46Z</dcterms:modified>
</cp:coreProperties>
</file>