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N25" i="51"/>
  <c r="N23" i="51"/>
  <c r="N19" i="51"/>
  <c r="N39" i="51"/>
  <c r="AH21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<sst xmlns="http://schemas.openxmlformats.org/spreadsheetml/2006/main" count="323" uniqueCount="94">
  <si>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</si>
  <si>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</si>
  <si>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</si>
  <si>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</si>
  <si>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</si>
  <si>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</si>
  <si>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</si>
  <si>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</si>
  <si>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</si>
  <si>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</si>
  <si>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</si>
  <si>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</si>
  <si>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</si>
  <si>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</si>
  <si>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</si>
  <si>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</si>
  <si>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</si>
  <si>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</si>
  <si>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</si>
  <si>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</si>
  <si>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</si>
  <si>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</si>
  <si>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</si>
  <si>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</si>
  <si>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</si>
  <si>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</si>
  <si>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</si>
  <si>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</si>
  <si>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</si>
  <si>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</si>
  <si>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</si>
  <si>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</si>
  <si>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</si>
  <si>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</si>
  <si>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</si>
  <si>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</si>
  <si>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</si>
  <si>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</si>
  <si>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</si>
  <si>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</si>
  <si>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</si>
  <si>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</si>
  <si>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</si>
  <si>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</si>
  <si>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</si>
  <si>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</si>
  <si>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</si>
  <si>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</si>
  <si>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</si>
  <si>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</si>
  <si>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</si>
  <si>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</si>
  <si>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</si>
  <si>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</si>
  <si>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</si>
  <si>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</si>
  <si>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</si>
  <si>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</si>
  <si>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</si>
  <si>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</si>
  <si>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</si>
  <si>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</si>
  <si>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</si>
  <si>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</si>
  <si>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</si>
  <si>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</si>
  <si>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</si>
  <si>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</si>
  <si>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</si>
  <si>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</si>
  <si>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</si>
  <si>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</si>
  <si>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</si>
  <si>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</si>
  <si>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</si>
  <si>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</si>
  <si>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</si>
  <si>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PWN00027-H</t>
  </si>
  <si>
    <t>J</t>
  </si>
  <si>
    <t>S4</t>
  </si>
  <si>
    <t>LW</t>
  </si>
  <si>
    <t>JC</t>
  </si>
  <si>
    <r>
      <t xml:space="preserve">11, </t>
    </r>
    <r>
      <rPr>
        <sz val="9"/>
        <color indexed="8"/>
        <rFont val="Arial"/>
        <family val="2"/>
      </rPr>
      <t>Wait on fair</t>
    </r>
  </si>
  <si>
    <t>BW</t>
  </si>
  <si>
    <t>520 p</t>
  </si>
  <si>
    <t>yes ok</t>
  </si>
  <si>
    <t>RD 3/12</t>
  </si>
  <si>
    <t>NIY2</t>
  </si>
  <si>
    <t>MD</t>
  </si>
  <si>
    <t>M5B9</t>
  </si>
  <si>
    <t>M5B9 new tag</t>
  </si>
  <si>
    <t>DM/JV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</si>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</sst>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S30" sqref="S3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79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78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210</v>
      </c>
      <c r="Q4" s="215"/>
      <c r="R4" s="28"/>
      <c r="S4" s="23"/>
      <c r="T4" s="23"/>
      <c r="U4" s="308" t="s">
        <v>11</v>
      </c>
      <c r="V4" s="309"/>
      <c r="W4" s="309"/>
      <c r="X4" s="88">
        <f>IF(BZ41=0,"",BZ41)</f>
        <v>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210</v>
      </c>
      <c r="AO4" s="215"/>
      <c r="AP4" s="28"/>
      <c r="AQ4" s="23"/>
      <c r="AR4" s="23"/>
      <c r="AS4" s="308" t="s">
        <v>11</v>
      </c>
      <c r="AT4" s="309"/>
      <c r="AU4" s="309"/>
      <c r="AV4" s="88">
        <f>IF($X$4="","",$X$4)</f>
        <v>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210</v>
      </c>
      <c r="BM4" s="215"/>
      <c r="BN4" s="28"/>
      <c r="BO4" s="23"/>
      <c r="BP4" s="23"/>
      <c r="BQ4" s="308" t="s">
        <v>11</v>
      </c>
      <c r="BR4" s="309"/>
      <c r="BS4" s="309"/>
      <c r="BT4" s="88">
        <f>IF($X$4="","",$X$4)</f>
        <v>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210</v>
      </c>
      <c r="CK4" s="215"/>
      <c r="CL4" s="28"/>
      <c r="CM4" s="23"/>
      <c r="CN4" s="23"/>
      <c r="CO4" s="308" t="s">
        <v>11</v>
      </c>
      <c r="CP4" s="309"/>
      <c r="CQ4" s="309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8" t="s">
        <v>19</v>
      </c>
      <c r="V6" s="309"/>
      <c r="W6" s="309"/>
      <c r="X6" s="131">
        <f>IF(X4="","",(X2/X4))</f>
        <v>1.3333333333333333</v>
      </c>
      <c r="Y6" s="29"/>
      <c r="Z6" s="78" t="s">
        <v>62</v>
      </c>
      <c r="AA6" s="310" t="str">
        <f>IF($C$6="","",$C$6)</f>
        <v>PWN00027-H</v>
      </c>
      <c r="AB6" s="311"/>
      <c r="AC6" s="312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8" t="s">
        <v>19</v>
      </c>
      <c r="AT6" s="309"/>
      <c r="AU6" s="309"/>
      <c r="AV6" s="89">
        <f>IF($X$6="","",$X$6)</f>
        <v>1.3333333333333333</v>
      </c>
      <c r="AW6" s="29"/>
      <c r="AX6" s="78" t="s">
        <v>62</v>
      </c>
      <c r="AY6" s="310" t="str">
        <f>IF($C$6="","",$C$6)</f>
        <v>PWN00027-H</v>
      </c>
      <c r="AZ6" s="311"/>
      <c r="BA6" s="312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8" t="s">
        <v>19</v>
      </c>
      <c r="BR6" s="309"/>
      <c r="BS6" s="309"/>
      <c r="BT6" s="89">
        <f>IF($X$6="","",$X$6)</f>
        <v>1.3333333333333333</v>
      </c>
      <c r="BU6" s="29"/>
      <c r="BV6" s="78" t="s">
        <v>62</v>
      </c>
      <c r="BW6" s="310" t="str">
        <f>IF($C$6="","",$C$6)</f>
        <v>PWN00027-H</v>
      </c>
      <c r="BX6" s="311"/>
      <c r="BY6" s="312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8" t="s">
        <v>19</v>
      </c>
      <c r="CP6" s="309"/>
      <c r="CQ6" s="309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6" t="s">
        <v>64</v>
      </c>
      <c r="C8" s="425">
        <v>362700</v>
      </c>
      <c r="D8" s="425"/>
      <c r="E8" s="426"/>
      <c r="F8" s="419"/>
      <c r="G8" s="420"/>
      <c r="H8" s="355" t="s">
        <v>48</v>
      </c>
      <c r="I8" s="356"/>
      <c r="J8" s="133"/>
      <c r="K8" s="28"/>
      <c r="L8" s="82" t="s">
        <v>28</v>
      </c>
      <c r="M8" s="56">
        <v>7.0800000000000002E-2</v>
      </c>
      <c r="N8" s="346" t="s">
        <v>29</v>
      </c>
      <c r="O8" s="347"/>
      <c r="P8" s="214">
        <f>IF(M8="","",M4/M8)</f>
        <v>114.40677966101694</v>
      </c>
      <c r="Q8" s="216"/>
      <c r="R8" s="28"/>
      <c r="S8" s="328"/>
      <c r="T8" s="329"/>
      <c r="U8" s="329"/>
      <c r="V8" s="329"/>
      <c r="W8" s="329"/>
      <c r="X8" s="330"/>
      <c r="Y8" s="29"/>
      <c r="Z8" s="76" t="s">
        <v>64</v>
      </c>
      <c r="AA8" s="318">
        <f>IF(C8="","",$C$8)</f>
        <v>362700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6" t="s">
        <v>29</v>
      </c>
      <c r="AM8" s="347"/>
      <c r="AN8" s="214">
        <f>IF($P$8="","",$P$8)</f>
        <v>114.40677966101694</v>
      </c>
      <c r="AO8" s="216"/>
      <c r="AP8" s="28"/>
      <c r="AQ8" s="427" t="str">
        <f>IF($S$8="","",$S$8)</f>
        <v/>
      </c>
      <c r="AR8" s="428"/>
      <c r="AS8" s="428"/>
      <c r="AT8" s="428"/>
      <c r="AU8" s="428"/>
      <c r="AV8" s="429"/>
      <c r="AW8" s="29"/>
      <c r="AX8" s="76" t="s">
        <v>64</v>
      </c>
      <c r="AY8" s="318">
        <f>IF(AA8="","",$C$8)</f>
        <v>362700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6" t="s">
        <v>29</v>
      </c>
      <c r="BK8" s="347"/>
      <c r="BL8" s="214">
        <f>IF($P$8="","",$P$8)</f>
        <v>114.40677966101694</v>
      </c>
      <c r="BM8" s="216"/>
      <c r="BN8" s="28"/>
      <c r="BO8" s="427" t="str">
        <f>IF($S$8="","",$S$8)</f>
        <v/>
      </c>
      <c r="BP8" s="428"/>
      <c r="BQ8" s="428"/>
      <c r="BR8" s="428"/>
      <c r="BS8" s="428"/>
      <c r="BT8" s="429"/>
      <c r="BU8" s="29"/>
      <c r="BV8" s="76" t="s">
        <v>64</v>
      </c>
      <c r="BW8" s="318">
        <f>IF(AY8="","",$C$8)</f>
        <v>362700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6" t="s">
        <v>29</v>
      </c>
      <c r="CI8" s="347"/>
      <c r="CJ8" s="214">
        <f>IF($P$8="","",$P$8)</f>
        <v>114.40677966101694</v>
      </c>
      <c r="CK8" s="216"/>
      <c r="CL8" s="28"/>
      <c r="CM8" s="427" t="str">
        <f>IF($S$8="","",$S$8)</f>
        <v/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4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4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4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4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7" t="s">
        <v>63</v>
      </c>
      <c r="C10" s="217">
        <v>24000</v>
      </c>
      <c r="D10" s="217"/>
      <c r="E10" s="218"/>
      <c r="F10" s="417" t="s">
        <v>86</v>
      </c>
      <c r="G10" s="418"/>
      <c r="H10" s="355" t="s">
        <v>49</v>
      </c>
      <c r="I10" s="356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4"/>
      <c r="T10" s="335"/>
      <c r="U10" s="335"/>
      <c r="V10" s="335"/>
      <c r="W10" s="335"/>
      <c r="X10" s="336"/>
      <c r="Y10" s="5"/>
      <c r="Z10" s="77" t="s">
        <v>63</v>
      </c>
      <c r="AA10" s="357">
        <f>IF($C$10="","",$C$10)</f>
        <v>24000</v>
      </c>
      <c r="AB10" s="357"/>
      <c r="AC10" s="358"/>
      <c r="AD10" s="436" t="str">
        <f>IF($F$10="","",$F$10)</f>
        <v>RD 3/12</v>
      </c>
      <c r="AE10" s="437"/>
      <c r="AF10" s="355" t="s">
        <v>49</v>
      </c>
      <c r="AG10" s="356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3"/>
      <c r="AR10" s="434"/>
      <c r="AS10" s="434"/>
      <c r="AT10" s="434"/>
      <c r="AU10" s="434"/>
      <c r="AV10" s="435"/>
      <c r="AW10" s="5"/>
      <c r="AX10" s="77" t="s">
        <v>63</v>
      </c>
      <c r="AY10" s="357">
        <f>IF($C$10="","",$C$10)</f>
        <v>24000</v>
      </c>
      <c r="AZ10" s="357"/>
      <c r="BA10" s="358"/>
      <c r="BB10" s="436" t="str">
        <f>IF($F$10="","",$F$10)</f>
        <v>RD 3/12</v>
      </c>
      <c r="BC10" s="437"/>
      <c r="BD10" s="355" t="s">
        <v>49</v>
      </c>
      <c r="BE10" s="356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3"/>
      <c r="BP10" s="434"/>
      <c r="BQ10" s="434"/>
      <c r="BR10" s="434"/>
      <c r="BS10" s="434"/>
      <c r="BT10" s="435"/>
      <c r="BU10" s="5"/>
      <c r="BV10" s="77" t="s">
        <v>63</v>
      </c>
      <c r="BW10" s="357">
        <f>IF($C$10="","",$C$10)</f>
        <v>24000</v>
      </c>
      <c r="BX10" s="357"/>
      <c r="BY10" s="358"/>
      <c r="BZ10" s="436" t="str">
        <f>IF($F$10="","",$F$10)</f>
        <v>RD 3/12</v>
      </c>
      <c r="CA10" s="437"/>
      <c r="CB10" s="355" t="s">
        <v>49</v>
      </c>
      <c r="CC10" s="356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5" t="s">
        <v>18</v>
      </c>
      <c r="W12" s="296"/>
      <c r="X12" s="296"/>
      <c r="Y12" s="297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5" t="s">
        <v>18</v>
      </c>
      <c r="AU12" s="296"/>
      <c r="AV12" s="296"/>
      <c r="AW12" s="297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5" t="s">
        <v>18</v>
      </c>
      <c r="BS12" s="296"/>
      <c r="BT12" s="296"/>
      <c r="BU12" s="297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5"/>
      <c r="W13" s="316"/>
      <c r="X13" s="316"/>
      <c r="Y13" s="317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5"/>
      <c r="AU13" s="316"/>
      <c r="AV13" s="316"/>
      <c r="AW13" s="317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5"/>
      <c r="BS13" s="316"/>
      <c r="BT13" s="316"/>
      <c r="BU13" s="317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24000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20" t="s">
        <v>52</v>
      </c>
      <c r="AA14" s="321"/>
      <c r="AB14" s="322"/>
      <c r="AC14" s="118">
        <f>E41</f>
        <v>65.7</v>
      </c>
      <c r="AD14" s="118">
        <f t="shared" ref="AD14:AI14" si="0">F41</f>
        <v>3</v>
      </c>
      <c r="AE14" s="119">
        <f t="shared" si="0"/>
        <v>24195</v>
      </c>
      <c r="AF14" s="120">
        <f>H41</f>
        <v>211.48222222222222</v>
      </c>
      <c r="AG14" s="118">
        <f t="shared" si="0"/>
        <v>66.900000000000006</v>
      </c>
      <c r="AH14" s="119">
        <f t="shared" si="0"/>
        <v>24195</v>
      </c>
      <c r="AI14" s="119">
        <f t="shared" si="0"/>
        <v>-195</v>
      </c>
      <c r="AJ14" s="121">
        <f>L41</f>
        <v>21681</v>
      </c>
      <c r="AK14" s="64"/>
      <c r="AL14" s="359"/>
      <c r="AM14" s="360"/>
      <c r="AN14" s="361"/>
      <c r="AO14" s="362"/>
      <c r="AP14" s="363"/>
      <c r="AQ14" s="124">
        <f>S41</f>
        <v>1.2</v>
      </c>
      <c r="AR14" s="63"/>
      <c r="AS14" s="121">
        <f>U41</f>
        <v>13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8">
        <f>AC41</f>
        <v>65.7</v>
      </c>
      <c r="BB14" s="118">
        <f t="shared" ref="BB14" si="1">AD41</f>
        <v>3</v>
      </c>
      <c r="BC14" s="119">
        <f t="shared" ref="BC14" si="2">AE41</f>
        <v>24195</v>
      </c>
      <c r="BD14" s="120">
        <f>AF41</f>
        <v>211.48222222222222</v>
      </c>
      <c r="BE14" s="118">
        <f t="shared" ref="BE14" si="3">AG41</f>
        <v>66.900000000000006</v>
      </c>
      <c r="BF14" s="119">
        <f t="shared" ref="BF14" si="4">AH41</f>
        <v>24195</v>
      </c>
      <c r="BG14" s="119">
        <f t="shared" ref="BG14" si="5">AI41</f>
        <v>-195</v>
      </c>
      <c r="BH14" s="121">
        <f>AJ41</f>
        <v>21681</v>
      </c>
      <c r="BI14" s="64"/>
      <c r="BJ14" s="359"/>
      <c r="BK14" s="360"/>
      <c r="BL14" s="361"/>
      <c r="BM14" s="362"/>
      <c r="BN14" s="363"/>
      <c r="BO14" s="124">
        <f>AQ41</f>
        <v>1.2</v>
      </c>
      <c r="BP14" s="63"/>
      <c r="BQ14" s="121">
        <f>AS41</f>
        <v>13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8">
        <f>BA41</f>
        <v>65.7</v>
      </c>
      <c r="BZ14" s="118">
        <f t="shared" ref="BZ14" si="6">BB41</f>
        <v>3</v>
      </c>
      <c r="CA14" s="119">
        <f t="shared" ref="CA14" si="7">BC41</f>
        <v>24195</v>
      </c>
      <c r="CB14" s="120">
        <f>BD41</f>
        <v>211.48222222222222</v>
      </c>
      <c r="CC14" s="118">
        <f t="shared" ref="CC14" si="8">BE41</f>
        <v>66.900000000000006</v>
      </c>
      <c r="CD14" s="119">
        <f t="shared" ref="CD14" si="9">BF41</f>
        <v>24195</v>
      </c>
      <c r="CE14" s="119">
        <f t="shared" ref="CE14" si="10">BG41</f>
        <v>-195</v>
      </c>
      <c r="CF14" s="121">
        <f>BH41</f>
        <v>21681</v>
      </c>
      <c r="CG14" s="64"/>
      <c r="CH14" s="359"/>
      <c r="CI14" s="360"/>
      <c r="CJ14" s="361"/>
      <c r="CK14" s="362"/>
      <c r="CL14" s="363"/>
      <c r="CM14" s="124">
        <f>BO41</f>
        <v>1.2</v>
      </c>
      <c r="CN14" s="63"/>
      <c r="CO14" s="121">
        <f>BQ41</f>
        <v>13</v>
      </c>
      <c r="CP14" s="364" t="s">
        <v>45</v>
      </c>
      <c r="CQ14" s="365"/>
      <c r="CR14" s="365"/>
      <c r="CS14" s="366"/>
    </row>
    <row r="15" spans="2:97" ht="15" customHeight="1" x14ac:dyDescent="0.2">
      <c r="B15" s="137">
        <v>42074</v>
      </c>
      <c r="C15" s="162" t="s">
        <v>80</v>
      </c>
      <c r="D15" s="138">
        <v>3206</v>
      </c>
      <c r="E15" s="138">
        <v>0</v>
      </c>
      <c r="F15" s="141">
        <v>1</v>
      </c>
      <c r="G15" s="142">
        <v>0</v>
      </c>
      <c r="H15" s="98">
        <f>IF(G15="","",(IF($P$8=0,"",(G15/$M$6)/$P$8)))</f>
        <v>0</v>
      </c>
      <c r="I15" s="99">
        <f>IF(G15="","",(SUM(E15+F15+S15)))</f>
        <v>1.6</v>
      </c>
      <c r="J15" s="100">
        <f>SUM(G$14:G15)</f>
        <v>0</v>
      </c>
      <c r="K15" s="100">
        <f t="shared" ref="K15:K40" si="11">C$10-J15</f>
        <v>24000</v>
      </c>
      <c r="L15" s="101">
        <f>IF(G15="",0,$J$6*(I15-F15-S15))</f>
        <v>3.6637359812630166E-14</v>
      </c>
      <c r="M15" s="102">
        <f>G15</f>
        <v>0</v>
      </c>
      <c r="N15" s="179">
        <f>IF(L15=0,"",(M15/L15))</f>
        <v>0</v>
      </c>
      <c r="O15" s="180"/>
      <c r="P15" s="164" t="s">
        <v>87</v>
      </c>
      <c r="Q15" s="165"/>
      <c r="R15" s="166"/>
      <c r="S15" s="145">
        <v>0.6</v>
      </c>
      <c r="T15" s="147">
        <v>3</v>
      </c>
      <c r="U15" s="147">
        <v>0</v>
      </c>
      <c r="V15" s="167"/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24195</v>
      </c>
      <c r="AI15" s="100">
        <f>C$10-AH15</f>
        <v>-195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24195</v>
      </c>
      <c r="BG15" s="100">
        <f>$C$10-BF15</f>
        <v>-195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7"/>
      <c r="BM15" s="368"/>
      <c r="BN15" s="369"/>
      <c r="BO15" s="81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24195</v>
      </c>
      <c r="CE15" s="100">
        <f>$C$10-CD15</f>
        <v>-195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7"/>
      <c r="CK15" s="368"/>
      <c r="CL15" s="369"/>
      <c r="CM15" s="81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7">
        <v>42074</v>
      </c>
      <c r="C16" s="162" t="s">
        <v>81</v>
      </c>
      <c r="D16" s="138">
        <v>27923</v>
      </c>
      <c r="E16" s="138">
        <v>5</v>
      </c>
      <c r="F16" s="140">
        <v>2</v>
      </c>
      <c r="G16" s="142">
        <v>1700</v>
      </c>
      <c r="H16" s="98">
        <f t="shared" ref="H16:H40" si="12">IF(G16="","",(IF($P$8=0,"",(G16/$M$6)/$P$8)))</f>
        <v>14.859259259259261</v>
      </c>
      <c r="I16" s="99">
        <f t="shared" ref="I16:I40" si="13">IF(G16="","",(SUM(E16+F16+S16)))</f>
        <v>7.6</v>
      </c>
      <c r="J16" s="100">
        <f>SUM(G$14:G16)</f>
        <v>1700</v>
      </c>
      <c r="K16" s="100">
        <f>C$10-J16</f>
        <v>22300</v>
      </c>
      <c r="L16" s="101">
        <f t="shared" ref="L16:L40" si="14">IF(G16="",0,$J$6*(I16-F16-S16))</f>
        <v>1650</v>
      </c>
      <c r="M16" s="102">
        <f t="shared" ref="M16:M40" si="15">G16</f>
        <v>1700</v>
      </c>
      <c r="N16" s="179">
        <f t="shared" ref="N16:N40" si="16">IF(L16=0,"",(M16/L16))</f>
        <v>1.0303030303030303</v>
      </c>
      <c r="O16" s="180"/>
      <c r="P16" s="164"/>
      <c r="Q16" s="165"/>
      <c r="R16" s="166"/>
      <c r="S16" s="145">
        <v>0.6</v>
      </c>
      <c r="T16" s="147">
        <v>1</v>
      </c>
      <c r="U16" s="147">
        <v>13</v>
      </c>
      <c r="V16" s="170" t="s">
        <v>82</v>
      </c>
      <c r="W16" s="171"/>
      <c r="X16" s="171"/>
      <c r="Y16" s="17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24195</v>
      </c>
      <c r="AI16" s="100">
        <f t="shared" ref="AI16:AI40" si="19">C$10-AH16</f>
        <v>-195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24195</v>
      </c>
      <c r="BG16" s="100">
        <f t="shared" ref="BG16:BG40" si="25">$C$10-BF16</f>
        <v>-195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7"/>
      <c r="BM16" s="368"/>
      <c r="BN16" s="369"/>
      <c r="BO16" s="81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24195</v>
      </c>
      <c r="CE16" s="100">
        <f t="shared" ref="CE16:CE40" si="31">$C$10-CD16</f>
        <v>-195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7"/>
      <c r="CK16" s="368"/>
      <c r="CL16" s="369"/>
      <c r="CM16" s="81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7">
        <v>42075</v>
      </c>
      <c r="C17" s="162" t="s">
        <v>83</v>
      </c>
      <c r="D17" s="138">
        <v>27833</v>
      </c>
      <c r="E17" s="138">
        <v>7.6</v>
      </c>
      <c r="F17" s="140">
        <v>0</v>
      </c>
      <c r="G17" s="142">
        <v>2885</v>
      </c>
      <c r="H17" s="98">
        <f t="shared" si="12"/>
        <v>25.217037037037038</v>
      </c>
      <c r="I17" s="99">
        <f t="shared" si="13"/>
        <v>7.6</v>
      </c>
      <c r="J17" s="100">
        <f>SUM(G$14:G17)</f>
        <v>4585</v>
      </c>
      <c r="K17" s="100">
        <f t="shared" si="11"/>
        <v>19415</v>
      </c>
      <c r="L17" s="101">
        <f t="shared" si="14"/>
        <v>2508</v>
      </c>
      <c r="M17" s="102">
        <f t="shared" si="15"/>
        <v>2885</v>
      </c>
      <c r="N17" s="179">
        <f t="shared" si="16"/>
        <v>1.1503189792663477</v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24195</v>
      </c>
      <c r="AI17" s="100">
        <f t="shared" si="19"/>
        <v>-195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24195</v>
      </c>
      <c r="BG17" s="100">
        <f t="shared" si="25"/>
        <v>-195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24195</v>
      </c>
      <c r="CE17" s="100">
        <f t="shared" si="31"/>
        <v>-195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42075</v>
      </c>
      <c r="C18" s="162" t="s">
        <v>80</v>
      </c>
      <c r="D18" s="138">
        <v>3206</v>
      </c>
      <c r="E18" s="138">
        <v>7.6</v>
      </c>
      <c r="F18" s="140">
        <v>0</v>
      </c>
      <c r="G18" s="142">
        <v>2850</v>
      </c>
      <c r="H18" s="98">
        <f t="shared" si="12"/>
        <v>24.911111111111111</v>
      </c>
      <c r="I18" s="99">
        <f t="shared" si="13"/>
        <v>7.6</v>
      </c>
      <c r="J18" s="100">
        <f>SUM(G$14:G18)</f>
        <v>7435</v>
      </c>
      <c r="K18" s="100">
        <f t="shared" si="11"/>
        <v>16565</v>
      </c>
      <c r="L18" s="101">
        <f t="shared" si="14"/>
        <v>2508</v>
      </c>
      <c r="M18" s="102">
        <f t="shared" si="15"/>
        <v>2850</v>
      </c>
      <c r="N18" s="179">
        <f t="shared" si="16"/>
        <v>1.1363636363636365</v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24195</v>
      </c>
      <c r="AI18" s="100">
        <f t="shared" si="19"/>
        <v>-195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24195</v>
      </c>
      <c r="BG18" s="100">
        <f t="shared" si="25"/>
        <v>-195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24195</v>
      </c>
      <c r="CE18" s="100">
        <f t="shared" si="31"/>
        <v>-195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42075</v>
      </c>
      <c r="C19" s="163" t="s">
        <v>81</v>
      </c>
      <c r="D19" s="138">
        <v>27923</v>
      </c>
      <c r="E19" s="138">
        <v>7.6</v>
      </c>
      <c r="F19" s="140">
        <v>0</v>
      </c>
      <c r="G19" s="142">
        <v>2700</v>
      </c>
      <c r="H19" s="98">
        <f t="shared" si="12"/>
        <v>23.6</v>
      </c>
      <c r="I19" s="99">
        <f t="shared" si="13"/>
        <v>7.6</v>
      </c>
      <c r="J19" s="100">
        <f>SUM(G$14:G19)</f>
        <v>10135</v>
      </c>
      <c r="K19" s="100">
        <f t="shared" si="11"/>
        <v>13865</v>
      </c>
      <c r="L19" s="101">
        <f t="shared" si="14"/>
        <v>2508</v>
      </c>
      <c r="M19" s="102">
        <f t="shared" si="15"/>
        <v>2700</v>
      </c>
      <c r="N19" s="179">
        <f t="shared" si="16"/>
        <v>1.0765550239234449</v>
      </c>
      <c r="O19" s="180"/>
      <c r="P19" s="164" t="s">
        <v>87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24195</v>
      </c>
      <c r="AI19" s="100">
        <f t="shared" si="19"/>
        <v>-195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24195</v>
      </c>
      <c r="BG19" s="100">
        <f t="shared" si="25"/>
        <v>-195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24195</v>
      </c>
      <c r="CE19" s="100">
        <f t="shared" si="31"/>
        <v>-195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42076</v>
      </c>
      <c r="C20" s="163" t="s">
        <v>83</v>
      </c>
      <c r="D20" s="138">
        <v>27833</v>
      </c>
      <c r="E20" s="138">
        <v>7.6</v>
      </c>
      <c r="F20" s="140">
        <v>0</v>
      </c>
      <c r="G20" s="142">
        <v>2750</v>
      </c>
      <c r="H20" s="98">
        <f t="shared" si="12"/>
        <v>24.037037037037038</v>
      </c>
      <c r="I20" s="99">
        <f t="shared" si="13"/>
        <v>7.6</v>
      </c>
      <c r="J20" s="100">
        <f>SUM(G$14:G20)</f>
        <v>12885</v>
      </c>
      <c r="K20" s="100">
        <f t="shared" si="11"/>
        <v>11115</v>
      </c>
      <c r="L20" s="101">
        <f t="shared" si="14"/>
        <v>2508</v>
      </c>
      <c r="M20" s="102">
        <f t="shared" si="15"/>
        <v>2750</v>
      </c>
      <c r="N20" s="179">
        <f t="shared" si="16"/>
        <v>1.0964912280701755</v>
      </c>
      <c r="O20" s="180"/>
      <c r="P20" s="164"/>
      <c r="Q20" s="165"/>
      <c r="R20" s="166"/>
      <c r="S20" s="145">
        <v>0</v>
      </c>
      <c r="T20" s="147">
        <v>0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24195</v>
      </c>
      <c r="AI20" s="100">
        <f t="shared" si="19"/>
        <v>-195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24195</v>
      </c>
      <c r="BG20" s="100">
        <f t="shared" si="25"/>
        <v>-195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24195</v>
      </c>
      <c r="CE20" s="100">
        <f t="shared" si="31"/>
        <v>-195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42076</v>
      </c>
      <c r="C21" s="163" t="s">
        <v>80</v>
      </c>
      <c r="D21" s="138">
        <v>3206</v>
      </c>
      <c r="E21" s="138">
        <v>7.6</v>
      </c>
      <c r="F21" s="138">
        <v>0</v>
      </c>
      <c r="G21" s="142">
        <v>2900</v>
      </c>
      <c r="H21" s="98">
        <f t="shared" si="12"/>
        <v>25.348148148148152</v>
      </c>
      <c r="I21" s="99">
        <f t="shared" si="13"/>
        <v>7.6</v>
      </c>
      <c r="J21" s="100">
        <f>SUM(G$14:G21)</f>
        <v>15785</v>
      </c>
      <c r="K21" s="100">
        <f t="shared" si="11"/>
        <v>8215</v>
      </c>
      <c r="L21" s="101">
        <f t="shared" si="14"/>
        <v>2508</v>
      </c>
      <c r="M21" s="102">
        <f t="shared" si="15"/>
        <v>2900</v>
      </c>
      <c r="N21" s="179">
        <f t="shared" si="16"/>
        <v>1.1562998405103668</v>
      </c>
      <c r="O21" s="180"/>
      <c r="P21" s="164" t="s">
        <v>87</v>
      </c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24195</v>
      </c>
      <c r="AI21" s="100">
        <f t="shared" si="19"/>
        <v>-195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24195</v>
      </c>
      <c r="BG21" s="100">
        <f t="shared" si="25"/>
        <v>-195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24195</v>
      </c>
      <c r="CE21" s="100">
        <f t="shared" si="31"/>
        <v>-195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42076</v>
      </c>
      <c r="C22" s="163" t="s">
        <v>81</v>
      </c>
      <c r="D22" s="138">
        <v>27923</v>
      </c>
      <c r="E22" s="138">
        <v>7.6</v>
      </c>
      <c r="F22" s="138">
        <v>0</v>
      </c>
      <c r="G22" s="142">
        <v>2860</v>
      </c>
      <c r="H22" s="98">
        <f t="shared" si="12"/>
        <v>24.998518518518519</v>
      </c>
      <c r="I22" s="99">
        <f t="shared" si="13"/>
        <v>7.6</v>
      </c>
      <c r="J22" s="100">
        <f>SUM(G$14:G22)</f>
        <v>18645</v>
      </c>
      <c r="K22" s="100">
        <f t="shared" si="11"/>
        <v>5355</v>
      </c>
      <c r="L22" s="101">
        <f t="shared" si="14"/>
        <v>2508</v>
      </c>
      <c r="M22" s="102">
        <f t="shared" si="15"/>
        <v>2860</v>
      </c>
      <c r="N22" s="179">
        <f t="shared" si="16"/>
        <v>1.1403508771929824</v>
      </c>
      <c r="O22" s="180"/>
      <c r="P22" s="164" t="s">
        <v>89</v>
      </c>
      <c r="Q22" s="165"/>
      <c r="R22" s="166"/>
      <c r="S22" s="145">
        <v>0</v>
      </c>
      <c r="T22" s="147">
        <v>0</v>
      </c>
      <c r="U22" s="147">
        <v>0</v>
      </c>
      <c r="V22" s="167" t="s">
        <v>90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24195</v>
      </c>
      <c r="AI22" s="100">
        <f t="shared" si="19"/>
        <v>-195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24195</v>
      </c>
      <c r="BG22" s="100">
        <f t="shared" si="25"/>
        <v>-195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24195</v>
      </c>
      <c r="CE22" s="100">
        <f t="shared" si="31"/>
        <v>-195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>
        <v>42077</v>
      </c>
      <c r="C23" s="163" t="s">
        <v>88</v>
      </c>
      <c r="D23" s="138">
        <v>28134</v>
      </c>
      <c r="E23" s="138">
        <v>6.6</v>
      </c>
      <c r="F23" s="138">
        <v>0</v>
      </c>
      <c r="G23" s="142">
        <v>2550</v>
      </c>
      <c r="H23" s="98">
        <f t="shared" si="12"/>
        <v>22.288888888888891</v>
      </c>
      <c r="I23" s="99">
        <f t="shared" si="13"/>
        <v>6.6</v>
      </c>
      <c r="J23" s="100">
        <f>SUM(G$14:G23)</f>
        <v>21195</v>
      </c>
      <c r="K23" s="100">
        <f t="shared" si="11"/>
        <v>2805</v>
      </c>
      <c r="L23" s="101">
        <f t="shared" si="14"/>
        <v>2178</v>
      </c>
      <c r="M23" s="102">
        <f t="shared" si="15"/>
        <v>2550</v>
      </c>
      <c r="N23" s="179">
        <f t="shared" si="16"/>
        <v>1.1707988980716253</v>
      </c>
      <c r="O23" s="180"/>
      <c r="P23" s="164" t="s">
        <v>89</v>
      </c>
      <c r="Q23" s="165"/>
      <c r="R23" s="166"/>
      <c r="S23" s="145">
        <v>0</v>
      </c>
      <c r="T23" s="147">
        <v>0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24195</v>
      </c>
      <c r="AI23" s="100">
        <f t="shared" si="19"/>
        <v>-195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24195</v>
      </c>
      <c r="BG23" s="100">
        <f t="shared" si="25"/>
        <v>-195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24195</v>
      </c>
      <c r="CE23" s="100">
        <f t="shared" si="31"/>
        <v>-195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>
        <v>42077</v>
      </c>
      <c r="C24" s="163" t="s">
        <v>80</v>
      </c>
      <c r="D24" s="138">
        <v>3206</v>
      </c>
      <c r="E24" s="138">
        <v>6</v>
      </c>
      <c r="F24" s="138">
        <v>0</v>
      </c>
      <c r="G24" s="143">
        <v>2100</v>
      </c>
      <c r="H24" s="98">
        <f t="shared" si="12"/>
        <v>18.355555555555558</v>
      </c>
      <c r="I24" s="99">
        <f t="shared" si="13"/>
        <v>6</v>
      </c>
      <c r="J24" s="100">
        <f>SUM(G$14:G24)</f>
        <v>23295</v>
      </c>
      <c r="K24" s="100">
        <f t="shared" si="11"/>
        <v>705</v>
      </c>
      <c r="L24" s="101">
        <f t="shared" si="14"/>
        <v>1980</v>
      </c>
      <c r="M24" s="102">
        <f t="shared" si="15"/>
        <v>2100</v>
      </c>
      <c r="N24" s="179">
        <f t="shared" si="16"/>
        <v>1.0606060606060606</v>
      </c>
      <c r="O24" s="180"/>
      <c r="P24" s="164"/>
      <c r="Q24" s="165"/>
      <c r="R24" s="166"/>
      <c r="S24" s="145">
        <v>0</v>
      </c>
      <c r="T24" s="147">
        <v>0</v>
      </c>
      <c r="U24" s="147">
        <v>0</v>
      </c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24195</v>
      </c>
      <c r="AI24" s="100">
        <f t="shared" si="19"/>
        <v>-195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24195</v>
      </c>
      <c r="BG24" s="100">
        <f t="shared" si="25"/>
        <v>-195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24195</v>
      </c>
      <c r="CE24" s="100">
        <f t="shared" si="31"/>
        <v>-195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>
        <v>42077</v>
      </c>
      <c r="C25" s="163" t="s">
        <v>91</v>
      </c>
      <c r="D25" s="138"/>
      <c r="E25" s="138">
        <v>2.5</v>
      </c>
      <c r="F25" s="138">
        <v>0</v>
      </c>
      <c r="G25" s="142">
        <v>900</v>
      </c>
      <c r="H25" s="98">
        <f t="shared" si="12"/>
        <v>7.8666666666666671</v>
      </c>
      <c r="I25" s="99">
        <f t="shared" si="13"/>
        <v>2.5</v>
      </c>
      <c r="J25" s="100">
        <f>SUM(G$14:G25)</f>
        <v>24195</v>
      </c>
      <c r="K25" s="100">
        <f t="shared" si="11"/>
        <v>-195</v>
      </c>
      <c r="L25" s="101">
        <f t="shared" si="14"/>
        <v>825</v>
      </c>
      <c r="M25" s="102">
        <f t="shared" si="15"/>
        <v>900</v>
      </c>
      <c r="N25" s="179">
        <f t="shared" si="16"/>
        <v>1.0909090909090908</v>
      </c>
      <c r="O25" s="180"/>
      <c r="P25" s="164"/>
      <c r="Q25" s="165"/>
      <c r="R25" s="166"/>
      <c r="S25" s="145">
        <v>0</v>
      </c>
      <c r="T25" s="147">
        <v>0</v>
      </c>
      <c r="U25" s="147">
        <v>0</v>
      </c>
      <c r="V25" s="170" t="s">
        <v>92</v>
      </c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24195</v>
      </c>
      <c r="AI25" s="100">
        <f t="shared" si="19"/>
        <v>-195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24195</v>
      </c>
      <c r="BG25" s="100">
        <f t="shared" si="25"/>
        <v>-195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24195</v>
      </c>
      <c r="CE25" s="100">
        <f t="shared" si="31"/>
        <v>-195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24195</v>
      </c>
      <c r="K26" s="100">
        <f t="shared" si="11"/>
        <v>-195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 t="s">
        <v>93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24195</v>
      </c>
      <c r="AI26" s="100">
        <f t="shared" si="19"/>
        <v>-195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24195</v>
      </c>
      <c r="BG26" s="100">
        <f t="shared" si="25"/>
        <v>-195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24195</v>
      </c>
      <c r="CE26" s="100">
        <f t="shared" si="31"/>
        <v>-195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24195</v>
      </c>
      <c r="K27" s="100">
        <f t="shared" si="11"/>
        <v>-195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24195</v>
      </c>
      <c r="AI27" s="100">
        <f t="shared" si="19"/>
        <v>-195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24195</v>
      </c>
      <c r="BG27" s="100">
        <f t="shared" si="25"/>
        <v>-195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24195</v>
      </c>
      <c r="CE27" s="100">
        <f t="shared" si="31"/>
        <v>-195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24195</v>
      </c>
      <c r="K28" s="100">
        <f t="shared" si="11"/>
        <v>-195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24195</v>
      </c>
      <c r="AI28" s="100">
        <f t="shared" si="19"/>
        <v>-195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24195</v>
      </c>
      <c r="BG28" s="100">
        <f t="shared" si="25"/>
        <v>-195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24195</v>
      </c>
      <c r="CE28" s="100">
        <f t="shared" si="31"/>
        <v>-195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24195</v>
      </c>
      <c r="K29" s="100">
        <f t="shared" si="11"/>
        <v>-195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24195</v>
      </c>
      <c r="AI29" s="100">
        <f t="shared" si="19"/>
        <v>-195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24195</v>
      </c>
      <c r="BG29" s="100">
        <f t="shared" si="25"/>
        <v>-195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24195</v>
      </c>
      <c r="CE29" s="100">
        <f t="shared" si="31"/>
        <v>-195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24195</v>
      </c>
      <c r="K30" s="100">
        <f t="shared" si="11"/>
        <v>-195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24195</v>
      </c>
      <c r="AI30" s="100">
        <f t="shared" si="19"/>
        <v>-195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24195</v>
      </c>
      <c r="BG30" s="100">
        <f t="shared" si="25"/>
        <v>-195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24195</v>
      </c>
      <c r="CE30" s="100">
        <f t="shared" si="31"/>
        <v>-195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24195</v>
      </c>
      <c r="K31" s="100">
        <f t="shared" si="11"/>
        <v>-195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24195</v>
      </c>
      <c r="AI31" s="100">
        <f t="shared" si="19"/>
        <v>-195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24195</v>
      </c>
      <c r="BG31" s="100">
        <f t="shared" si="25"/>
        <v>-195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24195</v>
      </c>
      <c r="CE31" s="100">
        <f t="shared" si="31"/>
        <v>-195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24195</v>
      </c>
      <c r="K32" s="100">
        <f t="shared" si="11"/>
        <v>-195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24195</v>
      </c>
      <c r="AI32" s="100">
        <f t="shared" si="19"/>
        <v>-195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24195</v>
      </c>
      <c r="BG32" s="100">
        <f t="shared" si="25"/>
        <v>-195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24195</v>
      </c>
      <c r="CE32" s="100">
        <f t="shared" si="31"/>
        <v>-195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24195</v>
      </c>
      <c r="K33" s="100">
        <f t="shared" si="11"/>
        <v>-195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24195</v>
      </c>
      <c r="AI33" s="100">
        <f t="shared" si="19"/>
        <v>-195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24195</v>
      </c>
      <c r="BG33" s="100">
        <f t="shared" si="25"/>
        <v>-195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24195</v>
      </c>
      <c r="CE33" s="100">
        <f t="shared" si="31"/>
        <v>-195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24195</v>
      </c>
      <c r="K34" s="100">
        <f t="shared" si="11"/>
        <v>-195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24195</v>
      </c>
      <c r="AI34" s="100">
        <f t="shared" si="19"/>
        <v>-195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24195</v>
      </c>
      <c r="BG34" s="100">
        <f t="shared" si="25"/>
        <v>-195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24195</v>
      </c>
      <c r="CE34" s="100">
        <f t="shared" si="31"/>
        <v>-195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24195</v>
      </c>
      <c r="K35" s="100">
        <f t="shared" si="11"/>
        <v>-195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24195</v>
      </c>
      <c r="AI35" s="100">
        <f t="shared" si="19"/>
        <v>-195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24195</v>
      </c>
      <c r="BG35" s="100">
        <f t="shared" si="25"/>
        <v>-195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24195</v>
      </c>
      <c r="CE35" s="100">
        <f t="shared" si="31"/>
        <v>-195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24195</v>
      </c>
      <c r="K36" s="100">
        <f t="shared" si="11"/>
        <v>-195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24195</v>
      </c>
      <c r="AI36" s="100">
        <f t="shared" si="19"/>
        <v>-195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24195</v>
      </c>
      <c r="BG36" s="100">
        <f t="shared" si="25"/>
        <v>-195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24195</v>
      </c>
      <c r="CE36" s="100">
        <f t="shared" si="31"/>
        <v>-195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24195</v>
      </c>
      <c r="K37" s="100">
        <f t="shared" si="11"/>
        <v>-195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24195</v>
      </c>
      <c r="AI37" s="100">
        <f t="shared" si="19"/>
        <v>-195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24195</v>
      </c>
      <c r="BG37" s="100">
        <f t="shared" si="25"/>
        <v>-195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24195</v>
      </c>
      <c r="CE37" s="100">
        <f t="shared" si="31"/>
        <v>-195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24195</v>
      </c>
      <c r="K38" s="100">
        <f t="shared" si="11"/>
        <v>-195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24195</v>
      </c>
      <c r="AI38" s="100">
        <f t="shared" si="19"/>
        <v>-195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24195</v>
      </c>
      <c r="BG38" s="100">
        <f t="shared" si="25"/>
        <v>-195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24195</v>
      </c>
      <c r="CE38" s="100">
        <f t="shared" si="31"/>
        <v>-195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24195</v>
      </c>
      <c r="K39" s="100">
        <f t="shared" si="11"/>
        <v>-195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24195</v>
      </c>
      <c r="AI39" s="100">
        <f t="shared" si="19"/>
        <v>-195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24195</v>
      </c>
      <c r="BG39" s="100">
        <f t="shared" si="25"/>
        <v>-195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24195</v>
      </c>
      <c r="CE39" s="100">
        <f t="shared" si="31"/>
        <v>-195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24195</v>
      </c>
      <c r="K40" s="100">
        <f t="shared" si="11"/>
        <v>-195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24195</v>
      </c>
      <c r="AI40" s="100">
        <f t="shared" si="19"/>
        <v>-195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24195</v>
      </c>
      <c r="BG40" s="100">
        <f t="shared" si="25"/>
        <v>-195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24195</v>
      </c>
      <c r="CE40" s="100">
        <f t="shared" si="31"/>
        <v>-195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65.7</v>
      </c>
      <c r="F41" s="114">
        <f>SUM(F15:F40)</f>
        <v>3</v>
      </c>
      <c r="G41" s="115">
        <f>SUM(G15:G40)</f>
        <v>24195</v>
      </c>
      <c r="H41" s="116">
        <f>SUM(H15:H40)</f>
        <v>211.48222222222222</v>
      </c>
      <c r="I41" s="114">
        <f>IF(X4="",0,(SUM(I15:I40)-X4))</f>
        <v>66.900000000000006</v>
      </c>
      <c r="J41" s="115">
        <f>J40</f>
        <v>24195</v>
      </c>
      <c r="K41" s="115">
        <f>K40</f>
        <v>-195</v>
      </c>
      <c r="L41" s="114">
        <f>SUM(L15:L40)</f>
        <v>21681</v>
      </c>
      <c r="M41" s="111" t="s">
        <v>0</v>
      </c>
      <c r="N41" s="277" t="s">
        <v>0</v>
      </c>
      <c r="O41" s="278"/>
      <c r="P41" s="288"/>
      <c r="Q41" s="289"/>
      <c r="R41" s="289"/>
      <c r="S41" s="122">
        <f>SUM(S15:S40)</f>
        <v>1.2</v>
      </c>
      <c r="T41" s="111"/>
      <c r="U41" s="123">
        <f>SUM(U15:U40)</f>
        <v>13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65.7</v>
      </c>
      <c r="AD41" s="114">
        <f>SUM(AD14:AD40)</f>
        <v>3</v>
      </c>
      <c r="AE41" s="115">
        <f>SUM(AE14:AE40)</f>
        <v>24195</v>
      </c>
      <c r="AF41" s="116">
        <f>SUM(AF14:AF40)</f>
        <v>211.48222222222222</v>
      </c>
      <c r="AG41" s="114">
        <f>SUM(AG14:AG40)</f>
        <v>66.900000000000006</v>
      </c>
      <c r="AH41" s="115">
        <f>AH40</f>
        <v>24195</v>
      </c>
      <c r="AI41" s="115">
        <f>AI40</f>
        <v>-195</v>
      </c>
      <c r="AJ41" s="114">
        <f>SUM(AJ14:AJ40)</f>
        <v>21681</v>
      </c>
      <c r="AK41" s="68" t="s">
        <v>0</v>
      </c>
      <c r="AL41" s="407" t="s">
        <v>0</v>
      </c>
      <c r="AM41" s="408"/>
      <c r="AN41" s="375"/>
      <c r="AO41" s="376"/>
      <c r="AP41" s="376"/>
      <c r="AQ41" s="114">
        <f>SUM(AQ14:AQ40)</f>
        <v>1.2</v>
      </c>
      <c r="AR41" s="68"/>
      <c r="AS41" s="125">
        <f>SUM(AS14:AS40)</f>
        <v>13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4">
        <f>SUM(BA14:BA40)</f>
        <v>65.7</v>
      </c>
      <c r="BB41" s="114">
        <f>SUM(BB14:BB40)</f>
        <v>3</v>
      </c>
      <c r="BC41" s="115">
        <f>SUM(BC14:BC40)</f>
        <v>24195</v>
      </c>
      <c r="BD41" s="116">
        <f>SUM(BD14:BD40)</f>
        <v>211.48222222222222</v>
      </c>
      <c r="BE41" s="114">
        <f>SUM(BE14:BE40)</f>
        <v>66.900000000000006</v>
      </c>
      <c r="BF41" s="115">
        <f>BF40</f>
        <v>24195</v>
      </c>
      <c r="BG41" s="115">
        <f>BG40</f>
        <v>-195</v>
      </c>
      <c r="BH41" s="114">
        <f>SUM(BH14:BH40)</f>
        <v>21681</v>
      </c>
      <c r="BI41" s="68" t="s">
        <v>0</v>
      </c>
      <c r="BJ41" s="407" t="s">
        <v>0</v>
      </c>
      <c r="BK41" s="408"/>
      <c r="BL41" s="375"/>
      <c r="BM41" s="376"/>
      <c r="BN41" s="376"/>
      <c r="BO41" s="114">
        <f>SUM(BO14:BO40)</f>
        <v>1.2</v>
      </c>
      <c r="BP41" s="114"/>
      <c r="BQ41" s="125">
        <f>SUM(BQ14:BQ40)</f>
        <v>13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4">
        <f>SUM(BY14:BY40)</f>
        <v>65.7</v>
      </c>
      <c r="BZ41" s="114">
        <f>SUM(BZ14:BZ40)</f>
        <v>3</v>
      </c>
      <c r="CA41" s="115">
        <f>SUM(CA14:CA40)</f>
        <v>24195</v>
      </c>
      <c r="CB41" s="116">
        <f>SUM(CB14:CB40)</f>
        <v>211.48222222222222</v>
      </c>
      <c r="CC41" s="114">
        <f>SUM(CC14:CC40)</f>
        <v>66.900000000000006</v>
      </c>
      <c r="CD41" s="115">
        <f>CD40</f>
        <v>24195</v>
      </c>
      <c r="CE41" s="115">
        <f>CE40</f>
        <v>-195</v>
      </c>
      <c r="CF41" s="114">
        <f>SUM(CF14:CF40)</f>
        <v>21681</v>
      </c>
      <c r="CG41" s="68" t="s">
        <v>0</v>
      </c>
      <c r="CH41" s="407" t="s">
        <v>0</v>
      </c>
      <c r="CI41" s="408"/>
      <c r="CJ41" s="375"/>
      <c r="CK41" s="376"/>
      <c r="CL41" s="376"/>
      <c r="CM41" s="114">
        <f>SUM(CM14:CM40)</f>
        <v>1.2</v>
      </c>
      <c r="CN41" s="114"/>
      <c r="CO41" s="125">
        <f>SUM(CO14:CO40)</f>
        <v>13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6" t="s">
        <v>43</v>
      </c>
      <c r="C42" s="257"/>
      <c r="D42" s="258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6" t="s">
        <v>43</v>
      </c>
      <c r="AA42" s="257"/>
      <c r="AB42" s="258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6" t="s">
        <v>43</v>
      </c>
      <c r="AY42" s="257"/>
      <c r="AZ42" s="258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6" t="s">
        <v>43</v>
      </c>
      <c r="BW42" s="257"/>
      <c r="BX42" s="258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09" t="s">
        <v>59</v>
      </c>
      <c r="C43" s="410"/>
      <c r="D43" s="90">
        <f>IF(CF41=0,"",CF41)</f>
        <v>21681</v>
      </c>
      <c r="E43" s="259" t="s">
        <v>58</v>
      </c>
      <c r="F43" s="259"/>
      <c r="G43" s="260"/>
      <c r="H43" s="79">
        <v>24200</v>
      </c>
      <c r="I43" s="80">
        <v>1</v>
      </c>
      <c r="J43" s="411" t="s">
        <v>32</v>
      </c>
      <c r="K43" s="412"/>
      <c r="L43" s="94">
        <f>CF43</f>
        <v>0.6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90">
        <f>IF($D$43="","",$D$43)</f>
        <v>21681</v>
      </c>
      <c r="AC43" s="259" t="s">
        <v>58</v>
      </c>
      <c r="AD43" s="259"/>
      <c r="AE43" s="260"/>
      <c r="AF43" s="132">
        <f>IF($H$43="","",$H$43)</f>
        <v>24200</v>
      </c>
      <c r="AG43" s="80">
        <v>1</v>
      </c>
      <c r="AH43" s="411" t="s">
        <v>32</v>
      </c>
      <c r="AI43" s="412"/>
      <c r="AJ43" s="94">
        <f>CF43</f>
        <v>0.6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90">
        <f>IF($D$43="","",$D$43)</f>
        <v>21681</v>
      </c>
      <c r="BA43" s="259" t="s">
        <v>58</v>
      </c>
      <c r="BB43" s="259"/>
      <c r="BC43" s="260"/>
      <c r="BD43" s="132">
        <f>IF($H$43="","",$H$43)</f>
        <v>24200</v>
      </c>
      <c r="BE43" s="80">
        <v>1</v>
      </c>
      <c r="BF43" s="411" t="s">
        <v>32</v>
      </c>
      <c r="BG43" s="412"/>
      <c r="BH43" s="94">
        <f>CF43</f>
        <v>0.6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90">
        <f>IF($D$43="","",$D$43)</f>
        <v>21681</v>
      </c>
      <c r="BY43" s="259" t="s">
        <v>58</v>
      </c>
      <c r="BZ43" s="259"/>
      <c r="CA43" s="260"/>
      <c r="CB43" s="132">
        <f>IF($H$43="","",$H$43)</f>
        <v>24200</v>
      </c>
      <c r="CC43" s="80">
        <v>1</v>
      </c>
      <c r="CD43" s="411" t="s">
        <v>32</v>
      </c>
      <c r="CE43" s="412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0.6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3" t="s">
        <v>44</v>
      </c>
      <c r="C44" s="414"/>
      <c r="D44" s="91">
        <f>IF(D43="","",(D45/D43))</f>
        <v>1.1159540611595407</v>
      </c>
      <c r="E44" s="405" t="s">
        <v>54</v>
      </c>
      <c r="F44" s="405"/>
      <c r="G44" s="406"/>
      <c r="H44" s="92">
        <f>IF(CO41=0,"",CO41)</f>
        <v>13</v>
      </c>
      <c r="I44" s="71">
        <v>2</v>
      </c>
      <c r="J44" s="373" t="s">
        <v>33</v>
      </c>
      <c r="K44" s="374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1"/>
      <c r="U44" s="298"/>
      <c r="V44" s="305"/>
      <c r="W44" s="298"/>
      <c r="X44" s="299"/>
      <c r="Y44" s="300"/>
      <c r="Z44" s="413" t="s">
        <v>44</v>
      </c>
      <c r="AA44" s="414"/>
      <c r="AB44" s="91">
        <f>IF($D$44="","",$D$44)</f>
        <v>1.1159540611595407</v>
      </c>
      <c r="AC44" s="405" t="s">
        <v>54</v>
      </c>
      <c r="AD44" s="405"/>
      <c r="AE44" s="406"/>
      <c r="AF44" s="92">
        <f>IF($H$44="","",$H$44)</f>
        <v>13</v>
      </c>
      <c r="AG44" s="71">
        <v>2</v>
      </c>
      <c r="AH44" s="373" t="s">
        <v>33</v>
      </c>
      <c r="AI44" s="374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1">
        <f>IF($D$44="","",$D$44)</f>
        <v>1.1159540611595407</v>
      </c>
      <c r="BA44" s="405" t="s">
        <v>54</v>
      </c>
      <c r="BB44" s="405"/>
      <c r="BC44" s="406"/>
      <c r="BD44" s="92">
        <f>IF($H$44="","",$H$44)</f>
        <v>13</v>
      </c>
      <c r="BE44" s="71">
        <v>2</v>
      </c>
      <c r="BF44" s="373" t="s">
        <v>33</v>
      </c>
      <c r="BG44" s="374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1">
        <f>IF($D$44="","",$D$44)</f>
        <v>1.1159540611595407</v>
      </c>
      <c r="BY44" s="405" t="s">
        <v>54</v>
      </c>
      <c r="BZ44" s="405"/>
      <c r="CA44" s="406"/>
      <c r="CB44" s="92">
        <f>IF($H$44="","",$H$44)</f>
        <v>13</v>
      </c>
      <c r="CC44" s="71">
        <v>2</v>
      </c>
      <c r="CD44" s="373" t="s">
        <v>33</v>
      </c>
      <c r="CE44" s="37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3" t="s">
        <v>60</v>
      </c>
      <c r="C45" s="404"/>
      <c r="D45" s="92">
        <f>IF(CA41=0,"",CA41)</f>
        <v>24195</v>
      </c>
      <c r="E45" s="405" t="s">
        <v>55</v>
      </c>
      <c r="F45" s="405"/>
      <c r="G45" s="406"/>
      <c r="H45" s="92">
        <v>0</v>
      </c>
      <c r="I45" s="71">
        <v>3</v>
      </c>
      <c r="J45" s="254" t="s">
        <v>34</v>
      </c>
      <c r="K45" s="255"/>
      <c r="L45" s="96">
        <f>$CF$45</f>
        <v>0.6</v>
      </c>
      <c r="M45" s="273">
        <v>42074</v>
      </c>
      <c r="N45" s="274"/>
      <c r="O45" s="264" t="s">
        <v>84</v>
      </c>
      <c r="P45" s="265"/>
      <c r="Q45" s="287" t="s">
        <v>85</v>
      </c>
      <c r="R45" s="253"/>
      <c r="S45" s="287" t="s">
        <v>81</v>
      </c>
      <c r="T45" s="253"/>
      <c r="U45" s="252"/>
      <c r="V45" s="253"/>
      <c r="W45" s="266"/>
      <c r="X45" s="267"/>
      <c r="Y45" s="268"/>
      <c r="Z45" s="403" t="s">
        <v>60</v>
      </c>
      <c r="AA45" s="404"/>
      <c r="AB45" s="92">
        <f>IF($D$45="","",$D$45)</f>
        <v>24195</v>
      </c>
      <c r="AC45" s="405" t="s">
        <v>55</v>
      </c>
      <c r="AD45" s="405"/>
      <c r="AE45" s="406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0.6</v>
      </c>
      <c r="AK45" s="397">
        <f>IF($M$45="","",$M$45)</f>
        <v>42074</v>
      </c>
      <c r="AL45" s="398"/>
      <c r="AM45" s="383" t="str">
        <f>IF($O$45="","",$O$45)</f>
        <v>520 p</v>
      </c>
      <c r="AN45" s="384"/>
      <c r="AO45" s="383" t="str">
        <f>IF($Q$45="","",$Q$45)</f>
        <v>yes ok</v>
      </c>
      <c r="AP45" s="384"/>
      <c r="AQ45" s="383" t="str">
        <f>IF($S$45="","",$S$45)</f>
        <v>JC</v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2">
        <f>IF($D$45="","",$D$45)</f>
        <v>24195</v>
      </c>
      <c r="BA45" s="405" t="s">
        <v>55</v>
      </c>
      <c r="BB45" s="405"/>
      <c r="BC45" s="406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0.6</v>
      </c>
      <c r="BI45" s="397">
        <f>IF($M$45="","",$M$45)</f>
        <v>42074</v>
      </c>
      <c r="BJ45" s="398"/>
      <c r="BK45" s="383" t="str">
        <f>IF($O$45="","",$O$45)</f>
        <v>520 p</v>
      </c>
      <c r="BL45" s="384"/>
      <c r="BM45" s="383" t="str">
        <f>IF($Q$45="","",$Q$45)</f>
        <v>yes ok</v>
      </c>
      <c r="BN45" s="384"/>
      <c r="BO45" s="383" t="str">
        <f>IF($S$45="","",$S$45)</f>
        <v>JC</v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2">
        <f>IF($D$45="","",$D$45)</f>
        <v>24195</v>
      </c>
      <c r="BY45" s="405" t="s">
        <v>55</v>
      </c>
      <c r="BZ45" s="405"/>
      <c r="CA45" s="406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7">
        <f>IF($M$45="","",$M$45)</f>
        <v>42074</v>
      </c>
      <c r="CH45" s="398"/>
      <c r="CI45" s="383" t="str">
        <f>IF($O$45="","",$O$45)</f>
        <v>520 p</v>
      </c>
      <c r="CJ45" s="384"/>
      <c r="CK45" s="383" t="str">
        <f>IF($Q$45="","",$Q$45)</f>
        <v>yes ok</v>
      </c>
      <c r="CL45" s="384"/>
      <c r="CM45" s="383" t="str">
        <f>IF($S$45="","",$S$45)</f>
        <v>JC</v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4"/>
      <c r="C46" s="155"/>
      <c r="D46" s="156"/>
      <c r="E46" s="405" t="s">
        <v>56</v>
      </c>
      <c r="F46" s="405"/>
      <c r="G46" s="406"/>
      <c r="H46" s="92">
        <f>IF(D45="","",((H43+H44+H45)-D45))</f>
        <v>18</v>
      </c>
      <c r="I46" s="71">
        <v>4</v>
      </c>
      <c r="J46" s="373" t="s">
        <v>37</v>
      </c>
      <c r="K46" s="374"/>
      <c r="L46" s="96">
        <f>$CF$46</f>
        <v>0</v>
      </c>
      <c r="M46" s="421"/>
      <c r="N46" s="422"/>
      <c r="O46" s="306"/>
      <c r="P46" s="307"/>
      <c r="Q46" s="275"/>
      <c r="R46" s="276"/>
      <c r="S46" s="275"/>
      <c r="T46" s="276"/>
      <c r="U46" s="275"/>
      <c r="V46" s="276"/>
      <c r="W46" s="301"/>
      <c r="X46" s="302"/>
      <c r="Y46" s="303"/>
      <c r="Z46" s="85"/>
      <c r="AA46" s="86"/>
      <c r="AB46" s="87"/>
      <c r="AC46" s="405" t="s">
        <v>56</v>
      </c>
      <c r="AD46" s="405"/>
      <c r="AE46" s="406"/>
      <c r="AF46" s="92">
        <f>IF($H$46="","",$H$46)</f>
        <v>18</v>
      </c>
      <c r="AG46" s="71">
        <v>4</v>
      </c>
      <c r="AH46" s="373" t="s">
        <v>37</v>
      </c>
      <c r="AI46" s="374"/>
      <c r="AJ46" s="96">
        <f>$CF$46</f>
        <v>0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5"/>
      <c r="AY46" s="86"/>
      <c r="AZ46" s="87"/>
      <c r="BA46" s="405" t="s">
        <v>56</v>
      </c>
      <c r="BB46" s="405"/>
      <c r="BC46" s="406"/>
      <c r="BD46" s="92">
        <f>IF($H$46="","",$H$46)</f>
        <v>18</v>
      </c>
      <c r="BE46" s="71">
        <v>4</v>
      </c>
      <c r="BF46" s="373" t="s">
        <v>37</v>
      </c>
      <c r="BG46" s="374"/>
      <c r="BH46" s="96">
        <f>$CF$46</f>
        <v>0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5"/>
      <c r="BW46" s="86"/>
      <c r="BX46" s="87"/>
      <c r="BY46" s="405" t="s">
        <v>56</v>
      </c>
      <c r="BZ46" s="405"/>
      <c r="CA46" s="406"/>
      <c r="CB46" s="92">
        <f>IF($H$46="","",$H$46)</f>
        <v>18</v>
      </c>
      <c r="CC46" s="71">
        <v>4</v>
      </c>
      <c r="CD46" s="373" t="s">
        <v>37</v>
      </c>
      <c r="CE46" s="37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-1.2744</v>
      </c>
      <c r="I47" s="72">
        <v>5</v>
      </c>
      <c r="J47" s="188" t="s">
        <v>42</v>
      </c>
      <c r="K47" s="189"/>
      <c r="L47" s="97">
        <f>$CF$47</f>
        <v>0</v>
      </c>
      <c r="M47" s="423"/>
      <c r="N47" s="424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-1.2744</v>
      </c>
      <c r="AG47" s="72">
        <v>5</v>
      </c>
      <c r="AH47" s="188" t="s">
        <v>42</v>
      </c>
      <c r="AI47" s="189"/>
      <c r="AJ47" s="97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4"/>
      <c r="AY47" s="75"/>
      <c r="AZ47" s="62"/>
      <c r="BA47" s="173" t="s">
        <v>57</v>
      </c>
      <c r="BB47" s="174"/>
      <c r="BC47" s="175"/>
      <c r="BD47" s="93">
        <f>IF($H$47="","",$H$47)</f>
        <v>-1.2744</v>
      </c>
      <c r="BE47" s="72">
        <v>5</v>
      </c>
      <c r="BF47" s="188" t="s">
        <v>42</v>
      </c>
      <c r="BG47" s="189"/>
      <c r="BH47" s="97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4"/>
      <c r="BW47" s="75"/>
      <c r="BX47" s="62"/>
      <c r="BY47" s="173" t="s">
        <v>57</v>
      </c>
      <c r="BZ47" s="174"/>
      <c r="CA47" s="175"/>
      <c r="CB47" s="93">
        <f>IF($H$47="","",$H$47)</f>
        <v>-1.2744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2015-03-23T19:02:49Z</cp:lastPrinted>
  <dcterms:created xsi:type="dcterms:W3CDTF">2004-06-10T22:10:31Z</dcterms:created>
  <dcterms:modified xsi:type="dcterms:W3CDTF">2015-03-23T19:03:34Z</dcterms:modified>
</cp:coreProperties>
</file>