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H30" i="51" s="1"/>
  <c r="CF31" i="51"/>
  <c r="CH31" i="51" s="1"/>
  <c r="CF32" i="51"/>
  <c r="CF33" i="51"/>
  <c r="CF34" i="51"/>
  <c r="CF35" i="51"/>
  <c r="CH35" i="51" s="1"/>
  <c r="CF36" i="51"/>
  <c r="CH36" i="51" s="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9" i="51"/>
  <c r="AH23" i="51"/>
  <c r="AN8" i="51"/>
  <c r="AH31" i="51"/>
  <c r="AH37" i="51"/>
  <c r="AH21" i="51"/>
  <c r="I41" i="51"/>
  <c r="X6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6" i="51" l="1"/>
  <c r="BF18" i="51"/>
  <c r="BF37" i="51"/>
  <c r="BF36" i="51"/>
  <c r="BF21" i="51"/>
  <c r="BF32" i="51"/>
  <c r="BF35" i="51"/>
  <c r="BF20" i="51"/>
  <c r="BF31" i="51"/>
  <c r="BF28" i="51"/>
  <c r="BF16" i="51"/>
  <c r="BF23" i="51"/>
  <c r="BF34" i="51"/>
  <c r="BF24" i="51"/>
  <c r="BF39" i="51"/>
  <c r="BF29" i="51"/>
  <c r="BF19" i="51"/>
  <c r="BF27" i="51"/>
  <c r="BF15" i="51"/>
  <c r="BF38" i="51"/>
  <c r="BF30" i="51"/>
  <c r="BF22" i="51"/>
  <c r="BC41" i="51"/>
  <c r="CA14" i="51" s="1"/>
  <c r="CD26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4" i="51" l="1"/>
  <c r="CD18" i="51"/>
  <c r="CD34" i="51"/>
  <c r="CD28" i="51"/>
  <c r="CD22" i="51"/>
  <c r="CD38" i="51"/>
  <c r="CD27" i="51"/>
  <c r="CD29" i="51"/>
  <c r="CD16" i="51"/>
  <c r="CD32" i="51"/>
  <c r="CD15" i="51"/>
  <c r="CD31" i="51"/>
  <c r="CD17" i="51"/>
  <c r="CD33" i="51"/>
  <c r="CD20" i="51"/>
  <c r="CD36" i="51"/>
  <c r="CD30" i="51"/>
  <c r="CD19" i="51"/>
  <c r="CD35" i="51"/>
  <c r="CD21" i="51"/>
  <c r="CD37" i="51"/>
  <c r="CD39" i="51"/>
  <c r="CD40" i="51"/>
  <c r="CD41" i="51" s="1"/>
  <c r="CA41" i="51"/>
  <c r="D45" i="51" s="1"/>
  <c r="BX45" i="51" s="1"/>
  <c r="CD23" i="51"/>
  <c r="CD25" i="51"/>
  <c r="CB44" i="51"/>
  <c r="BD44" i="51"/>
  <c r="AF44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5" i="51" l="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<sst xmlns="http://schemas.openxmlformats.org/spreadsheetml/2006/main" count="330" uniqueCount="99">
  <si>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</si>
  <si>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</si>
  <si>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</si>
  <si>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</si>
  <si>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</si>
  <si>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</si>
  <si>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</si>
  <si>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</si>
  <si>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</si>
  <si>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</si>
  <si>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</si>
  <si>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</si>
  <si>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</si>
  <si>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</si>
  <si>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</si>
  <si>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</si>
  <si>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</si>
  <si>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</si>
  <si>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</si>
  <si>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</si>
  <si>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</si>
  <si>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</si>
  <si>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</si>
  <si>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</si>
  <si>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</si>
  <si>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</si>
  <si>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</si>
  <si>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</si>
  <si>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</si>
  <si>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</si>
  <si>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</si>
  <si>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</si>
  <si>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</si>
  <si>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</si>
  <si>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</si>
  <si>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</si>
  <si>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</si>
  <si>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</si>
  <si>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</si>
  <si>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</si>
  <si>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</si>
  <si>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</si>
  <si>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</si>
  <si>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</si>
  <si>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</si>
  <si>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</si>
  <si>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</si>
  <si>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</si>
  <si>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</si>
  <si>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</si>
  <si>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</si>
  <si>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</si>
  <si>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</si>
  <si>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</si>
  <si>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</si>
  <si>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</si>
  <si>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</si>
  <si>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</si>
  <si>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</si>
  <si>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</si>
  <si>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</si>
  <si>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</si>
  <si>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</si>
  <si>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</si>
  <si>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</si>
  <si>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</si>
  <si>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</si>
  <si>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</si>
  <si>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</si>
  <si>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</si>
  <si>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</si>
  <si>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</si>
  <si>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</si>
  <si>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</si>
  <si>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</si>
  <si>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</si>
  <si>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</si>
  <si>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PWN15032-HT</t>
  </si>
  <si>
    <t>G</t>
  </si>
  <si>
    <t>S6</t>
  </si>
  <si>
    <t>DM</t>
  </si>
  <si>
    <t>Set-up on S5</t>
  </si>
  <si>
    <t>ED</t>
  </si>
  <si>
    <t>Work on S5</t>
  </si>
  <si>
    <t>BW</t>
  </si>
  <si>
    <t>12am</t>
  </si>
  <si>
    <t>yes</t>
  </si>
  <si>
    <t>ok</t>
  </si>
  <si>
    <t>JD</t>
  </si>
  <si>
    <t>NO</t>
  </si>
  <si>
    <t>.2760 too deep</t>
  </si>
  <si>
    <t>1215am</t>
  </si>
  <si>
    <t>Ball nose chipped</t>
  </si>
  <si>
    <t>P8831</t>
  </si>
  <si>
    <t>J3</t>
  </si>
  <si>
    <t>P8832</t>
  </si>
  <si>
    <t>P8833</t>
  </si>
  <si>
    <t>JOB PULLED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</si>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</sst>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39" sqref="G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4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S6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4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S6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4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S6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4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1" t="s">
        <v>78</v>
      </c>
      <c r="K4" s="4"/>
      <c r="L4" s="82" t="s">
        <v>27</v>
      </c>
      <c r="M4" s="50">
        <v>8.1</v>
      </c>
      <c r="N4" s="230" t="s">
        <v>14</v>
      </c>
      <c r="O4" s="231"/>
      <c r="P4" s="214">
        <f>IF(M6="","",(ROUNDUP((C10*M8/M4/M6),0)*M6))</f>
        <v>184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14.6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G</v>
      </c>
      <c r="AI4" s="4"/>
      <c r="AJ4" s="82" t="s">
        <v>27</v>
      </c>
      <c r="AK4" s="107">
        <f>IF($M$4="","",$M$4)</f>
        <v>8.1</v>
      </c>
      <c r="AL4" s="230" t="s">
        <v>14</v>
      </c>
      <c r="AM4" s="231"/>
      <c r="AN4" s="214">
        <f>IF($P$4="","",$P$4)</f>
        <v>184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14.6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G</v>
      </c>
      <c r="BG4" s="4"/>
      <c r="BH4" s="82" t="s">
        <v>27</v>
      </c>
      <c r="BI4" s="107">
        <f>IF($M$4="","",$M$4)</f>
        <v>8.1</v>
      </c>
      <c r="BJ4" s="230" t="s">
        <v>14</v>
      </c>
      <c r="BK4" s="231"/>
      <c r="BL4" s="214">
        <f>IF($P$4="","",$P$4)</f>
        <v>184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14.6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G</v>
      </c>
      <c r="CE4" s="4"/>
      <c r="CF4" s="82" t="s">
        <v>27</v>
      </c>
      <c r="CG4" s="107">
        <f>IF($M$4="","",$M$4)</f>
        <v>8.1</v>
      </c>
      <c r="CH4" s="230" t="s">
        <v>14</v>
      </c>
      <c r="CI4" s="231"/>
      <c r="CJ4" s="214">
        <f>IF($P$4="","",$P$4)</f>
        <v>184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14.6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77</v>
      </c>
      <c r="D6" s="250"/>
      <c r="E6" s="251"/>
      <c r="F6" s="4"/>
      <c r="G6" s="39"/>
      <c r="H6" s="235" t="s">
        <v>21</v>
      </c>
      <c r="I6" s="236"/>
      <c r="J6" s="130">
        <v>330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37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0.27397260273972601</v>
      </c>
      <c r="Y6" s="29"/>
      <c r="Z6" s="78" t="s">
        <v>62</v>
      </c>
      <c r="AA6" s="309" t="str">
        <f>IF($C$6="","",$C$6)</f>
        <v>PWN15032-HT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37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0.27397260273972601</v>
      </c>
      <c r="AW6" s="29"/>
      <c r="AX6" s="78" t="s">
        <v>62</v>
      </c>
      <c r="AY6" s="309" t="str">
        <f>IF($C$6="","",$C$6)</f>
        <v>PWN15032-HT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37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0.27397260273972601</v>
      </c>
      <c r="BU6" s="29"/>
      <c r="BV6" s="78" t="s">
        <v>62</v>
      </c>
      <c r="BW6" s="309" t="str">
        <f>IF($C$6="","",$C$6)</f>
        <v>PWN15032-HT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37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0.27397260273972601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373494</v>
      </c>
      <c r="D8" s="424"/>
      <c r="E8" s="425"/>
      <c r="F8" s="418"/>
      <c r="G8" s="419"/>
      <c r="H8" s="354" t="s">
        <v>48</v>
      </c>
      <c r="I8" s="355"/>
      <c r="J8" s="133"/>
      <c r="K8" s="28"/>
      <c r="L8" s="82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373494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373494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373494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21000</v>
      </c>
      <c r="D10" s="217"/>
      <c r="E10" s="218"/>
      <c r="F10" s="416"/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21000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21000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21000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21000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40.6</v>
      </c>
      <c r="AD14" s="118">
        <f t="shared" ref="AD14:AI14" si="0">F41</f>
        <v>14.6</v>
      </c>
      <c r="AE14" s="119">
        <f t="shared" si="0"/>
        <v>16785</v>
      </c>
      <c r="AF14" s="120">
        <f>H41</f>
        <v>146.71333333333334</v>
      </c>
      <c r="AG14" s="118">
        <f t="shared" si="0"/>
        <v>61.4</v>
      </c>
      <c r="AH14" s="119">
        <f t="shared" si="0"/>
        <v>16785</v>
      </c>
      <c r="AI14" s="119">
        <f t="shared" si="0"/>
        <v>4215</v>
      </c>
      <c r="AJ14" s="121">
        <f>L41</f>
        <v>13398</v>
      </c>
      <c r="AK14" s="64"/>
      <c r="AL14" s="358"/>
      <c r="AM14" s="359"/>
      <c r="AN14" s="360"/>
      <c r="AO14" s="361"/>
      <c r="AP14" s="362"/>
      <c r="AQ14" s="124">
        <f>S41</f>
        <v>20.799999999999997</v>
      </c>
      <c r="AR14" s="63"/>
      <c r="AS14" s="121">
        <f>U41</f>
        <v>252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40.6</v>
      </c>
      <c r="BB14" s="118">
        <f t="shared" ref="BB14" si="1">AD41</f>
        <v>14.6</v>
      </c>
      <c r="BC14" s="119">
        <f t="shared" ref="BC14" si="2">AE41</f>
        <v>16785</v>
      </c>
      <c r="BD14" s="120">
        <f>AF41</f>
        <v>146.71333333333334</v>
      </c>
      <c r="BE14" s="118">
        <f t="shared" ref="BE14" si="3">AG41</f>
        <v>61.4</v>
      </c>
      <c r="BF14" s="119">
        <f t="shared" ref="BF14" si="4">AH41</f>
        <v>16785</v>
      </c>
      <c r="BG14" s="119">
        <f t="shared" ref="BG14" si="5">AI41</f>
        <v>4215</v>
      </c>
      <c r="BH14" s="121">
        <f>AJ41</f>
        <v>13398</v>
      </c>
      <c r="BI14" s="64"/>
      <c r="BJ14" s="358"/>
      <c r="BK14" s="359"/>
      <c r="BL14" s="360"/>
      <c r="BM14" s="361"/>
      <c r="BN14" s="362"/>
      <c r="BO14" s="124">
        <f>AQ41</f>
        <v>20.799999999999997</v>
      </c>
      <c r="BP14" s="63"/>
      <c r="BQ14" s="121">
        <f>AS41</f>
        <v>252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40.6</v>
      </c>
      <c r="BZ14" s="118">
        <f t="shared" ref="BZ14" si="6">BB41</f>
        <v>14.6</v>
      </c>
      <c r="CA14" s="119">
        <f t="shared" ref="CA14" si="7">BC41</f>
        <v>16785</v>
      </c>
      <c r="CB14" s="120">
        <f>BD41</f>
        <v>146.71333333333334</v>
      </c>
      <c r="CC14" s="118">
        <f t="shared" ref="CC14" si="8">BE41</f>
        <v>61.4</v>
      </c>
      <c r="CD14" s="119">
        <f t="shared" ref="CD14" si="9">BF41</f>
        <v>16785</v>
      </c>
      <c r="CE14" s="119">
        <f t="shared" ref="CE14" si="10">BG41</f>
        <v>4215</v>
      </c>
      <c r="CF14" s="121">
        <f>BH41</f>
        <v>13398</v>
      </c>
      <c r="CG14" s="64"/>
      <c r="CH14" s="358"/>
      <c r="CI14" s="359"/>
      <c r="CJ14" s="360"/>
      <c r="CK14" s="361"/>
      <c r="CL14" s="362"/>
      <c r="CM14" s="124">
        <f>BO41</f>
        <v>20.799999999999997</v>
      </c>
      <c r="CN14" s="63"/>
      <c r="CO14" s="121">
        <f>BQ41</f>
        <v>252</v>
      </c>
      <c r="CP14" s="363" t="s">
        <v>45</v>
      </c>
      <c r="CQ14" s="364"/>
      <c r="CR14" s="364"/>
      <c r="CS14" s="365"/>
    </row>
    <row r="15" spans="2:97" ht="15" customHeight="1" x14ac:dyDescent="0.25">
      <c r="B15" s="137">
        <v>42172</v>
      </c>
      <c r="C15" s="162" t="s">
        <v>80</v>
      </c>
      <c r="D15" s="138">
        <v>27993</v>
      </c>
      <c r="E15" s="138">
        <v>0</v>
      </c>
      <c r="F15" s="141">
        <v>0</v>
      </c>
      <c r="G15" s="142">
        <v>0</v>
      </c>
      <c r="H15" s="98">
        <f>IF(G15="","",(IF($P$8=0,"",(G15/$M$6)/$P$8)))</f>
        <v>0</v>
      </c>
      <c r="I15" s="99">
        <f>IF(G15="","",(SUM(E15+F15+S15)))</f>
        <v>7.6</v>
      </c>
      <c r="J15" s="100">
        <f>SUM(G$14:G15)</f>
        <v>0</v>
      </c>
      <c r="K15" s="100">
        <f t="shared" ref="K15:K40" si="11">C$10-J15</f>
        <v>21000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5">
        <v>7.6</v>
      </c>
      <c r="T15" s="147">
        <v>3</v>
      </c>
      <c r="U15" s="147">
        <v>0</v>
      </c>
      <c r="V15" s="167" t="s">
        <v>81</v>
      </c>
      <c r="W15" s="168"/>
      <c r="X15" s="168"/>
      <c r="Y15" s="169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16785</v>
      </c>
      <c r="AI15" s="100">
        <f>C$10-AH15</f>
        <v>4215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16785</v>
      </c>
      <c r="BG15" s="100">
        <f>$C$10-BF15</f>
        <v>4215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16785</v>
      </c>
      <c r="CE15" s="100">
        <f>$C$10-CD15</f>
        <v>4215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7">
        <v>42173</v>
      </c>
      <c r="C16" s="162" t="s">
        <v>80</v>
      </c>
      <c r="D16" s="138">
        <v>27993</v>
      </c>
      <c r="E16" s="138">
        <v>0</v>
      </c>
      <c r="F16" s="140">
        <v>5.6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</v>
      </c>
      <c r="J16" s="100">
        <f>SUM(G$14:G16)</f>
        <v>0</v>
      </c>
      <c r="K16" s="100">
        <f>C$10-J16</f>
        <v>21000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5">
        <v>2</v>
      </c>
      <c r="T16" s="147">
        <v>3</v>
      </c>
      <c r="U16" s="147">
        <v>0</v>
      </c>
      <c r="V16" s="167" t="s">
        <v>81</v>
      </c>
      <c r="W16" s="168"/>
      <c r="X16" s="168"/>
      <c r="Y16" s="169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16785</v>
      </c>
      <c r="AI16" s="100">
        <f t="shared" ref="AI16:AI40" si="19">C$10-AH16</f>
        <v>4215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16785</v>
      </c>
      <c r="BG16" s="100">
        <f t="shared" ref="BG16:BG40" si="25">$C$10-BF16</f>
        <v>4215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16785</v>
      </c>
      <c r="CE16" s="100">
        <f t="shared" ref="CE16:CE40" si="31">$C$10-CD16</f>
        <v>4215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7">
        <v>42174</v>
      </c>
      <c r="C17" s="162" t="s">
        <v>82</v>
      </c>
      <c r="D17" s="138">
        <v>27825</v>
      </c>
      <c r="E17" s="138">
        <v>0</v>
      </c>
      <c r="F17" s="140">
        <v>4</v>
      </c>
      <c r="G17" s="142">
        <v>0</v>
      </c>
      <c r="H17" s="98">
        <f t="shared" si="12"/>
        <v>0</v>
      </c>
      <c r="I17" s="99">
        <f t="shared" si="13"/>
        <v>7.6</v>
      </c>
      <c r="J17" s="100">
        <f>SUM(G$14:G17)</f>
        <v>0</v>
      </c>
      <c r="K17" s="100">
        <f t="shared" si="11"/>
        <v>21000</v>
      </c>
      <c r="L17" s="101">
        <f t="shared" si="14"/>
        <v>-1.4654943925052066E-13</v>
      </c>
      <c r="M17" s="102">
        <f t="shared" si="15"/>
        <v>0</v>
      </c>
      <c r="N17" s="179">
        <f t="shared" si="16"/>
        <v>0</v>
      </c>
      <c r="O17" s="180"/>
      <c r="P17" s="164"/>
      <c r="Q17" s="165"/>
      <c r="R17" s="166"/>
      <c r="S17" s="145">
        <v>3.6</v>
      </c>
      <c r="T17" s="147">
        <v>3</v>
      </c>
      <c r="U17" s="147">
        <v>0</v>
      </c>
      <c r="V17" s="167" t="s">
        <v>83</v>
      </c>
      <c r="W17" s="168"/>
      <c r="X17" s="168"/>
      <c r="Y17" s="169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16785</v>
      </c>
      <c r="AI17" s="100">
        <f t="shared" si="19"/>
        <v>4215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16785</v>
      </c>
      <c r="BG17" s="100">
        <f t="shared" si="25"/>
        <v>4215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16785</v>
      </c>
      <c r="CE17" s="100">
        <f t="shared" si="31"/>
        <v>4215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7">
        <v>42177</v>
      </c>
      <c r="C18" s="162" t="s">
        <v>82</v>
      </c>
      <c r="D18" s="138">
        <v>27825</v>
      </c>
      <c r="E18" s="138">
        <v>0</v>
      </c>
      <c r="F18" s="140">
        <v>2</v>
      </c>
      <c r="G18" s="142">
        <v>0</v>
      </c>
      <c r="H18" s="98">
        <f t="shared" si="12"/>
        <v>0</v>
      </c>
      <c r="I18" s="99">
        <f t="shared" si="13"/>
        <v>7.6</v>
      </c>
      <c r="J18" s="100">
        <f>SUM(G$14:G18)</f>
        <v>0</v>
      </c>
      <c r="K18" s="100">
        <f t="shared" si="11"/>
        <v>21000</v>
      </c>
      <c r="L18" s="101">
        <f t="shared" si="14"/>
        <v>0</v>
      </c>
      <c r="M18" s="102">
        <f t="shared" si="15"/>
        <v>0</v>
      </c>
      <c r="N18" s="179" t="str">
        <f t="shared" si="16"/>
        <v/>
      </c>
      <c r="O18" s="180"/>
      <c r="P18" s="164"/>
      <c r="Q18" s="165"/>
      <c r="R18" s="166"/>
      <c r="S18" s="145">
        <v>5.6</v>
      </c>
      <c r="T18" s="147">
        <v>3</v>
      </c>
      <c r="U18" s="147">
        <v>0</v>
      </c>
      <c r="V18" s="167" t="s">
        <v>83</v>
      </c>
      <c r="W18" s="168"/>
      <c r="X18" s="168"/>
      <c r="Y18" s="169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16785</v>
      </c>
      <c r="AI18" s="100">
        <f t="shared" si="19"/>
        <v>4215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16785</v>
      </c>
      <c r="BG18" s="100">
        <f t="shared" si="25"/>
        <v>4215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16785</v>
      </c>
      <c r="CE18" s="100">
        <f t="shared" si="31"/>
        <v>4215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7">
        <v>42177</v>
      </c>
      <c r="C19" s="163" t="s">
        <v>84</v>
      </c>
      <c r="D19" s="138">
        <v>27833</v>
      </c>
      <c r="E19" s="138">
        <v>4.5999999999999996</v>
      </c>
      <c r="F19" s="140">
        <v>3</v>
      </c>
      <c r="G19" s="142">
        <v>1900</v>
      </c>
      <c r="H19" s="98">
        <f t="shared" si="12"/>
        <v>16.607407407407408</v>
      </c>
      <c r="I19" s="99">
        <f t="shared" si="13"/>
        <v>7.6</v>
      </c>
      <c r="J19" s="100">
        <f>SUM(G$14:G19)</f>
        <v>1900</v>
      </c>
      <c r="K19" s="100">
        <f t="shared" si="11"/>
        <v>19100</v>
      </c>
      <c r="L19" s="101">
        <f t="shared" si="14"/>
        <v>1517.9999999999998</v>
      </c>
      <c r="M19" s="102">
        <f t="shared" si="15"/>
        <v>1900</v>
      </c>
      <c r="N19" s="179">
        <f t="shared" si="16"/>
        <v>1.2516469038208171</v>
      </c>
      <c r="O19" s="180"/>
      <c r="P19" s="164"/>
      <c r="Q19" s="165"/>
      <c r="R19" s="166"/>
      <c r="S19" s="145">
        <v>0</v>
      </c>
      <c r="T19" s="147">
        <v>0</v>
      </c>
      <c r="U19" s="147">
        <v>0</v>
      </c>
      <c r="V19" s="167" t="s">
        <v>83</v>
      </c>
      <c r="W19" s="168"/>
      <c r="X19" s="168"/>
      <c r="Y19" s="169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16785</v>
      </c>
      <c r="AI19" s="100">
        <f t="shared" si="19"/>
        <v>4215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16785</v>
      </c>
      <c r="BG19" s="100">
        <f t="shared" si="25"/>
        <v>4215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16785</v>
      </c>
      <c r="CE19" s="100">
        <f t="shared" si="31"/>
        <v>4215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7">
        <v>42177</v>
      </c>
      <c r="C20" s="163" t="s">
        <v>82</v>
      </c>
      <c r="D20" s="138">
        <v>27825</v>
      </c>
      <c r="E20" s="138">
        <v>5.6</v>
      </c>
      <c r="F20" s="140">
        <v>0</v>
      </c>
      <c r="G20" s="142">
        <v>2530</v>
      </c>
      <c r="H20" s="98">
        <f t="shared" si="12"/>
        <v>22.114074074074075</v>
      </c>
      <c r="I20" s="99">
        <f t="shared" si="13"/>
        <v>7.6</v>
      </c>
      <c r="J20" s="100">
        <f>SUM(G$14:G20)</f>
        <v>4430</v>
      </c>
      <c r="K20" s="100">
        <f t="shared" si="11"/>
        <v>16570</v>
      </c>
      <c r="L20" s="101">
        <f t="shared" si="14"/>
        <v>1847.9999999999998</v>
      </c>
      <c r="M20" s="102">
        <f t="shared" si="15"/>
        <v>2530</v>
      </c>
      <c r="N20" s="179">
        <f t="shared" si="16"/>
        <v>1.3690476190476193</v>
      </c>
      <c r="O20" s="180"/>
      <c r="P20" s="164"/>
      <c r="Q20" s="165"/>
      <c r="R20" s="166"/>
      <c r="S20" s="145">
        <v>2</v>
      </c>
      <c r="T20" s="147">
        <v>2</v>
      </c>
      <c r="U20" s="147">
        <v>0</v>
      </c>
      <c r="V20" s="167" t="s">
        <v>92</v>
      </c>
      <c r="W20" s="168"/>
      <c r="X20" s="168"/>
      <c r="Y20" s="169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16785</v>
      </c>
      <c r="AI20" s="100">
        <f t="shared" si="19"/>
        <v>4215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16785</v>
      </c>
      <c r="BG20" s="100">
        <f t="shared" si="25"/>
        <v>4215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16785</v>
      </c>
      <c r="CE20" s="100">
        <f t="shared" si="31"/>
        <v>4215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7">
        <v>42179</v>
      </c>
      <c r="C21" s="163" t="s">
        <v>82</v>
      </c>
      <c r="D21" s="138">
        <v>27825</v>
      </c>
      <c r="E21" s="138">
        <v>7.6</v>
      </c>
      <c r="F21" s="138">
        <v>0</v>
      </c>
      <c r="G21" s="142">
        <v>3070</v>
      </c>
      <c r="H21" s="98">
        <f t="shared" si="12"/>
        <v>26.834074074074078</v>
      </c>
      <c r="I21" s="99">
        <f t="shared" si="13"/>
        <v>7.6</v>
      </c>
      <c r="J21" s="100">
        <f>SUM(G$14:G21)</f>
        <v>7500</v>
      </c>
      <c r="K21" s="100">
        <f t="shared" si="11"/>
        <v>13500</v>
      </c>
      <c r="L21" s="101">
        <f t="shared" si="14"/>
        <v>2508</v>
      </c>
      <c r="M21" s="102">
        <f t="shared" si="15"/>
        <v>3070</v>
      </c>
      <c r="N21" s="179">
        <f t="shared" si="16"/>
        <v>1.2240829346092503</v>
      </c>
      <c r="O21" s="180"/>
      <c r="P21" s="164"/>
      <c r="Q21" s="165"/>
      <c r="R21" s="166"/>
      <c r="S21" s="145">
        <v>0</v>
      </c>
      <c r="T21" s="147">
        <v>0</v>
      </c>
      <c r="U21" s="147">
        <v>0</v>
      </c>
      <c r="V21" s="167"/>
      <c r="W21" s="168"/>
      <c r="X21" s="168"/>
      <c r="Y21" s="169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16785</v>
      </c>
      <c r="AI21" s="100">
        <f t="shared" si="19"/>
        <v>4215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16785</v>
      </c>
      <c r="BG21" s="100">
        <f t="shared" si="25"/>
        <v>4215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16785</v>
      </c>
      <c r="CE21" s="100">
        <f t="shared" si="31"/>
        <v>4215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7">
        <v>42179</v>
      </c>
      <c r="C22" s="163" t="s">
        <v>80</v>
      </c>
      <c r="D22" s="138">
        <v>27993</v>
      </c>
      <c r="E22" s="138">
        <v>7.6</v>
      </c>
      <c r="F22" s="138">
        <v>0</v>
      </c>
      <c r="G22" s="142">
        <v>3225</v>
      </c>
      <c r="H22" s="98">
        <f t="shared" si="12"/>
        <v>28.18888888888889</v>
      </c>
      <c r="I22" s="99">
        <f t="shared" si="13"/>
        <v>7.6</v>
      </c>
      <c r="J22" s="100">
        <f>SUM(G$14:G22)</f>
        <v>10725</v>
      </c>
      <c r="K22" s="100">
        <f t="shared" si="11"/>
        <v>10275</v>
      </c>
      <c r="L22" s="101">
        <f t="shared" si="14"/>
        <v>2508</v>
      </c>
      <c r="M22" s="102">
        <f t="shared" si="15"/>
        <v>3225</v>
      </c>
      <c r="N22" s="179">
        <f t="shared" si="16"/>
        <v>1.2858851674641147</v>
      </c>
      <c r="O22" s="180"/>
      <c r="P22" s="164" t="s">
        <v>93</v>
      </c>
      <c r="Q22" s="165"/>
      <c r="R22" s="166"/>
      <c r="S22" s="145">
        <v>0</v>
      </c>
      <c r="T22" s="147">
        <v>0</v>
      </c>
      <c r="U22" s="147">
        <v>252</v>
      </c>
      <c r="V22" s="170" t="s">
        <v>94</v>
      </c>
      <c r="W22" s="171"/>
      <c r="X22" s="171"/>
      <c r="Y22" s="172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16785</v>
      </c>
      <c r="AI22" s="100">
        <f t="shared" si="19"/>
        <v>4215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16785</v>
      </c>
      <c r="BG22" s="100">
        <f t="shared" si="25"/>
        <v>4215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16785</v>
      </c>
      <c r="CE22" s="100">
        <f t="shared" si="31"/>
        <v>4215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7">
        <v>42180</v>
      </c>
      <c r="C23" s="163" t="s">
        <v>82</v>
      </c>
      <c r="D23" s="138">
        <v>27825</v>
      </c>
      <c r="E23" s="138">
        <v>7.6</v>
      </c>
      <c r="F23" s="138">
        <v>0</v>
      </c>
      <c r="G23" s="142">
        <v>2750</v>
      </c>
      <c r="H23" s="98">
        <f t="shared" si="12"/>
        <v>24.037037037037038</v>
      </c>
      <c r="I23" s="99">
        <f t="shared" si="13"/>
        <v>7.6</v>
      </c>
      <c r="J23" s="100">
        <f>SUM(G$14:G23)</f>
        <v>13475</v>
      </c>
      <c r="K23" s="100">
        <f t="shared" si="11"/>
        <v>7525</v>
      </c>
      <c r="L23" s="101">
        <f t="shared" si="14"/>
        <v>2508</v>
      </c>
      <c r="M23" s="102">
        <f t="shared" si="15"/>
        <v>2750</v>
      </c>
      <c r="N23" s="179">
        <f t="shared" si="16"/>
        <v>1.0964912280701755</v>
      </c>
      <c r="O23" s="180"/>
      <c r="P23" s="164" t="s">
        <v>95</v>
      </c>
      <c r="Q23" s="165"/>
      <c r="R23" s="166"/>
      <c r="S23" s="145">
        <v>0</v>
      </c>
      <c r="T23" s="147">
        <v>0</v>
      </c>
      <c r="U23" s="147">
        <v>0</v>
      </c>
      <c r="V23" s="167"/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16785</v>
      </c>
      <c r="AI23" s="100">
        <f t="shared" si="19"/>
        <v>4215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16785</v>
      </c>
      <c r="BG23" s="100">
        <f t="shared" si="25"/>
        <v>4215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16785</v>
      </c>
      <c r="CE23" s="100">
        <f t="shared" si="31"/>
        <v>4215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7">
        <v>42180</v>
      </c>
      <c r="C24" s="163" t="s">
        <v>80</v>
      </c>
      <c r="D24" s="138">
        <v>27993</v>
      </c>
      <c r="E24" s="138">
        <v>7.6</v>
      </c>
      <c r="F24" s="138">
        <v>0</v>
      </c>
      <c r="G24" s="143">
        <v>3310</v>
      </c>
      <c r="H24" s="98">
        <f t="shared" si="12"/>
        <v>28.931851851851853</v>
      </c>
      <c r="I24" s="99">
        <f t="shared" si="13"/>
        <v>7.6</v>
      </c>
      <c r="J24" s="100">
        <f>SUM(G$14:G24)</f>
        <v>16785</v>
      </c>
      <c r="K24" s="100">
        <f t="shared" si="11"/>
        <v>4215</v>
      </c>
      <c r="L24" s="101">
        <f t="shared" si="14"/>
        <v>2508</v>
      </c>
      <c r="M24" s="102">
        <f t="shared" si="15"/>
        <v>3310</v>
      </c>
      <c r="N24" s="179">
        <f t="shared" si="16"/>
        <v>1.3197767145135566</v>
      </c>
      <c r="O24" s="180"/>
      <c r="P24" s="164" t="s">
        <v>96</v>
      </c>
      <c r="Q24" s="165"/>
      <c r="R24" s="166"/>
      <c r="S24" s="145">
        <v>0</v>
      </c>
      <c r="T24" s="147">
        <v>0</v>
      </c>
      <c r="U24" s="147">
        <v>0</v>
      </c>
      <c r="V24" s="167"/>
      <c r="W24" s="168"/>
      <c r="X24" s="168"/>
      <c r="Y24" s="16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16785</v>
      </c>
      <c r="AI24" s="100">
        <f t="shared" si="19"/>
        <v>4215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16785</v>
      </c>
      <c r="BG24" s="100">
        <f t="shared" si="25"/>
        <v>4215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16785</v>
      </c>
      <c r="CE24" s="100">
        <f t="shared" si="31"/>
        <v>4215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16785</v>
      </c>
      <c r="K25" s="100">
        <f t="shared" si="11"/>
        <v>4215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70" t="s">
        <v>97</v>
      </c>
      <c r="W25" s="171"/>
      <c r="X25" s="171"/>
      <c r="Y25" s="172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16785</v>
      </c>
      <c r="AI25" s="100">
        <f t="shared" si="19"/>
        <v>4215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16785</v>
      </c>
      <c r="BG25" s="100">
        <f t="shared" si="25"/>
        <v>4215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16785</v>
      </c>
      <c r="CE25" s="100">
        <f t="shared" si="31"/>
        <v>4215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16785</v>
      </c>
      <c r="K26" s="100">
        <f t="shared" si="11"/>
        <v>4215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67" t="s">
        <v>98</v>
      </c>
      <c r="W26" s="168"/>
      <c r="X26" s="168"/>
      <c r="Y26" s="169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16785</v>
      </c>
      <c r="AI26" s="100">
        <f t="shared" si="19"/>
        <v>4215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16785</v>
      </c>
      <c r="BG26" s="100">
        <f t="shared" si="25"/>
        <v>4215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16785</v>
      </c>
      <c r="CE26" s="100">
        <f t="shared" si="31"/>
        <v>4215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16785</v>
      </c>
      <c r="K27" s="100">
        <f t="shared" si="11"/>
        <v>4215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67"/>
      <c r="W27" s="168"/>
      <c r="X27" s="168"/>
      <c r="Y27" s="169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16785</v>
      </c>
      <c r="AI27" s="100">
        <f t="shared" si="19"/>
        <v>4215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16785</v>
      </c>
      <c r="BG27" s="100">
        <f t="shared" si="25"/>
        <v>4215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16785</v>
      </c>
      <c r="CE27" s="100">
        <f t="shared" si="31"/>
        <v>4215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16785</v>
      </c>
      <c r="K28" s="100">
        <f t="shared" si="11"/>
        <v>4215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67"/>
      <c r="W28" s="168"/>
      <c r="X28" s="168"/>
      <c r="Y28" s="169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16785</v>
      </c>
      <c r="AI28" s="100">
        <f t="shared" si="19"/>
        <v>4215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16785</v>
      </c>
      <c r="BG28" s="100">
        <f t="shared" si="25"/>
        <v>4215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16785</v>
      </c>
      <c r="CE28" s="100">
        <f t="shared" si="31"/>
        <v>4215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16785</v>
      </c>
      <c r="K29" s="100">
        <f t="shared" si="11"/>
        <v>4215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67"/>
      <c r="W29" s="168"/>
      <c r="X29" s="168"/>
      <c r="Y29" s="169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16785</v>
      </c>
      <c r="AI29" s="100">
        <f t="shared" si="19"/>
        <v>4215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16785</v>
      </c>
      <c r="BG29" s="100">
        <f t="shared" si="25"/>
        <v>4215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16785</v>
      </c>
      <c r="CE29" s="100">
        <f t="shared" si="31"/>
        <v>4215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16785</v>
      </c>
      <c r="K30" s="100">
        <f t="shared" si="11"/>
        <v>4215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67"/>
      <c r="W30" s="168"/>
      <c r="X30" s="168"/>
      <c r="Y30" s="169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16785</v>
      </c>
      <c r="AI30" s="100">
        <f t="shared" si="19"/>
        <v>4215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16785</v>
      </c>
      <c r="BG30" s="100">
        <f t="shared" si="25"/>
        <v>4215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16785</v>
      </c>
      <c r="CE30" s="100">
        <f t="shared" si="31"/>
        <v>4215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16785</v>
      </c>
      <c r="K31" s="100">
        <f t="shared" si="11"/>
        <v>4215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67"/>
      <c r="W31" s="168"/>
      <c r="X31" s="168"/>
      <c r="Y31" s="169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16785</v>
      </c>
      <c r="AI31" s="100">
        <f t="shared" si="19"/>
        <v>4215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16785</v>
      </c>
      <c r="BG31" s="100">
        <f t="shared" si="25"/>
        <v>4215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16785</v>
      </c>
      <c r="CE31" s="100">
        <f t="shared" si="31"/>
        <v>4215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16785</v>
      </c>
      <c r="K32" s="100">
        <f t="shared" si="11"/>
        <v>4215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67"/>
      <c r="W32" s="168"/>
      <c r="X32" s="168"/>
      <c r="Y32" s="169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16785</v>
      </c>
      <c r="AI32" s="100">
        <f t="shared" si="19"/>
        <v>4215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16785</v>
      </c>
      <c r="BG32" s="100">
        <f t="shared" si="25"/>
        <v>4215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16785</v>
      </c>
      <c r="CE32" s="100">
        <f t="shared" si="31"/>
        <v>4215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16785</v>
      </c>
      <c r="K33" s="100">
        <f t="shared" si="11"/>
        <v>4215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67"/>
      <c r="W33" s="168"/>
      <c r="X33" s="168"/>
      <c r="Y33" s="169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16785</v>
      </c>
      <c r="AI33" s="100">
        <f t="shared" si="19"/>
        <v>4215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16785</v>
      </c>
      <c r="BG33" s="100">
        <f t="shared" si="25"/>
        <v>4215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16785</v>
      </c>
      <c r="CE33" s="100">
        <f t="shared" si="31"/>
        <v>4215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16785</v>
      </c>
      <c r="K34" s="100">
        <f t="shared" si="11"/>
        <v>4215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67"/>
      <c r="W34" s="168"/>
      <c r="X34" s="168"/>
      <c r="Y34" s="169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16785</v>
      </c>
      <c r="AI34" s="100">
        <f t="shared" si="19"/>
        <v>4215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16785</v>
      </c>
      <c r="BG34" s="100">
        <f t="shared" si="25"/>
        <v>4215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16785</v>
      </c>
      <c r="CE34" s="100">
        <f t="shared" si="31"/>
        <v>4215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16785</v>
      </c>
      <c r="K35" s="100">
        <f t="shared" si="11"/>
        <v>4215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67"/>
      <c r="W35" s="168"/>
      <c r="X35" s="168"/>
      <c r="Y35" s="169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16785</v>
      </c>
      <c r="AI35" s="100">
        <f t="shared" si="19"/>
        <v>4215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16785</v>
      </c>
      <c r="BG35" s="100">
        <f t="shared" si="25"/>
        <v>4215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16785</v>
      </c>
      <c r="CE35" s="100">
        <f t="shared" si="31"/>
        <v>4215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16785</v>
      </c>
      <c r="K36" s="100">
        <f t="shared" si="11"/>
        <v>4215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67"/>
      <c r="W36" s="168"/>
      <c r="X36" s="168"/>
      <c r="Y36" s="169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16785</v>
      </c>
      <c r="AI36" s="100">
        <f t="shared" si="19"/>
        <v>4215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16785</v>
      </c>
      <c r="BG36" s="100">
        <f t="shared" si="25"/>
        <v>4215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16785</v>
      </c>
      <c r="CE36" s="100">
        <f t="shared" si="31"/>
        <v>4215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16785</v>
      </c>
      <c r="K37" s="100">
        <f t="shared" si="11"/>
        <v>4215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67"/>
      <c r="W37" s="168"/>
      <c r="X37" s="168"/>
      <c r="Y37" s="169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16785</v>
      </c>
      <c r="AI37" s="100">
        <f t="shared" si="19"/>
        <v>4215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16785</v>
      </c>
      <c r="BG37" s="100">
        <f t="shared" si="25"/>
        <v>4215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16785</v>
      </c>
      <c r="CE37" s="100">
        <f t="shared" si="31"/>
        <v>4215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16785</v>
      </c>
      <c r="K38" s="100">
        <f t="shared" si="11"/>
        <v>4215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16785</v>
      </c>
      <c r="AI38" s="100">
        <f t="shared" si="19"/>
        <v>4215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16785</v>
      </c>
      <c r="BG38" s="100">
        <f t="shared" si="25"/>
        <v>4215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16785</v>
      </c>
      <c r="CE38" s="100">
        <f t="shared" si="31"/>
        <v>4215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16785</v>
      </c>
      <c r="K39" s="100">
        <f t="shared" si="11"/>
        <v>4215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16785</v>
      </c>
      <c r="AI39" s="100">
        <f t="shared" si="19"/>
        <v>4215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16785</v>
      </c>
      <c r="BG39" s="100">
        <f t="shared" si="25"/>
        <v>4215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16785</v>
      </c>
      <c r="CE39" s="100">
        <f t="shared" si="31"/>
        <v>4215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16785</v>
      </c>
      <c r="K40" s="100">
        <f t="shared" si="11"/>
        <v>4215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16785</v>
      </c>
      <c r="AI40" s="100">
        <f t="shared" si="19"/>
        <v>4215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16785</v>
      </c>
      <c r="BG40" s="100">
        <f t="shared" si="25"/>
        <v>4215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16785</v>
      </c>
      <c r="CE40" s="100">
        <f t="shared" si="31"/>
        <v>4215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40.6</v>
      </c>
      <c r="F41" s="114">
        <f>SUM(F15:F40)</f>
        <v>14.6</v>
      </c>
      <c r="G41" s="115">
        <f>SUM(G15:G40)</f>
        <v>16785</v>
      </c>
      <c r="H41" s="116">
        <f>SUM(H15:H40)</f>
        <v>146.71333333333334</v>
      </c>
      <c r="I41" s="114">
        <f>IF(X4="",0,(SUM(I15:I40)-X4))</f>
        <v>61.4</v>
      </c>
      <c r="J41" s="115">
        <f>J40</f>
        <v>16785</v>
      </c>
      <c r="K41" s="115">
        <f>K40</f>
        <v>4215</v>
      </c>
      <c r="L41" s="114">
        <f>SUM(L15:L40)</f>
        <v>13398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20.799999999999997</v>
      </c>
      <c r="T41" s="111"/>
      <c r="U41" s="123">
        <f>SUM(U15:U40)</f>
        <v>252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40.6</v>
      </c>
      <c r="AD41" s="114">
        <f>SUM(AD14:AD40)</f>
        <v>14.6</v>
      </c>
      <c r="AE41" s="115">
        <f>SUM(AE14:AE40)</f>
        <v>16785</v>
      </c>
      <c r="AF41" s="116">
        <f>SUM(AF14:AF40)</f>
        <v>146.71333333333334</v>
      </c>
      <c r="AG41" s="114">
        <f>SUM(AG14:AG40)</f>
        <v>61.4</v>
      </c>
      <c r="AH41" s="115">
        <f>AH40</f>
        <v>16785</v>
      </c>
      <c r="AI41" s="115">
        <f>AI40</f>
        <v>4215</v>
      </c>
      <c r="AJ41" s="114">
        <f>SUM(AJ14:AJ40)</f>
        <v>13398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20.799999999999997</v>
      </c>
      <c r="AR41" s="68"/>
      <c r="AS41" s="125">
        <f>SUM(AS14:AS40)</f>
        <v>252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40.6</v>
      </c>
      <c r="BB41" s="114">
        <f>SUM(BB14:BB40)</f>
        <v>14.6</v>
      </c>
      <c r="BC41" s="115">
        <f>SUM(BC14:BC40)</f>
        <v>16785</v>
      </c>
      <c r="BD41" s="116">
        <f>SUM(BD14:BD40)</f>
        <v>146.71333333333334</v>
      </c>
      <c r="BE41" s="114">
        <f>SUM(BE14:BE40)</f>
        <v>61.4</v>
      </c>
      <c r="BF41" s="115">
        <f>BF40</f>
        <v>16785</v>
      </c>
      <c r="BG41" s="115">
        <f>BG40</f>
        <v>4215</v>
      </c>
      <c r="BH41" s="114">
        <f>SUM(BH14:BH40)</f>
        <v>13398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20.799999999999997</v>
      </c>
      <c r="BP41" s="114"/>
      <c r="BQ41" s="125">
        <f>SUM(BQ14:BQ40)</f>
        <v>252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40.6</v>
      </c>
      <c r="BZ41" s="114">
        <f>SUM(BZ14:BZ40)</f>
        <v>14.6</v>
      </c>
      <c r="CA41" s="115">
        <f>SUM(CA14:CA40)</f>
        <v>16785</v>
      </c>
      <c r="CB41" s="116">
        <f>SUM(CB14:CB40)</f>
        <v>146.71333333333334</v>
      </c>
      <c r="CC41" s="114">
        <f>SUM(CC14:CC40)</f>
        <v>61.4</v>
      </c>
      <c r="CD41" s="115">
        <f>CD40</f>
        <v>16785</v>
      </c>
      <c r="CE41" s="115">
        <f>CE40</f>
        <v>4215</v>
      </c>
      <c r="CF41" s="114">
        <f>SUM(CF14:CF40)</f>
        <v>13398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20.799999999999997</v>
      </c>
      <c r="CN41" s="114"/>
      <c r="CO41" s="125">
        <f>SUM(CO14:CO40)</f>
        <v>252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13398</v>
      </c>
      <c r="E43" s="259" t="s">
        <v>58</v>
      </c>
      <c r="F43" s="259"/>
      <c r="G43" s="260"/>
      <c r="H43" s="79">
        <v>16400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13398</v>
      </c>
      <c r="AC43" s="259" t="s">
        <v>58</v>
      </c>
      <c r="AD43" s="259"/>
      <c r="AE43" s="260"/>
      <c r="AF43" s="132">
        <f>IF($H$43="","",$H$43)</f>
        <v>16400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13398</v>
      </c>
      <c r="BA43" s="259" t="s">
        <v>58</v>
      </c>
      <c r="BB43" s="259"/>
      <c r="BC43" s="260"/>
      <c r="BD43" s="132">
        <f>IF($H$43="","",$H$43)</f>
        <v>16400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13398</v>
      </c>
      <c r="BY43" s="259" t="s">
        <v>58</v>
      </c>
      <c r="BZ43" s="259"/>
      <c r="CA43" s="260"/>
      <c r="CB43" s="132">
        <f>IF($H$43="","",$H$43)</f>
        <v>16400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1.2527989252127183</v>
      </c>
      <c r="E44" s="404" t="s">
        <v>54</v>
      </c>
      <c r="F44" s="404"/>
      <c r="G44" s="405"/>
      <c r="H44" s="92">
        <f>IF(CO41=0,"",CO41)</f>
        <v>252</v>
      </c>
      <c r="I44" s="71">
        <v>2</v>
      </c>
      <c r="J44" s="372" t="s">
        <v>33</v>
      </c>
      <c r="K44" s="373"/>
      <c r="L44" s="95">
        <f>$CF$44</f>
        <v>2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1.2527989252127183</v>
      </c>
      <c r="AC44" s="404" t="s">
        <v>54</v>
      </c>
      <c r="AD44" s="404"/>
      <c r="AE44" s="405"/>
      <c r="AF44" s="92">
        <f>IF($H$44="","",$H$44)</f>
        <v>252</v>
      </c>
      <c r="AG44" s="71">
        <v>2</v>
      </c>
      <c r="AH44" s="372" t="s">
        <v>33</v>
      </c>
      <c r="AI44" s="373"/>
      <c r="AJ44" s="95">
        <f>$CF$44</f>
        <v>2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1.2527989252127183</v>
      </c>
      <c r="BA44" s="404" t="s">
        <v>54</v>
      </c>
      <c r="BB44" s="404"/>
      <c r="BC44" s="405"/>
      <c r="BD44" s="92">
        <f>IF($H$44="","",$H$44)</f>
        <v>252</v>
      </c>
      <c r="BE44" s="71">
        <v>2</v>
      </c>
      <c r="BF44" s="372" t="s">
        <v>33</v>
      </c>
      <c r="BG44" s="373"/>
      <c r="BH44" s="95">
        <f>$CF$44</f>
        <v>2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1.2527989252127183</v>
      </c>
      <c r="BY44" s="404" t="s">
        <v>54</v>
      </c>
      <c r="BZ44" s="404"/>
      <c r="CA44" s="405"/>
      <c r="CB44" s="92">
        <f>IF($H$44="","",$H$44)</f>
        <v>252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16785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18.799999999999997</v>
      </c>
      <c r="M45" s="273">
        <v>42178</v>
      </c>
      <c r="N45" s="274"/>
      <c r="O45" s="264" t="s">
        <v>85</v>
      </c>
      <c r="P45" s="265"/>
      <c r="Q45" s="252" t="s">
        <v>89</v>
      </c>
      <c r="R45" s="253"/>
      <c r="S45" s="252" t="s">
        <v>87</v>
      </c>
      <c r="T45" s="253"/>
      <c r="U45" s="252" t="s">
        <v>88</v>
      </c>
      <c r="V45" s="253"/>
      <c r="W45" s="266" t="s">
        <v>90</v>
      </c>
      <c r="X45" s="267"/>
      <c r="Y45" s="268"/>
      <c r="Z45" s="402" t="s">
        <v>60</v>
      </c>
      <c r="AA45" s="403"/>
      <c r="AB45" s="92">
        <f>IF($D$45="","",$D$45)</f>
        <v>16785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18.799999999999997</v>
      </c>
      <c r="AK45" s="396">
        <f>IF($M$45="","",$M$45)</f>
        <v>42178</v>
      </c>
      <c r="AL45" s="397"/>
      <c r="AM45" s="382" t="str">
        <f>IF($O$45="","",$O$45)</f>
        <v>12am</v>
      </c>
      <c r="AN45" s="383"/>
      <c r="AO45" s="382" t="str">
        <f>IF($Q$45="","",$Q$45)</f>
        <v>NO</v>
      </c>
      <c r="AP45" s="383"/>
      <c r="AQ45" s="382" t="str">
        <f>IF($S$45="","",$S$45)</f>
        <v>ok</v>
      </c>
      <c r="AR45" s="383"/>
      <c r="AS45" s="394" t="str">
        <f>IF($U$45="","",$U$45)</f>
        <v>JD</v>
      </c>
      <c r="AT45" s="395"/>
      <c r="AU45" s="389" t="str">
        <f>IF($W$45="","",$W$45)</f>
        <v>.2760 too deep</v>
      </c>
      <c r="AV45" s="390"/>
      <c r="AW45" s="391"/>
      <c r="AX45" s="402" t="s">
        <v>60</v>
      </c>
      <c r="AY45" s="403"/>
      <c r="AZ45" s="92">
        <f>IF($D$45="","",$D$45)</f>
        <v>16785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18.799999999999997</v>
      </c>
      <c r="BI45" s="396">
        <f>IF($M$45="","",$M$45)</f>
        <v>42178</v>
      </c>
      <c r="BJ45" s="397"/>
      <c r="BK45" s="382" t="str">
        <f>IF($O$45="","",$O$45)</f>
        <v>12am</v>
      </c>
      <c r="BL45" s="383"/>
      <c r="BM45" s="382" t="str">
        <f>IF($Q$45="","",$Q$45)</f>
        <v>NO</v>
      </c>
      <c r="BN45" s="383"/>
      <c r="BO45" s="382" t="str">
        <f>IF($S$45="","",$S$45)</f>
        <v>ok</v>
      </c>
      <c r="BP45" s="383"/>
      <c r="BQ45" s="394" t="str">
        <f>IF($U$45="","",$U$45)</f>
        <v>JD</v>
      </c>
      <c r="BR45" s="395"/>
      <c r="BS45" s="389" t="str">
        <f>IF($W$45="","",$W$45)</f>
        <v>.2760 too deep</v>
      </c>
      <c r="BT45" s="390"/>
      <c r="BU45" s="391"/>
      <c r="BV45" s="402" t="s">
        <v>60</v>
      </c>
      <c r="BW45" s="403"/>
      <c r="BX45" s="92">
        <f>IF($D$45="","",$D$45)</f>
        <v>16785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18.799999999999997</v>
      </c>
      <c r="CG45" s="396">
        <f>IF($M$45="","",$M$45)</f>
        <v>42178</v>
      </c>
      <c r="CH45" s="397"/>
      <c r="CI45" s="382" t="str">
        <f>IF($O$45="","",$O$45)</f>
        <v>12am</v>
      </c>
      <c r="CJ45" s="383"/>
      <c r="CK45" s="382" t="str">
        <f>IF($Q$45="","",$Q$45)</f>
        <v>NO</v>
      </c>
      <c r="CL45" s="383"/>
      <c r="CM45" s="382" t="str">
        <f>IF($S$45="","",$S$45)</f>
        <v>ok</v>
      </c>
      <c r="CN45" s="383"/>
      <c r="CO45" s="394" t="str">
        <f>IF($U$45="","",$U$45)</f>
        <v>JD</v>
      </c>
      <c r="CP45" s="395"/>
      <c r="CQ45" s="389" t="str">
        <f>IF($W$45="","",$W$45)</f>
        <v>.2760 too deep</v>
      </c>
      <c r="CR45" s="390"/>
      <c r="CS45" s="391"/>
    </row>
    <row r="46" spans="2:97" ht="20.25" customHeight="1" x14ac:dyDescent="0.25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-133</v>
      </c>
      <c r="I46" s="71">
        <v>4</v>
      </c>
      <c r="J46" s="372" t="s">
        <v>37</v>
      </c>
      <c r="K46" s="373"/>
      <c r="L46" s="96">
        <f>$CF$46</f>
        <v>0</v>
      </c>
      <c r="M46" s="420">
        <v>42178</v>
      </c>
      <c r="N46" s="421"/>
      <c r="O46" s="305" t="s">
        <v>91</v>
      </c>
      <c r="P46" s="306"/>
      <c r="Q46" s="275" t="s">
        <v>86</v>
      </c>
      <c r="R46" s="276"/>
      <c r="S46" s="275" t="s">
        <v>87</v>
      </c>
      <c r="T46" s="276"/>
      <c r="U46" s="275" t="s">
        <v>88</v>
      </c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-133</v>
      </c>
      <c r="AG46" s="71">
        <v>4</v>
      </c>
      <c r="AH46" s="372" t="s">
        <v>37</v>
      </c>
      <c r="AI46" s="373"/>
      <c r="AJ46" s="96">
        <f>$CF$46</f>
        <v>0</v>
      </c>
      <c r="AK46" s="392">
        <f>IF($M$46="","",$M$46)</f>
        <v>42178</v>
      </c>
      <c r="AL46" s="393"/>
      <c r="AM46" s="382" t="str">
        <f>IF($O$46="","",$O$46)</f>
        <v>1215am</v>
      </c>
      <c r="AN46" s="383"/>
      <c r="AO46" s="382" t="str">
        <f>IF($Q$46="","",$Q$46)</f>
        <v>yes</v>
      </c>
      <c r="AP46" s="383"/>
      <c r="AQ46" s="382" t="str">
        <f>IF($S$46="","",$S$46)</f>
        <v>ok</v>
      </c>
      <c r="AR46" s="383"/>
      <c r="AS46" s="400" t="str">
        <f>IF($U$46="","",$U$46)</f>
        <v>JD</v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-133</v>
      </c>
      <c r="BE46" s="71">
        <v>4</v>
      </c>
      <c r="BF46" s="372" t="s">
        <v>37</v>
      </c>
      <c r="BG46" s="373"/>
      <c r="BH46" s="96">
        <f>$CF$46</f>
        <v>0</v>
      </c>
      <c r="BI46" s="392">
        <f>IF($M$46="","",$M$46)</f>
        <v>42178</v>
      </c>
      <c r="BJ46" s="393"/>
      <c r="BK46" s="382" t="str">
        <f>IF($O$46="","",$O$46)</f>
        <v>1215am</v>
      </c>
      <c r="BL46" s="383"/>
      <c r="BM46" s="382" t="str">
        <f>IF($Q$46="","",$Q$46)</f>
        <v>yes</v>
      </c>
      <c r="BN46" s="383"/>
      <c r="BO46" s="382" t="str">
        <f>IF($S$46="","",$S$46)</f>
        <v>ok</v>
      </c>
      <c r="BP46" s="383"/>
      <c r="BQ46" s="400" t="str">
        <f>IF($U$46="","",$U$46)</f>
        <v>JD</v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-133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2">
        <f>IF($M$46="","",$M$46)</f>
        <v>42178</v>
      </c>
      <c r="CH46" s="393"/>
      <c r="CI46" s="382" t="str">
        <f>IF($O$46="","",$O$46)</f>
        <v>1215am</v>
      </c>
      <c r="CJ46" s="383"/>
      <c r="CK46" s="382" t="str">
        <f>IF($Q$46="","",$Q$46)</f>
        <v>yes</v>
      </c>
      <c r="CL46" s="383"/>
      <c r="CM46" s="382" t="str">
        <f>IF($S$46="","",$S$46)</f>
        <v>ok</v>
      </c>
      <c r="CN46" s="383"/>
      <c r="CO46" s="400" t="str">
        <f>IF($U$46="","",$U$46)</f>
        <v>JD</v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9.4163999999999994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9.4163999999999994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9.4163999999999994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9.4163999999999994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2015-06-29T18:56:59Z</dcterms:modified>
</cp:coreProperties>
</file>