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5" i="51"/>
  <c r="N23" i="51"/>
  <c r="AH23" i="51"/>
  <c r="AH29" i="51"/>
  <c r="AH21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S20" author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down time signed off but no code. 3 hrs
</t>
        </r>
      </text>
    </comment>
  </commentList>
</comments>
</file>

<file path=xl/sharedStrings.xml><?xml version="1.0" encoding="utf-8"?>
<sst xmlns="http://schemas.openxmlformats.org/spreadsheetml/2006/main" count="328" uniqueCount="102">
  <si>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</si>
  <si>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</si>
  <si>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</si>
  <si>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</si>
  <si>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</si>
  <si>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</si>
  <si>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</si>
  <si>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</si>
  <si>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</si>
  <si>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</si>
  <si>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</si>
  <si>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</si>
  <si>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</si>
  <si>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</si>
  <si>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</si>
  <si>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</si>
  <si>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</si>
  <si>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</si>
  <si>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</si>
  <si>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</si>
  <si>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</si>
  <si>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</si>
  <si>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</si>
  <si>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</si>
  <si>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</si>
  <si>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</si>
  <si>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</si>
  <si>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</si>
  <si>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</si>
  <si>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</si>
  <si>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</si>
  <si>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</si>
  <si>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</si>
  <si>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</si>
  <si>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</si>
  <si>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</si>
  <si>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</si>
  <si>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</si>
  <si>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</si>
  <si>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</si>
  <si>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</si>
  <si>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</si>
  <si>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</si>
  <si>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</si>
  <si>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</si>
  <si>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</si>
  <si>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</si>
  <si>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</si>
  <si>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</si>
  <si>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</si>
  <si>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</si>
  <si>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</si>
  <si>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</si>
  <si>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</si>
  <si>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</si>
  <si>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</si>
  <si>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</si>
  <si>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</si>
  <si>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</si>
  <si>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</si>
  <si>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</si>
  <si>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</si>
  <si>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</si>
  <si>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</si>
  <si>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</si>
  <si>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</si>
  <si>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</si>
  <si>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</si>
  <si>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</si>
  <si>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</si>
  <si>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</si>
  <si>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</si>
  <si>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</si>
  <si>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</si>
  <si>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</si>
  <si>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</si>
  <si>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143001-01-C</t>
  </si>
  <si>
    <t>A01132-0034</t>
  </si>
  <si>
    <t>Standard      L2</t>
  </si>
  <si>
    <t>L2</t>
  </si>
  <si>
    <t>DT</t>
  </si>
  <si>
    <t>cleaned machine</t>
  </si>
  <si>
    <t>bw</t>
  </si>
  <si>
    <t>sp</t>
  </si>
  <si>
    <t>Wrk on L1/L4/tool drawings</t>
  </si>
  <si>
    <t>BW</t>
  </si>
  <si>
    <t>SP</t>
  </si>
  <si>
    <r>
      <t>11/</t>
    </r>
    <r>
      <rPr>
        <sz val="9"/>
        <color indexed="8"/>
        <rFont val="Arial"/>
        <family val="2"/>
      </rPr>
      <t>Fair/9pcs in brass</t>
    </r>
  </si>
  <si>
    <r>
      <t>K18/</t>
    </r>
    <r>
      <rPr>
        <sz val="9"/>
        <color indexed="8"/>
        <rFont val="Arial"/>
        <family val="2"/>
      </rPr>
      <t>Fair</t>
    </r>
  </si>
  <si>
    <t>DR/BW</t>
  </si>
  <si>
    <t>MB/SP</t>
  </si>
  <si>
    <t>Hyd line broke</t>
  </si>
  <si>
    <t>DE</t>
  </si>
  <si>
    <t>ACT reviewed 2/11 - same as standard</t>
  </si>
  <si>
    <t>B</t>
  </si>
  <si>
    <t>YES</t>
  </si>
  <si>
    <t>VG</t>
  </si>
  <si>
    <t>St3/4 broke</t>
  </si>
  <si>
    <t>Ran out of mtrl</t>
  </si>
  <si>
    <t>No mtrl/cld strt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</si>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</sst>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2" sqref="B3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32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94</v>
      </c>
      <c r="K4" s="4"/>
      <c r="L4" s="81" t="s">
        <v>27</v>
      </c>
      <c r="M4" s="50">
        <v>39.909999999999997</v>
      </c>
      <c r="N4" s="358" t="s">
        <v>14</v>
      </c>
      <c r="O4" s="359"/>
      <c r="P4" s="297">
        <f>IF(M6="","",(ROUNDUP((C10*M8/M4/M6),0)*M6))</f>
        <v>235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33.5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39.909999999999997</v>
      </c>
      <c r="AL4" s="358" t="s">
        <v>14</v>
      </c>
      <c r="AM4" s="359"/>
      <c r="AN4" s="297">
        <f>IF($P$4="","",$P$4)</f>
        <v>235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33.5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39.909999999999997</v>
      </c>
      <c r="BJ4" s="358" t="s">
        <v>14</v>
      </c>
      <c r="BK4" s="359"/>
      <c r="BL4" s="297">
        <f>IF($P$4="","",$P$4)</f>
        <v>235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33.5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39.909999999999997</v>
      </c>
      <c r="CH4" s="358" t="s">
        <v>14</v>
      </c>
      <c r="CI4" s="359"/>
      <c r="CJ4" s="297">
        <f>IF($P$4="","",$P$4)</f>
        <v>235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33.5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7" t="s">
        <v>76</v>
      </c>
      <c r="D6" s="428"/>
      <c r="E6" s="429"/>
      <c r="F6" s="4"/>
      <c r="G6" s="39"/>
      <c r="H6" s="325" t="s">
        <v>21</v>
      </c>
      <c r="I6" s="326"/>
      <c r="J6" s="129">
        <v>231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-8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0.95522388059701491</v>
      </c>
      <c r="Y6" s="29"/>
      <c r="Z6" s="77" t="s">
        <v>62</v>
      </c>
      <c r="AA6" s="322" t="str">
        <f>IF($C$6="","",$C$6)</f>
        <v>143001-01-C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231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-8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0.95522388059701491</v>
      </c>
      <c r="AW6" s="29"/>
      <c r="AX6" s="77" t="s">
        <v>62</v>
      </c>
      <c r="AY6" s="322" t="str">
        <f>IF($C$6="","",$C$6)</f>
        <v>143001-01-C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-8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0.95522388059701491</v>
      </c>
      <c r="BU6" s="29"/>
      <c r="BV6" s="77" t="s">
        <v>62</v>
      </c>
      <c r="BW6" s="322" t="str">
        <f>IF($C$6="","",$C$6)</f>
        <v>143001-01-C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-8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0.95522388059701491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360371</v>
      </c>
      <c r="D8" s="370"/>
      <c r="E8" s="371"/>
      <c r="F8" s="364"/>
      <c r="G8" s="365"/>
      <c r="H8" s="293" t="s">
        <v>78</v>
      </c>
      <c r="I8" s="294"/>
      <c r="J8" s="131">
        <v>14</v>
      </c>
      <c r="K8" s="28"/>
      <c r="L8" s="81" t="s">
        <v>28</v>
      </c>
      <c r="M8" s="56">
        <v>0.66720000000000002</v>
      </c>
      <c r="N8" s="295" t="s">
        <v>29</v>
      </c>
      <c r="O8" s="296"/>
      <c r="P8" s="297">
        <f>IF(M8="","",M4/M8)</f>
        <v>59.817146282973617</v>
      </c>
      <c r="Q8" s="298"/>
      <c r="R8" s="28"/>
      <c r="S8" s="372" t="s">
        <v>93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360371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14</v>
      </c>
      <c r="AI8" s="28"/>
      <c r="AJ8" s="81" t="s">
        <v>28</v>
      </c>
      <c r="AK8" s="107">
        <f>IF($M$8="","",$M$8)</f>
        <v>0.66720000000000002</v>
      </c>
      <c r="AL8" s="295" t="s">
        <v>29</v>
      </c>
      <c r="AM8" s="296"/>
      <c r="AN8" s="297">
        <f>IF($P$8="","",$P$8)</f>
        <v>59.817146282973617</v>
      </c>
      <c r="AO8" s="298"/>
      <c r="AP8" s="28"/>
      <c r="AQ8" s="299" t="str">
        <f>IF($S$8="","",$S$8)</f>
        <v>ACT reviewed 2/11 - same as standard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360371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14</v>
      </c>
      <c r="BG8" s="28"/>
      <c r="BH8" s="81" t="s">
        <v>28</v>
      </c>
      <c r="BI8" s="107">
        <f>IF($M$8="","",$M$8)</f>
        <v>0.66720000000000002</v>
      </c>
      <c r="BJ8" s="295" t="s">
        <v>29</v>
      </c>
      <c r="BK8" s="296"/>
      <c r="BL8" s="297">
        <f>IF($P$8="","",$P$8)</f>
        <v>59.817146282973617</v>
      </c>
      <c r="BM8" s="298"/>
      <c r="BN8" s="28"/>
      <c r="BO8" s="299" t="str">
        <f>IF($S$8="","",$S$8)</f>
        <v>ACT reviewed 2/11 - same as standard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360371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14</v>
      </c>
      <c r="CE8" s="28"/>
      <c r="CF8" s="81" t="s">
        <v>28</v>
      </c>
      <c r="CG8" s="107">
        <f>IF($M$8="","",$M$8)</f>
        <v>0.66720000000000002</v>
      </c>
      <c r="CH8" s="295" t="s">
        <v>29</v>
      </c>
      <c r="CI8" s="296"/>
      <c r="CJ8" s="297">
        <f>IF($P$8="","",$P$8)</f>
        <v>59.817146282973617</v>
      </c>
      <c r="CK8" s="298"/>
      <c r="CL8" s="28"/>
      <c r="CM8" s="299" t="str">
        <f>IF($S$8="","",$S$8)</f>
        <v>ACT reviewed 2/11 - same as standard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20">
        <v>14000</v>
      </c>
      <c r="D10" s="420"/>
      <c r="E10" s="421"/>
      <c r="F10" s="362"/>
      <c r="G10" s="363"/>
      <c r="H10" s="293" t="s">
        <v>49</v>
      </c>
      <c r="I10" s="294"/>
      <c r="J10" s="132">
        <v>14</v>
      </c>
      <c r="K10" s="162" t="s">
        <v>92</v>
      </c>
      <c r="L10" s="317" t="s">
        <v>41</v>
      </c>
      <c r="M10" s="318"/>
      <c r="N10" s="430" t="s">
        <v>77</v>
      </c>
      <c r="O10" s="431"/>
      <c r="P10" s="431"/>
      <c r="Q10" s="432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14000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14</v>
      </c>
      <c r="AI10" s="108" t="str">
        <f>IF($K$10="","",$K$10)</f>
        <v>DE</v>
      </c>
      <c r="AJ10" s="317" t="s">
        <v>41</v>
      </c>
      <c r="AK10" s="318"/>
      <c r="AL10" s="319" t="str">
        <f>IF($N$10="","",$N$10)</f>
        <v>A01132-0034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14000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14</v>
      </c>
      <c r="BG10" s="108" t="str">
        <f>IF($K$10="","",$K$10)</f>
        <v>DE</v>
      </c>
      <c r="BH10" s="317" t="s">
        <v>41</v>
      </c>
      <c r="BI10" s="318"/>
      <c r="BJ10" s="319" t="str">
        <f>IF($N$10="","",$N$10)</f>
        <v>A01132-0034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14000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14</v>
      </c>
      <c r="CE10" s="108" t="str">
        <f>IF($K$10="","",$K$10)</f>
        <v>DE</v>
      </c>
      <c r="CF10" s="317" t="s">
        <v>41</v>
      </c>
      <c r="CG10" s="318"/>
      <c r="CH10" s="319" t="str">
        <f>IF($N$10="","",$N$10)</f>
        <v>A01132-0034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4" t="s">
        <v>73</v>
      </c>
      <c r="E14" s="425"/>
      <c r="F14" s="433"/>
      <c r="G14" s="109"/>
      <c r="H14" s="109"/>
      <c r="I14" s="109" t="s">
        <v>0</v>
      </c>
      <c r="J14" s="65">
        <v>0</v>
      </c>
      <c r="K14" s="65">
        <f>C$10</f>
        <v>14000</v>
      </c>
      <c r="L14" s="109" t="s">
        <v>0</v>
      </c>
      <c r="M14" s="109" t="str">
        <f>I14</f>
        <v xml:space="preserve"> </v>
      </c>
      <c r="N14" s="422" t="s">
        <v>0</v>
      </c>
      <c r="O14" s="423"/>
      <c r="P14" s="434"/>
      <c r="Q14" s="435"/>
      <c r="R14" s="423"/>
      <c r="S14" s="111"/>
      <c r="T14" s="112"/>
      <c r="U14" s="112"/>
      <c r="V14" s="424"/>
      <c r="W14" s="425"/>
      <c r="X14" s="425"/>
      <c r="Y14" s="426"/>
      <c r="Z14" s="262" t="s">
        <v>52</v>
      </c>
      <c r="AA14" s="263"/>
      <c r="AB14" s="264"/>
      <c r="AC14" s="117">
        <f>E41</f>
        <v>60.400000000000006</v>
      </c>
      <c r="AD14" s="117">
        <f t="shared" ref="AD14:AI14" si="0">F41</f>
        <v>33.5</v>
      </c>
      <c r="AE14" s="118">
        <f t="shared" si="0"/>
        <v>14420</v>
      </c>
      <c r="AF14" s="119">
        <f>H41</f>
        <v>241.06800300676525</v>
      </c>
      <c r="AG14" s="117">
        <f t="shared" si="0"/>
        <v>73.399999999999977</v>
      </c>
      <c r="AH14" s="118">
        <f t="shared" si="0"/>
        <v>14420</v>
      </c>
      <c r="AI14" s="118">
        <f t="shared" si="0"/>
        <v>-420</v>
      </c>
      <c r="AJ14" s="120">
        <f>L41</f>
        <v>13952.400000000001</v>
      </c>
      <c r="AK14" s="64"/>
      <c r="AL14" s="265"/>
      <c r="AM14" s="266"/>
      <c r="AN14" s="267"/>
      <c r="AO14" s="268"/>
      <c r="AP14" s="269"/>
      <c r="AQ14" s="123">
        <f>S41</f>
        <v>13</v>
      </c>
      <c r="AR14" s="63"/>
      <c r="AS14" s="120">
        <f>U41</f>
        <v>75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60.400000000000006</v>
      </c>
      <c r="BB14" s="117">
        <f t="shared" ref="BB14" si="1">AD41</f>
        <v>33.5</v>
      </c>
      <c r="BC14" s="118">
        <f t="shared" ref="BC14" si="2">AE41</f>
        <v>14420</v>
      </c>
      <c r="BD14" s="119">
        <f>AF41</f>
        <v>241.06800300676525</v>
      </c>
      <c r="BE14" s="117">
        <f t="shared" ref="BE14" si="3">AG41</f>
        <v>73.399999999999977</v>
      </c>
      <c r="BF14" s="118">
        <f t="shared" ref="BF14" si="4">AH41</f>
        <v>14420</v>
      </c>
      <c r="BG14" s="118">
        <f t="shared" ref="BG14" si="5">AI41</f>
        <v>-420</v>
      </c>
      <c r="BH14" s="120">
        <f>AJ41</f>
        <v>13952.400000000001</v>
      </c>
      <c r="BI14" s="64"/>
      <c r="BJ14" s="265"/>
      <c r="BK14" s="266"/>
      <c r="BL14" s="267"/>
      <c r="BM14" s="268"/>
      <c r="BN14" s="269"/>
      <c r="BO14" s="123">
        <f>AQ41</f>
        <v>13</v>
      </c>
      <c r="BP14" s="63"/>
      <c r="BQ14" s="120">
        <f>AS41</f>
        <v>75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60.400000000000006</v>
      </c>
      <c r="BZ14" s="117">
        <f t="shared" ref="BZ14" si="6">BB41</f>
        <v>33.5</v>
      </c>
      <c r="CA14" s="118">
        <f t="shared" ref="CA14" si="7">BC41</f>
        <v>14420</v>
      </c>
      <c r="CB14" s="119">
        <f>BD41</f>
        <v>241.06800300676525</v>
      </c>
      <c r="CC14" s="117">
        <f t="shared" ref="CC14" si="8">BE41</f>
        <v>73.399999999999977</v>
      </c>
      <c r="CD14" s="118">
        <f t="shared" ref="CD14" si="9">BF41</f>
        <v>14420</v>
      </c>
      <c r="CE14" s="118">
        <f t="shared" ref="CE14" si="10">BG41</f>
        <v>-420</v>
      </c>
      <c r="CF14" s="120">
        <f>BH41</f>
        <v>13952.400000000001</v>
      </c>
      <c r="CG14" s="64"/>
      <c r="CH14" s="265"/>
      <c r="CI14" s="266"/>
      <c r="CJ14" s="267"/>
      <c r="CK14" s="268"/>
      <c r="CL14" s="269"/>
      <c r="CM14" s="123">
        <f>BO41</f>
        <v>13</v>
      </c>
      <c r="CN14" s="63"/>
      <c r="CO14" s="120">
        <f>BQ41</f>
        <v>75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42044</v>
      </c>
      <c r="C15" s="160" t="s">
        <v>80</v>
      </c>
      <c r="D15" s="136">
        <v>3205</v>
      </c>
      <c r="E15" s="136">
        <v>0</v>
      </c>
      <c r="F15" s="139">
        <v>0.5</v>
      </c>
      <c r="G15" s="140">
        <v>0</v>
      </c>
      <c r="H15" s="97">
        <f>IF(G15="","",(IF($P$8=0,"",(G15/$M$6)/$P$8)))</f>
        <v>0</v>
      </c>
      <c r="I15" s="98">
        <f>IF(G15="","",(SUM(E15+F15+S15)))</f>
        <v>0.5</v>
      </c>
      <c r="J15" s="99">
        <f>SUM(G$14:G15)</f>
        <v>0</v>
      </c>
      <c r="K15" s="99">
        <f t="shared" ref="K15:K40" si="11">C$10-J15</f>
        <v>14000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6"/>
      <c r="Q15" s="437"/>
      <c r="R15" s="438"/>
      <c r="S15" s="143">
        <v>0</v>
      </c>
      <c r="T15" s="145">
        <v>0</v>
      </c>
      <c r="U15" s="145">
        <v>0</v>
      </c>
      <c r="V15" s="409" t="s">
        <v>81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14420</v>
      </c>
      <c r="AI15" s="99">
        <f>C$10-AH15</f>
        <v>-420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14420</v>
      </c>
      <c r="BG15" s="99">
        <f>$C$10-BF15</f>
        <v>-420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14420</v>
      </c>
      <c r="CE15" s="99">
        <f>$C$10-CD15</f>
        <v>-420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5">
        <v>42044</v>
      </c>
      <c r="C16" s="160" t="s">
        <v>82</v>
      </c>
      <c r="D16" s="136"/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14000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6"/>
      <c r="Q16" s="437"/>
      <c r="R16" s="438"/>
      <c r="S16" s="143">
        <v>0</v>
      </c>
      <c r="T16" s="145">
        <v>0</v>
      </c>
      <c r="U16" s="145">
        <v>0</v>
      </c>
      <c r="V16" s="409"/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14420</v>
      </c>
      <c r="AI16" s="99">
        <f t="shared" ref="AI16:AI40" si="19">C$10-AH16</f>
        <v>-420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14420</v>
      </c>
      <c r="BG16" s="99">
        <f t="shared" ref="BG16:BG40" si="25">$C$10-BF16</f>
        <v>-420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14420</v>
      </c>
      <c r="CE16" s="99">
        <f t="shared" ref="CE16:CE40" si="31">$C$10-CD16</f>
        <v>-420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5">
        <v>42045</v>
      </c>
      <c r="C17" s="160" t="s">
        <v>83</v>
      </c>
      <c r="D17" s="136">
        <v>3504</v>
      </c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14000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6"/>
      <c r="Q17" s="437"/>
      <c r="R17" s="438"/>
      <c r="S17" s="143">
        <v>0</v>
      </c>
      <c r="T17" s="145">
        <v>0</v>
      </c>
      <c r="U17" s="145">
        <v>0</v>
      </c>
      <c r="V17" s="409"/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14420</v>
      </c>
      <c r="AI17" s="99">
        <f t="shared" si="19"/>
        <v>-420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14420</v>
      </c>
      <c r="BG17" s="99">
        <f t="shared" si="25"/>
        <v>-420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14420</v>
      </c>
      <c r="CE17" s="99">
        <f t="shared" si="31"/>
        <v>-420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42045</v>
      </c>
      <c r="C18" s="160" t="s">
        <v>80</v>
      </c>
      <c r="D18" s="136">
        <v>3205</v>
      </c>
      <c r="E18" s="136">
        <v>0</v>
      </c>
      <c r="F18" s="138">
        <v>1.5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14000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6"/>
      <c r="Q18" s="437"/>
      <c r="R18" s="438"/>
      <c r="S18" s="143">
        <v>6.1</v>
      </c>
      <c r="T18" s="145">
        <v>3</v>
      </c>
      <c r="U18" s="145">
        <v>0</v>
      </c>
      <c r="V18" s="409" t="s">
        <v>84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14420</v>
      </c>
      <c r="AI18" s="99">
        <f t="shared" si="19"/>
        <v>-420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14420</v>
      </c>
      <c r="BG18" s="99">
        <f t="shared" si="25"/>
        <v>-420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14420</v>
      </c>
      <c r="CE18" s="99">
        <f t="shared" si="31"/>
        <v>-420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>
        <v>42045</v>
      </c>
      <c r="C19" s="161" t="s">
        <v>85</v>
      </c>
      <c r="D19" s="136">
        <v>27927</v>
      </c>
      <c r="E19" s="136">
        <v>0</v>
      </c>
      <c r="F19" s="138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14000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6"/>
      <c r="Q19" s="437"/>
      <c r="R19" s="438"/>
      <c r="S19" s="143">
        <v>0</v>
      </c>
      <c r="T19" s="145">
        <v>0</v>
      </c>
      <c r="U19" s="145">
        <v>0</v>
      </c>
      <c r="V19" s="409"/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14420</v>
      </c>
      <c r="AI19" s="99">
        <f t="shared" si="19"/>
        <v>-420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14420</v>
      </c>
      <c r="BG19" s="99">
        <f t="shared" si="25"/>
        <v>-420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14420</v>
      </c>
      <c r="CE19" s="99">
        <f t="shared" si="31"/>
        <v>-420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>
        <v>42046</v>
      </c>
      <c r="C20" s="161" t="s">
        <v>86</v>
      </c>
      <c r="D20" s="136">
        <v>3504</v>
      </c>
      <c r="E20" s="136">
        <v>0</v>
      </c>
      <c r="F20" s="138">
        <v>7.6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14000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6"/>
      <c r="Q20" s="437"/>
      <c r="R20" s="438"/>
      <c r="S20" s="143">
        <v>0</v>
      </c>
      <c r="T20" s="145">
        <v>0</v>
      </c>
      <c r="U20" s="145">
        <v>25</v>
      </c>
      <c r="V20" s="412" t="s">
        <v>87</v>
      </c>
      <c r="W20" s="413"/>
      <c r="X20" s="413"/>
      <c r="Y20" s="414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14420</v>
      </c>
      <c r="AI20" s="99">
        <f t="shared" si="19"/>
        <v>-420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14420</v>
      </c>
      <c r="BG20" s="99">
        <f t="shared" si="25"/>
        <v>-420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14420</v>
      </c>
      <c r="CE20" s="99">
        <f t="shared" si="31"/>
        <v>-420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42046</v>
      </c>
      <c r="C21" s="161" t="s">
        <v>80</v>
      </c>
      <c r="D21" s="136">
        <v>3205</v>
      </c>
      <c r="E21" s="136">
        <v>4.5</v>
      </c>
      <c r="F21" s="136">
        <v>1.1000000000000001</v>
      </c>
      <c r="G21" s="140">
        <v>860</v>
      </c>
      <c r="H21" s="97">
        <f t="shared" si="12"/>
        <v>14.377148584314709</v>
      </c>
      <c r="I21" s="98">
        <f t="shared" si="13"/>
        <v>7.6</v>
      </c>
      <c r="J21" s="99">
        <f>SUM(G$14:G21)</f>
        <v>860</v>
      </c>
      <c r="K21" s="99">
        <f t="shared" si="11"/>
        <v>13140</v>
      </c>
      <c r="L21" s="100">
        <f t="shared" si="14"/>
        <v>1039.5</v>
      </c>
      <c r="M21" s="101">
        <f t="shared" si="15"/>
        <v>860</v>
      </c>
      <c r="N21" s="241">
        <f t="shared" si="16"/>
        <v>0.82732082732082735</v>
      </c>
      <c r="O21" s="242"/>
      <c r="P21" s="436">
        <v>499110</v>
      </c>
      <c r="Q21" s="437"/>
      <c r="R21" s="438"/>
      <c r="S21" s="143">
        <v>2</v>
      </c>
      <c r="T21" s="145">
        <v>4</v>
      </c>
      <c r="U21" s="145">
        <v>50</v>
      </c>
      <c r="V21" s="412" t="s">
        <v>88</v>
      </c>
      <c r="W21" s="413"/>
      <c r="X21" s="413"/>
      <c r="Y21" s="414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14420</v>
      </c>
      <c r="AI21" s="99">
        <f t="shared" si="19"/>
        <v>-420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14420</v>
      </c>
      <c r="BG21" s="99">
        <f t="shared" si="25"/>
        <v>-420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14420</v>
      </c>
      <c r="CE21" s="99">
        <f t="shared" si="31"/>
        <v>-420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42046</v>
      </c>
      <c r="C22" s="161" t="s">
        <v>89</v>
      </c>
      <c r="D22" s="136"/>
      <c r="E22" s="136">
        <v>7.6</v>
      </c>
      <c r="F22" s="136">
        <v>0</v>
      </c>
      <c r="G22" s="140">
        <v>1835</v>
      </c>
      <c r="H22" s="97">
        <f t="shared" si="12"/>
        <v>30.676822851415686</v>
      </c>
      <c r="I22" s="98">
        <f t="shared" si="13"/>
        <v>7.6</v>
      </c>
      <c r="J22" s="99">
        <f>SUM(G$14:G22)</f>
        <v>2695</v>
      </c>
      <c r="K22" s="99">
        <f t="shared" si="11"/>
        <v>11305</v>
      </c>
      <c r="L22" s="100">
        <f t="shared" si="14"/>
        <v>1755.6</v>
      </c>
      <c r="M22" s="101">
        <f t="shared" si="15"/>
        <v>1835</v>
      </c>
      <c r="N22" s="241">
        <f t="shared" si="16"/>
        <v>1.0452267031214399</v>
      </c>
      <c r="O22" s="242"/>
      <c r="P22" s="436">
        <v>499110</v>
      </c>
      <c r="Q22" s="437"/>
      <c r="R22" s="438"/>
      <c r="S22" s="143">
        <v>0</v>
      </c>
      <c r="T22" s="145">
        <v>0</v>
      </c>
      <c r="U22" s="145">
        <v>0</v>
      </c>
      <c r="V22" s="409"/>
      <c r="W22" s="410"/>
      <c r="X22" s="410"/>
      <c r="Y22" s="411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14420</v>
      </c>
      <c r="AI22" s="99">
        <f t="shared" si="19"/>
        <v>-420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14420</v>
      </c>
      <c r="BG22" s="99">
        <f t="shared" si="25"/>
        <v>-420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14420</v>
      </c>
      <c r="CE22" s="99">
        <f t="shared" si="31"/>
        <v>-420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42047</v>
      </c>
      <c r="C23" s="161" t="s">
        <v>90</v>
      </c>
      <c r="D23" s="136"/>
      <c r="E23" s="136">
        <v>7.3</v>
      </c>
      <c r="F23" s="136">
        <v>0</v>
      </c>
      <c r="G23" s="140">
        <v>1735</v>
      </c>
      <c r="H23" s="97">
        <f t="shared" si="12"/>
        <v>29.005061388123281</v>
      </c>
      <c r="I23" s="98">
        <f t="shared" si="13"/>
        <v>7.6</v>
      </c>
      <c r="J23" s="99">
        <f>SUM(G$14:G23)</f>
        <v>4430</v>
      </c>
      <c r="K23" s="99">
        <f t="shared" si="11"/>
        <v>9570</v>
      </c>
      <c r="L23" s="100">
        <f t="shared" si="14"/>
        <v>1686.3</v>
      </c>
      <c r="M23" s="101">
        <f t="shared" si="15"/>
        <v>1735</v>
      </c>
      <c r="N23" s="241">
        <f t="shared" si="16"/>
        <v>1.0288797960030838</v>
      </c>
      <c r="O23" s="242"/>
      <c r="P23" s="436"/>
      <c r="Q23" s="437"/>
      <c r="R23" s="438"/>
      <c r="S23" s="143">
        <v>0.3</v>
      </c>
      <c r="T23" s="145">
        <v>1</v>
      </c>
      <c r="U23" s="145">
        <v>0</v>
      </c>
      <c r="V23" s="409" t="s">
        <v>91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14420</v>
      </c>
      <c r="AI23" s="99">
        <f t="shared" si="19"/>
        <v>-420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14420</v>
      </c>
      <c r="BG23" s="99">
        <f t="shared" si="25"/>
        <v>-420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14420</v>
      </c>
      <c r="CE23" s="99">
        <f t="shared" si="31"/>
        <v>-420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42047</v>
      </c>
      <c r="C24" s="161" t="s">
        <v>80</v>
      </c>
      <c r="D24" s="136">
        <v>3205</v>
      </c>
      <c r="E24" s="136">
        <v>7.6</v>
      </c>
      <c r="F24" s="136">
        <v>0</v>
      </c>
      <c r="G24" s="141">
        <v>1765</v>
      </c>
      <c r="H24" s="97">
        <f t="shared" si="12"/>
        <v>29.506589827111</v>
      </c>
      <c r="I24" s="98">
        <f t="shared" si="13"/>
        <v>7.6</v>
      </c>
      <c r="J24" s="99">
        <f>SUM(G$14:G24)</f>
        <v>6195</v>
      </c>
      <c r="K24" s="99">
        <f t="shared" si="11"/>
        <v>7805</v>
      </c>
      <c r="L24" s="100">
        <f t="shared" si="14"/>
        <v>1755.6</v>
      </c>
      <c r="M24" s="101">
        <f t="shared" si="15"/>
        <v>1765</v>
      </c>
      <c r="N24" s="241">
        <f t="shared" si="16"/>
        <v>1.005354294827979</v>
      </c>
      <c r="O24" s="242"/>
      <c r="P24" s="436">
        <v>499110</v>
      </c>
      <c r="Q24" s="437"/>
      <c r="R24" s="438"/>
      <c r="S24" s="143">
        <v>0</v>
      </c>
      <c r="T24" s="145">
        <v>0</v>
      </c>
      <c r="U24" s="145">
        <v>0</v>
      </c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14420</v>
      </c>
      <c r="AI24" s="99">
        <f t="shared" si="19"/>
        <v>-420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14420</v>
      </c>
      <c r="BG24" s="99">
        <f t="shared" si="25"/>
        <v>-420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14420</v>
      </c>
      <c r="CE24" s="99">
        <f t="shared" si="31"/>
        <v>-420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42047</v>
      </c>
      <c r="C25" s="161" t="s">
        <v>89</v>
      </c>
      <c r="D25" s="136"/>
      <c r="E25" s="136">
        <v>7.6</v>
      </c>
      <c r="F25" s="136">
        <v>0</v>
      </c>
      <c r="G25" s="140">
        <v>1890</v>
      </c>
      <c r="H25" s="97">
        <f t="shared" si="12"/>
        <v>31.596291656226512</v>
      </c>
      <c r="I25" s="98">
        <f t="shared" si="13"/>
        <v>7.6</v>
      </c>
      <c r="J25" s="99">
        <f>SUM(G$14:G25)</f>
        <v>8085</v>
      </c>
      <c r="K25" s="99">
        <f t="shared" si="11"/>
        <v>5915</v>
      </c>
      <c r="L25" s="100">
        <f t="shared" si="14"/>
        <v>1755.6</v>
      </c>
      <c r="M25" s="101">
        <f t="shared" si="15"/>
        <v>1890</v>
      </c>
      <c r="N25" s="241">
        <f t="shared" si="16"/>
        <v>1.0765550239234449</v>
      </c>
      <c r="O25" s="242"/>
      <c r="P25" s="436">
        <v>499110</v>
      </c>
      <c r="Q25" s="437"/>
      <c r="R25" s="438"/>
      <c r="S25" s="143">
        <v>0</v>
      </c>
      <c r="T25" s="145">
        <v>0</v>
      </c>
      <c r="U25" s="145">
        <v>0</v>
      </c>
      <c r="V25" s="409"/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14420</v>
      </c>
      <c r="AI25" s="99">
        <f t="shared" si="19"/>
        <v>-420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14420</v>
      </c>
      <c r="BG25" s="99">
        <f t="shared" si="25"/>
        <v>-420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14420</v>
      </c>
      <c r="CE25" s="99">
        <f t="shared" si="31"/>
        <v>-420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42048</v>
      </c>
      <c r="C26" s="161" t="s">
        <v>86</v>
      </c>
      <c r="D26" s="136">
        <v>3504</v>
      </c>
      <c r="E26" s="136">
        <v>7.6</v>
      </c>
      <c r="F26" s="136">
        <v>0</v>
      </c>
      <c r="G26" s="140">
        <v>1585</v>
      </c>
      <c r="H26" s="97">
        <f t="shared" si="12"/>
        <v>26.497419193184669</v>
      </c>
      <c r="I26" s="98">
        <f t="shared" si="13"/>
        <v>7.6</v>
      </c>
      <c r="J26" s="99">
        <f>SUM(G$14:G26)</f>
        <v>9670</v>
      </c>
      <c r="K26" s="99">
        <f t="shared" si="11"/>
        <v>4330</v>
      </c>
      <c r="L26" s="100">
        <f t="shared" si="14"/>
        <v>1755.6</v>
      </c>
      <c r="M26" s="101">
        <f t="shared" si="15"/>
        <v>1585</v>
      </c>
      <c r="N26" s="241">
        <f t="shared" si="16"/>
        <v>0.90282524493050809</v>
      </c>
      <c r="O26" s="242"/>
      <c r="P26" s="436"/>
      <c r="Q26" s="437"/>
      <c r="R26" s="438"/>
      <c r="S26" s="143">
        <v>0</v>
      </c>
      <c r="T26" s="145">
        <v>0</v>
      </c>
      <c r="U26" s="145">
        <v>0</v>
      </c>
      <c r="V26" s="409" t="s">
        <v>97</v>
      </c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14420</v>
      </c>
      <c r="AI26" s="99">
        <f t="shared" si="19"/>
        <v>-420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14420</v>
      </c>
      <c r="BG26" s="99">
        <f t="shared" si="25"/>
        <v>-420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14420</v>
      </c>
      <c r="CE26" s="99">
        <f t="shared" si="31"/>
        <v>-420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>
        <v>42048</v>
      </c>
      <c r="C27" s="161" t="s">
        <v>80</v>
      </c>
      <c r="D27" s="136">
        <v>3205</v>
      </c>
      <c r="E27" s="136">
        <v>7.6</v>
      </c>
      <c r="F27" s="136">
        <v>0</v>
      </c>
      <c r="G27" s="140">
        <v>1890</v>
      </c>
      <c r="H27" s="97">
        <f t="shared" si="12"/>
        <v>31.596291656226512</v>
      </c>
      <c r="I27" s="98">
        <f t="shared" si="13"/>
        <v>7.6</v>
      </c>
      <c r="J27" s="99">
        <f>SUM(G$14:G27)</f>
        <v>11560</v>
      </c>
      <c r="K27" s="99">
        <f t="shared" si="11"/>
        <v>2440</v>
      </c>
      <c r="L27" s="100">
        <f t="shared" si="14"/>
        <v>1755.6</v>
      </c>
      <c r="M27" s="101">
        <f t="shared" si="15"/>
        <v>1890</v>
      </c>
      <c r="N27" s="241">
        <f t="shared" si="16"/>
        <v>1.0765550239234449</v>
      </c>
      <c r="O27" s="242"/>
      <c r="P27" s="436">
        <v>499110</v>
      </c>
      <c r="Q27" s="437"/>
      <c r="R27" s="438"/>
      <c r="S27" s="143">
        <v>0</v>
      </c>
      <c r="T27" s="145">
        <v>0</v>
      </c>
      <c r="U27" s="145">
        <v>0</v>
      </c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14420</v>
      </c>
      <c r="AI27" s="99">
        <f t="shared" si="19"/>
        <v>-420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14420</v>
      </c>
      <c r="BG27" s="99">
        <f t="shared" si="25"/>
        <v>-420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14420</v>
      </c>
      <c r="CE27" s="99">
        <f t="shared" si="31"/>
        <v>-420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>
        <v>42048</v>
      </c>
      <c r="C28" s="161" t="s">
        <v>89</v>
      </c>
      <c r="D28" s="136"/>
      <c r="E28" s="136">
        <v>6.6</v>
      </c>
      <c r="F28" s="136">
        <v>0</v>
      </c>
      <c r="G28" s="140">
        <v>1630</v>
      </c>
      <c r="H28" s="97">
        <f t="shared" si="12"/>
        <v>27.249711851666252</v>
      </c>
      <c r="I28" s="98">
        <f t="shared" si="13"/>
        <v>7.6</v>
      </c>
      <c r="J28" s="99">
        <f>SUM(G$14:G28)</f>
        <v>13190</v>
      </c>
      <c r="K28" s="99">
        <f t="shared" si="11"/>
        <v>810</v>
      </c>
      <c r="L28" s="100">
        <f t="shared" si="14"/>
        <v>1524.6</v>
      </c>
      <c r="M28" s="101">
        <f t="shared" si="15"/>
        <v>1630</v>
      </c>
      <c r="N28" s="241">
        <f t="shared" si="16"/>
        <v>1.0691328873147055</v>
      </c>
      <c r="O28" s="242"/>
      <c r="P28" s="436"/>
      <c r="Q28" s="437"/>
      <c r="R28" s="438"/>
      <c r="S28" s="143">
        <v>1</v>
      </c>
      <c r="T28" s="145">
        <v>4</v>
      </c>
      <c r="U28" s="145">
        <v>0</v>
      </c>
      <c r="V28" s="409" t="s">
        <v>98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14420</v>
      </c>
      <c r="AI28" s="99">
        <f t="shared" si="19"/>
        <v>-420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14420</v>
      </c>
      <c r="BG28" s="99">
        <f t="shared" si="25"/>
        <v>-420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14420</v>
      </c>
      <c r="CE28" s="99">
        <f t="shared" si="31"/>
        <v>-420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>
        <v>42051</v>
      </c>
      <c r="C29" s="161" t="s">
        <v>80</v>
      </c>
      <c r="D29" s="136">
        <v>3205</v>
      </c>
      <c r="E29" s="136">
        <v>4</v>
      </c>
      <c r="F29" s="136">
        <v>0</v>
      </c>
      <c r="G29" s="140">
        <v>1230</v>
      </c>
      <c r="H29" s="97">
        <f t="shared" si="12"/>
        <v>20.56266599849662</v>
      </c>
      <c r="I29" s="98">
        <f t="shared" si="13"/>
        <v>7.6</v>
      </c>
      <c r="J29" s="99">
        <f>SUM(G$14:G29)</f>
        <v>14420</v>
      </c>
      <c r="K29" s="99">
        <f t="shared" si="11"/>
        <v>-420</v>
      </c>
      <c r="L29" s="100">
        <f t="shared" si="14"/>
        <v>923.99999999999989</v>
      </c>
      <c r="M29" s="101">
        <f t="shared" si="15"/>
        <v>1230</v>
      </c>
      <c r="N29" s="241">
        <f t="shared" si="16"/>
        <v>1.3311688311688312</v>
      </c>
      <c r="O29" s="242"/>
      <c r="P29" s="436">
        <v>499110</v>
      </c>
      <c r="Q29" s="437"/>
      <c r="R29" s="438"/>
      <c r="S29" s="143">
        <v>3.6</v>
      </c>
      <c r="T29" s="145">
        <v>4</v>
      </c>
      <c r="U29" s="145">
        <v>0</v>
      </c>
      <c r="V29" s="409" t="s">
        <v>99</v>
      </c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14420</v>
      </c>
      <c r="AI29" s="99">
        <f t="shared" si="19"/>
        <v>-420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14420</v>
      </c>
      <c r="BG29" s="99">
        <f t="shared" si="25"/>
        <v>-420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14420</v>
      </c>
      <c r="CE29" s="99">
        <f t="shared" si="31"/>
        <v>-420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14420</v>
      </c>
      <c r="K30" s="99">
        <f t="shared" si="11"/>
        <v>-420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6"/>
      <c r="Q30" s="437"/>
      <c r="R30" s="438"/>
      <c r="S30" s="143"/>
      <c r="T30" s="145"/>
      <c r="U30" s="145"/>
      <c r="V30" s="412" t="s">
        <v>100</v>
      </c>
      <c r="W30" s="413"/>
      <c r="X30" s="413"/>
      <c r="Y30" s="414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14420</v>
      </c>
      <c r="AI30" s="99">
        <f t="shared" si="19"/>
        <v>-420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14420</v>
      </c>
      <c r="BG30" s="99">
        <f t="shared" si="25"/>
        <v>-420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14420</v>
      </c>
      <c r="CE30" s="99">
        <f t="shared" si="31"/>
        <v>-420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14420</v>
      </c>
      <c r="K31" s="99">
        <f t="shared" si="11"/>
        <v>-420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6"/>
      <c r="Q31" s="437"/>
      <c r="R31" s="438"/>
      <c r="S31" s="143"/>
      <c r="T31" s="145"/>
      <c r="U31" s="145"/>
      <c r="V31" s="409" t="s">
        <v>101</v>
      </c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14420</v>
      </c>
      <c r="AI31" s="99">
        <f t="shared" si="19"/>
        <v>-420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14420</v>
      </c>
      <c r="BG31" s="99">
        <f t="shared" si="25"/>
        <v>-420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14420</v>
      </c>
      <c r="CE31" s="99">
        <f t="shared" si="31"/>
        <v>-420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14420</v>
      </c>
      <c r="K32" s="99">
        <f t="shared" si="11"/>
        <v>-420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6"/>
      <c r="Q32" s="437"/>
      <c r="R32" s="438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14420</v>
      </c>
      <c r="AI32" s="99">
        <f t="shared" si="19"/>
        <v>-420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14420</v>
      </c>
      <c r="BG32" s="99">
        <f t="shared" si="25"/>
        <v>-420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14420</v>
      </c>
      <c r="CE32" s="99">
        <f t="shared" si="31"/>
        <v>-420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14420</v>
      </c>
      <c r="K33" s="99">
        <f t="shared" si="11"/>
        <v>-420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6"/>
      <c r="Q33" s="437"/>
      <c r="R33" s="438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14420</v>
      </c>
      <c r="AI33" s="99">
        <f t="shared" si="19"/>
        <v>-420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14420</v>
      </c>
      <c r="BG33" s="99">
        <f t="shared" si="25"/>
        <v>-420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14420</v>
      </c>
      <c r="CE33" s="99">
        <f t="shared" si="31"/>
        <v>-420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14420</v>
      </c>
      <c r="K34" s="99">
        <f t="shared" si="11"/>
        <v>-420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6"/>
      <c r="Q34" s="437"/>
      <c r="R34" s="438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14420</v>
      </c>
      <c r="AI34" s="99">
        <f t="shared" si="19"/>
        <v>-420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14420</v>
      </c>
      <c r="BG34" s="99">
        <f t="shared" si="25"/>
        <v>-420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14420</v>
      </c>
      <c r="CE34" s="99">
        <f t="shared" si="31"/>
        <v>-420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14420</v>
      </c>
      <c r="K35" s="99">
        <f t="shared" si="11"/>
        <v>-420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6"/>
      <c r="Q35" s="437"/>
      <c r="R35" s="438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14420</v>
      </c>
      <c r="AI35" s="99">
        <f t="shared" si="19"/>
        <v>-420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14420</v>
      </c>
      <c r="BG35" s="99">
        <f t="shared" si="25"/>
        <v>-420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14420</v>
      </c>
      <c r="CE35" s="99">
        <f t="shared" si="31"/>
        <v>-420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14420</v>
      </c>
      <c r="K36" s="99">
        <f t="shared" si="11"/>
        <v>-420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6"/>
      <c r="Q36" s="437"/>
      <c r="R36" s="438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14420</v>
      </c>
      <c r="AI36" s="99">
        <f t="shared" si="19"/>
        <v>-420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14420</v>
      </c>
      <c r="BG36" s="99">
        <f t="shared" si="25"/>
        <v>-420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14420</v>
      </c>
      <c r="CE36" s="99">
        <f t="shared" si="31"/>
        <v>-420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14420</v>
      </c>
      <c r="K37" s="99">
        <f t="shared" si="11"/>
        <v>-420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6"/>
      <c r="Q37" s="437"/>
      <c r="R37" s="438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14420</v>
      </c>
      <c r="AI37" s="99">
        <f t="shared" si="19"/>
        <v>-420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14420</v>
      </c>
      <c r="BG37" s="99">
        <f t="shared" si="25"/>
        <v>-420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14420</v>
      </c>
      <c r="CE37" s="99">
        <f t="shared" si="31"/>
        <v>-420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14420</v>
      </c>
      <c r="K38" s="99">
        <f t="shared" si="11"/>
        <v>-420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6"/>
      <c r="Q38" s="437"/>
      <c r="R38" s="438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14420</v>
      </c>
      <c r="AI38" s="99">
        <f t="shared" si="19"/>
        <v>-420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14420</v>
      </c>
      <c r="BG38" s="99">
        <f t="shared" si="25"/>
        <v>-420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14420</v>
      </c>
      <c r="CE38" s="99">
        <f t="shared" si="31"/>
        <v>-420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14420</v>
      </c>
      <c r="K39" s="99">
        <f t="shared" si="11"/>
        <v>-420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14420</v>
      </c>
      <c r="AI39" s="99">
        <f t="shared" si="19"/>
        <v>-420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14420</v>
      </c>
      <c r="BG39" s="99">
        <f t="shared" si="25"/>
        <v>-420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14420</v>
      </c>
      <c r="CE39" s="99">
        <f t="shared" si="31"/>
        <v>-420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14420</v>
      </c>
      <c r="K40" s="99">
        <f t="shared" si="11"/>
        <v>-420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14420</v>
      </c>
      <c r="AI40" s="99">
        <f t="shared" si="19"/>
        <v>-420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14420</v>
      </c>
      <c r="BG40" s="99">
        <f t="shared" si="25"/>
        <v>-420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14420</v>
      </c>
      <c r="CE40" s="99">
        <f t="shared" si="31"/>
        <v>-420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60.400000000000006</v>
      </c>
      <c r="F41" s="113">
        <f>SUM(F15:F40)</f>
        <v>33.5</v>
      </c>
      <c r="G41" s="114">
        <f>SUM(G15:G40)</f>
        <v>14420</v>
      </c>
      <c r="H41" s="115">
        <f>SUM(H15:H40)</f>
        <v>241.06800300676525</v>
      </c>
      <c r="I41" s="113">
        <f>IF(X4="",0,(SUM(I15:I40)-X4))</f>
        <v>73.399999999999977</v>
      </c>
      <c r="J41" s="114">
        <f>J40</f>
        <v>14420</v>
      </c>
      <c r="K41" s="114">
        <f>K40</f>
        <v>-420</v>
      </c>
      <c r="L41" s="113">
        <f>SUM(L15:L40)</f>
        <v>13952.400000000001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13</v>
      </c>
      <c r="T41" s="110"/>
      <c r="U41" s="122">
        <f>SUM(U15:U40)</f>
        <v>75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60.400000000000006</v>
      </c>
      <c r="AD41" s="113">
        <f>SUM(AD14:AD40)</f>
        <v>33.5</v>
      </c>
      <c r="AE41" s="114">
        <f>SUM(AE14:AE40)</f>
        <v>14420</v>
      </c>
      <c r="AF41" s="115">
        <f>SUM(AF14:AF40)</f>
        <v>241.06800300676525</v>
      </c>
      <c r="AG41" s="113">
        <f>SUM(AG14:AG40)</f>
        <v>73.399999999999977</v>
      </c>
      <c r="AH41" s="114">
        <f>AH40</f>
        <v>14420</v>
      </c>
      <c r="AI41" s="114">
        <f>AI40</f>
        <v>-420</v>
      </c>
      <c r="AJ41" s="113">
        <f>SUM(AJ14:AJ40)</f>
        <v>13952.400000000001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13</v>
      </c>
      <c r="AR41" s="68"/>
      <c r="AS41" s="124">
        <f>SUM(AS14:AS40)</f>
        <v>75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60.400000000000006</v>
      </c>
      <c r="BB41" s="113">
        <f>SUM(BB14:BB40)</f>
        <v>33.5</v>
      </c>
      <c r="BC41" s="114">
        <f>SUM(BC14:BC40)</f>
        <v>14420</v>
      </c>
      <c r="BD41" s="115">
        <f>SUM(BD14:BD40)</f>
        <v>241.06800300676525</v>
      </c>
      <c r="BE41" s="113">
        <f>SUM(BE14:BE40)</f>
        <v>73.399999999999977</v>
      </c>
      <c r="BF41" s="114">
        <f>BF40</f>
        <v>14420</v>
      </c>
      <c r="BG41" s="114">
        <f>BG40</f>
        <v>-420</v>
      </c>
      <c r="BH41" s="113">
        <f>SUM(BH14:BH40)</f>
        <v>13952.400000000001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13</v>
      </c>
      <c r="BP41" s="113"/>
      <c r="BQ41" s="124">
        <f>SUM(BQ14:BQ40)</f>
        <v>75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60.400000000000006</v>
      </c>
      <c r="BZ41" s="113">
        <f>SUM(BZ14:BZ40)</f>
        <v>33.5</v>
      </c>
      <c r="CA41" s="114">
        <f>SUM(CA14:CA40)</f>
        <v>14420</v>
      </c>
      <c r="CB41" s="115">
        <f>SUM(CB14:CB40)</f>
        <v>241.06800300676525</v>
      </c>
      <c r="CC41" s="113">
        <f>SUM(CC14:CC40)</f>
        <v>73.399999999999977</v>
      </c>
      <c r="CD41" s="114">
        <f>CD40</f>
        <v>14420</v>
      </c>
      <c r="CE41" s="114">
        <f>CE40</f>
        <v>-420</v>
      </c>
      <c r="CF41" s="113">
        <f>SUM(CF14:CF40)</f>
        <v>13952.400000000001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13</v>
      </c>
      <c r="CN41" s="113"/>
      <c r="CO41" s="124">
        <f>SUM(CO14:CO40)</f>
        <v>75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13952.400000000001</v>
      </c>
      <c r="E43" s="171" t="s">
        <v>58</v>
      </c>
      <c r="F43" s="171"/>
      <c r="G43" s="172"/>
      <c r="H43" s="78">
        <v>14377</v>
      </c>
      <c r="I43" s="79">
        <v>1</v>
      </c>
      <c r="J43" s="216" t="s">
        <v>32</v>
      </c>
      <c r="K43" s="217"/>
      <c r="L43" s="93">
        <f>CF43</f>
        <v>0.3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13952.400000000001</v>
      </c>
      <c r="AC43" s="171" t="s">
        <v>58</v>
      </c>
      <c r="AD43" s="171"/>
      <c r="AE43" s="172"/>
      <c r="AF43" s="158">
        <f>IF($H$43="","",$H$43)</f>
        <v>14377</v>
      </c>
      <c r="AG43" s="79">
        <v>1</v>
      </c>
      <c r="AH43" s="216" t="s">
        <v>32</v>
      </c>
      <c r="AI43" s="217"/>
      <c r="AJ43" s="93">
        <f>CF43</f>
        <v>0.3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13952.400000000001</v>
      </c>
      <c r="BA43" s="171" t="s">
        <v>58</v>
      </c>
      <c r="BB43" s="171"/>
      <c r="BC43" s="172"/>
      <c r="BD43" s="158">
        <f>IF($H$43="","",$H$43)</f>
        <v>14377</v>
      </c>
      <c r="BE43" s="79">
        <v>1</v>
      </c>
      <c r="BF43" s="216" t="s">
        <v>32</v>
      </c>
      <c r="BG43" s="217"/>
      <c r="BH43" s="93">
        <f>CF43</f>
        <v>0.3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13952.400000000001</v>
      </c>
      <c r="BY43" s="171" t="s">
        <v>58</v>
      </c>
      <c r="BZ43" s="171"/>
      <c r="CA43" s="172"/>
      <c r="CB43" s="158">
        <f>IF($H$43="","",$H$43)</f>
        <v>14377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0.3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1.033513947421232</v>
      </c>
      <c r="E44" s="164" t="s">
        <v>54</v>
      </c>
      <c r="F44" s="164"/>
      <c r="G44" s="165"/>
      <c r="H44" s="91">
        <f>IF(CO41=0,"",CO41)</f>
        <v>75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1.033513947421232</v>
      </c>
      <c r="AC44" s="164" t="s">
        <v>54</v>
      </c>
      <c r="AD44" s="164"/>
      <c r="AE44" s="165"/>
      <c r="AF44" s="91">
        <f>IF($H$44="","",$H$44)</f>
        <v>75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1.033513947421232</v>
      </c>
      <c r="BA44" s="164" t="s">
        <v>54</v>
      </c>
      <c r="BB44" s="164"/>
      <c r="BC44" s="165"/>
      <c r="BD44" s="91">
        <f>IF($H$44="","",$H$44)</f>
        <v>75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1.033513947421232</v>
      </c>
      <c r="BY44" s="164" t="s">
        <v>54</v>
      </c>
      <c r="BZ44" s="164"/>
      <c r="CA44" s="165"/>
      <c r="CB44" s="91">
        <f>IF($H$44="","",$H$44)</f>
        <v>75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14420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6.1</v>
      </c>
      <c r="M45" s="385">
        <v>42046</v>
      </c>
      <c r="N45" s="386"/>
      <c r="O45" s="415">
        <v>0.40972222222222227</v>
      </c>
      <c r="P45" s="416"/>
      <c r="Q45" s="397" t="s">
        <v>95</v>
      </c>
      <c r="R45" s="398"/>
      <c r="S45" s="397"/>
      <c r="T45" s="398"/>
      <c r="U45" s="397" t="s">
        <v>96</v>
      </c>
      <c r="V45" s="398"/>
      <c r="W45" s="417"/>
      <c r="X45" s="418"/>
      <c r="Y45" s="419"/>
      <c r="Z45" s="208" t="s">
        <v>60</v>
      </c>
      <c r="AA45" s="209"/>
      <c r="AB45" s="91">
        <f>IF($D$45="","",$D$45)</f>
        <v>14420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6.1</v>
      </c>
      <c r="AK45" s="212">
        <f>IF($M$45="","",$M$45)</f>
        <v>42046</v>
      </c>
      <c r="AL45" s="213"/>
      <c r="AM45" s="187">
        <f>IF($O$45="","",$O$45)</f>
        <v>0.40972222222222227</v>
      </c>
      <c r="AN45" s="188"/>
      <c r="AO45" s="187" t="str">
        <f>IF($Q$45="","",$Q$45)</f>
        <v>YES</v>
      </c>
      <c r="AP45" s="188"/>
      <c r="AQ45" s="187" t="str">
        <f>IF($S$45="","",$S$45)</f>
        <v/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14420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6.1</v>
      </c>
      <c r="BI45" s="212">
        <f>IF($M$45="","",$M$45)</f>
        <v>42046</v>
      </c>
      <c r="BJ45" s="213"/>
      <c r="BK45" s="187">
        <f>IF($O$45="","",$O$45)</f>
        <v>0.40972222222222227</v>
      </c>
      <c r="BL45" s="188"/>
      <c r="BM45" s="187" t="str">
        <f>IF($Q$45="","",$Q$45)</f>
        <v>YES</v>
      </c>
      <c r="BN45" s="188"/>
      <c r="BO45" s="187" t="str">
        <f>IF($S$45="","",$S$45)</f>
        <v/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14420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6.1</v>
      </c>
      <c r="CG45" s="212">
        <f>IF($M$45="","",$M$45)</f>
        <v>42046</v>
      </c>
      <c r="CH45" s="213"/>
      <c r="CI45" s="187">
        <f>IF($O$45="","",$O$45)</f>
        <v>0.40972222222222227</v>
      </c>
      <c r="CJ45" s="188"/>
      <c r="CK45" s="187" t="str">
        <f>IF($Q$45="","",$Q$45)</f>
        <v>YES</v>
      </c>
      <c r="CL45" s="188"/>
      <c r="CM45" s="187" t="str">
        <f>IF($S$45="","",$S$45)</f>
        <v/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32</v>
      </c>
      <c r="I46" s="71">
        <v>4</v>
      </c>
      <c r="J46" s="194" t="s">
        <v>37</v>
      </c>
      <c r="K46" s="195"/>
      <c r="L46" s="95">
        <f>$CF$46</f>
        <v>6.6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32</v>
      </c>
      <c r="AG46" s="71">
        <v>4</v>
      </c>
      <c r="AH46" s="194" t="s">
        <v>37</v>
      </c>
      <c r="AI46" s="195"/>
      <c r="AJ46" s="95">
        <f>$CF$46</f>
        <v>6.6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32</v>
      </c>
      <c r="BE46" s="71">
        <v>4</v>
      </c>
      <c r="BF46" s="194" t="s">
        <v>37</v>
      </c>
      <c r="BG46" s="195"/>
      <c r="BH46" s="95">
        <f>$CF$46</f>
        <v>6.6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32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-21.3504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-21.3504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-21.3504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-21.3504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2015-02-12T15:23:31Z</cp:lastPrinted>
  <dcterms:created xsi:type="dcterms:W3CDTF">2004-06-10T22:10:31Z</dcterms:created>
  <dcterms:modified xsi:type="dcterms:W3CDTF">2015-03-23T18:52:01Z</dcterms:modified>
</cp:coreProperties>
</file>