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ng\Google Drive\PREWORK_JT\Project_2\Project_2\Jamie\Benchmark_csv\"/>
    </mc:Choice>
  </mc:AlternateContent>
  <xr:revisionPtr revIDLastSave="0" documentId="13_ncr:1_{D1C18FC1-C149-4C57-B0FE-70B1D33A04E7}" xr6:coauthVersionLast="45" xr6:coauthVersionMax="45" xr10:uidLastSave="{00000000-0000-0000-0000-000000000000}"/>
  <bookViews>
    <workbookView xWindow="-110" yWindow="-110" windowWidth="19420" windowHeight="10420" activeTab="1" xr2:uid="{5ED0A3BE-DDE0-4D99-8AB8-87EA002B46C5}"/>
  </bookViews>
  <sheets>
    <sheet name="Pivot" sheetId="6" r:id="rId1"/>
    <sheet name="Data" sheetId="1" r:id="rId2"/>
    <sheet name="Keywords" sheetId="5" r:id="rId3"/>
    <sheet name="transformation RW" sheetId="3" r:id="rId4"/>
    <sheet name="transformation Rowben" sheetId="4" r:id="rId5"/>
  </sheets>
  <definedNames>
    <definedName name="_xlnm._FilterDatabase" localSheetId="1" hidden="1">Data!$A$1:$J$441</definedName>
    <definedName name="_xlnm._FilterDatabase" localSheetId="2" hidden="1">Keywords!$G$1:$H$445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2" i="1"/>
  <c r="B2" i="5"/>
  <c r="B3" i="5"/>
  <c r="B4" i="5"/>
  <c r="B5" i="5"/>
  <c r="B6" i="5"/>
  <c r="B7" i="5"/>
  <c r="B8" i="5"/>
  <c r="B9" i="5"/>
  <c r="B10" i="5"/>
  <c r="B1" i="5"/>
  <c r="H441" i="1" l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394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23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298" i="1"/>
  <c r="B25" i="4"/>
  <c r="C25" i="4" s="1"/>
  <c r="B26" i="4"/>
  <c r="C26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76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54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31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08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187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67" i="1"/>
  <c r="H168" i="1"/>
  <c r="H169" i="1"/>
  <c r="H166" i="1"/>
  <c r="B3" i="4"/>
  <c r="C3" i="4" s="1"/>
  <c r="B4" i="4"/>
  <c r="C4" i="4" s="1"/>
  <c r="B2" i="4"/>
  <c r="C2" i="4" s="1"/>
  <c r="A9" i="3"/>
  <c r="C9" i="3" s="1"/>
  <c r="D9" i="3" s="1"/>
  <c r="A38" i="3"/>
  <c r="E38" i="3" s="1"/>
  <c r="F38" i="3" s="1"/>
  <c r="A37" i="3"/>
  <c r="C37" i="3" s="1"/>
  <c r="D37" i="3" s="1"/>
  <c r="A36" i="3"/>
  <c r="A35" i="3"/>
  <c r="E35" i="3" s="1"/>
  <c r="F35" i="3" s="1"/>
  <c r="A34" i="3"/>
  <c r="E34" i="3" s="1"/>
  <c r="F34" i="3" s="1"/>
  <c r="A33" i="3"/>
  <c r="E33" i="3" s="1"/>
  <c r="F33" i="3" s="1"/>
  <c r="C32" i="3"/>
  <c r="D32" i="3" s="1"/>
  <c r="A32" i="3"/>
  <c r="E32" i="3" s="1"/>
  <c r="F32" i="3" s="1"/>
  <c r="A31" i="3"/>
  <c r="E31" i="3" s="1"/>
  <c r="F31" i="3" s="1"/>
  <c r="A30" i="3"/>
  <c r="E30" i="3" s="1"/>
  <c r="F30" i="3" s="1"/>
  <c r="E29" i="3"/>
  <c r="F29" i="3" s="1"/>
  <c r="A29" i="3"/>
  <c r="C29" i="3" s="1"/>
  <c r="D29" i="3" s="1"/>
  <c r="A28" i="3"/>
  <c r="A27" i="3"/>
  <c r="E27" i="3" s="1"/>
  <c r="F27" i="3" s="1"/>
  <c r="A26" i="3"/>
  <c r="E26" i="3" s="1"/>
  <c r="F26" i="3" s="1"/>
  <c r="A25" i="3"/>
  <c r="E25" i="3" s="1"/>
  <c r="F25" i="3" s="1"/>
  <c r="E24" i="3"/>
  <c r="F24" i="3" s="1"/>
  <c r="A24" i="3"/>
  <c r="C24" i="3" s="1"/>
  <c r="D24" i="3" s="1"/>
  <c r="A23" i="3"/>
  <c r="E23" i="3" s="1"/>
  <c r="F23" i="3" s="1"/>
  <c r="A22" i="3"/>
  <c r="E22" i="3" s="1"/>
  <c r="F22" i="3" s="1"/>
  <c r="A21" i="3"/>
  <c r="C21" i="3" s="1"/>
  <c r="D21" i="3" s="1"/>
  <c r="A20" i="3"/>
  <c r="A19" i="3"/>
  <c r="E19" i="3" s="1"/>
  <c r="F19" i="3" s="1"/>
  <c r="A18" i="3"/>
  <c r="E18" i="3" s="1"/>
  <c r="F18" i="3" s="1"/>
  <c r="A17" i="3"/>
  <c r="C17" i="3" s="1"/>
  <c r="D17" i="3" s="1"/>
  <c r="A16" i="3"/>
  <c r="C16" i="3" s="1"/>
  <c r="D16" i="3" s="1"/>
  <c r="A15" i="3"/>
  <c r="E15" i="3" s="1"/>
  <c r="F15" i="3" s="1"/>
  <c r="A14" i="3"/>
  <c r="A13" i="3"/>
  <c r="C13" i="3" s="1"/>
  <c r="D13" i="3" s="1"/>
  <c r="A12" i="3"/>
  <c r="A11" i="3"/>
  <c r="E11" i="3" s="1"/>
  <c r="F11" i="3" s="1"/>
  <c r="A10" i="3"/>
  <c r="E10" i="3" s="1"/>
  <c r="F10" i="3" s="1"/>
  <c r="A8" i="3"/>
  <c r="C8" i="3" s="1"/>
  <c r="D8" i="3" s="1"/>
  <c r="A7" i="3"/>
  <c r="E7" i="3" s="1"/>
  <c r="F7" i="3" s="1"/>
  <c r="A6" i="3"/>
  <c r="E6" i="3" s="1"/>
  <c r="F6" i="3" s="1"/>
  <c r="A5" i="3"/>
  <c r="E5" i="3" s="1"/>
  <c r="F5" i="3" s="1"/>
  <c r="D26" i="4" l="1"/>
  <c r="D25" i="4"/>
  <c r="D24" i="4"/>
  <c r="D22" i="4"/>
  <c r="D20" i="4"/>
  <c r="D18" i="4"/>
  <c r="D16" i="4"/>
  <c r="D14" i="4"/>
  <c r="D12" i="4"/>
  <c r="D10" i="4"/>
  <c r="D8" i="4"/>
  <c r="D6" i="4"/>
  <c r="D23" i="4"/>
  <c r="D21" i="4"/>
  <c r="D19" i="4"/>
  <c r="D17" i="4"/>
  <c r="D15" i="4"/>
  <c r="D13" i="4"/>
  <c r="D11" i="4"/>
  <c r="D9" i="4"/>
  <c r="D7" i="4"/>
  <c r="D5" i="4"/>
  <c r="D2" i="4"/>
  <c r="E2" i="4" s="1"/>
  <c r="G2" i="4" s="1"/>
  <c r="D4" i="4"/>
  <c r="D3" i="4"/>
  <c r="E17" i="3"/>
  <c r="F17" i="3" s="1"/>
  <c r="G17" i="3" s="1"/>
  <c r="H17" i="3" s="1"/>
  <c r="C34" i="3"/>
  <c r="D34" i="3" s="1"/>
  <c r="C18" i="3"/>
  <c r="D18" i="3" s="1"/>
  <c r="E37" i="3"/>
  <c r="F37" i="3" s="1"/>
  <c r="H37" i="3" s="1"/>
  <c r="C33" i="3"/>
  <c r="D33" i="3" s="1"/>
  <c r="E16" i="3"/>
  <c r="F16" i="3" s="1"/>
  <c r="C25" i="3"/>
  <c r="D25" i="3" s="1"/>
  <c r="E13" i="3"/>
  <c r="F13" i="3" s="1"/>
  <c r="G13" i="3" s="1"/>
  <c r="E21" i="3"/>
  <c r="F21" i="3" s="1"/>
  <c r="C26" i="3"/>
  <c r="D26" i="3" s="1"/>
  <c r="C15" i="3"/>
  <c r="D15" i="3" s="1"/>
  <c r="C11" i="3"/>
  <c r="D11" i="3" s="1"/>
  <c r="C10" i="3"/>
  <c r="D10" i="3" s="1"/>
  <c r="C5" i="3"/>
  <c r="D5" i="3" s="1"/>
  <c r="E9" i="3"/>
  <c r="F9" i="3" s="1"/>
  <c r="G5" i="3"/>
  <c r="H5" i="3" s="1"/>
  <c r="G35" i="3"/>
  <c r="K35" i="3" s="1"/>
  <c r="K24" i="3"/>
  <c r="G24" i="3"/>
  <c r="H24" i="3" s="1"/>
  <c r="G11" i="3"/>
  <c r="H11" i="3" s="1"/>
  <c r="G19" i="3"/>
  <c r="H19" i="3" s="1"/>
  <c r="G7" i="3"/>
  <c r="H7" i="3" s="1"/>
  <c r="G10" i="3"/>
  <c r="K10" i="3" s="1"/>
  <c r="G32" i="3"/>
  <c r="H32" i="3" s="1"/>
  <c r="G6" i="3"/>
  <c r="H6" i="3" s="1"/>
  <c r="C6" i="3"/>
  <c r="D6" i="3" s="1"/>
  <c r="C7" i="3"/>
  <c r="D7" i="3" s="1"/>
  <c r="E8" i="3"/>
  <c r="F8" i="3" s="1"/>
  <c r="G25" i="3"/>
  <c r="H25" i="3" s="1"/>
  <c r="G30" i="3"/>
  <c r="H30" i="3" s="1"/>
  <c r="G34" i="3"/>
  <c r="H34" i="3" s="1"/>
  <c r="G22" i="3"/>
  <c r="H22" i="3" s="1"/>
  <c r="G15" i="3"/>
  <c r="H15" i="3" s="1"/>
  <c r="G16" i="3"/>
  <c r="H16" i="3" s="1"/>
  <c r="E20" i="3"/>
  <c r="F20" i="3" s="1"/>
  <c r="C20" i="3"/>
  <c r="D20" i="3" s="1"/>
  <c r="G29" i="3"/>
  <c r="K29" i="3" s="1"/>
  <c r="G33" i="3"/>
  <c r="H33" i="3" s="1"/>
  <c r="G38" i="3"/>
  <c r="K38" i="3" s="1"/>
  <c r="E12" i="3"/>
  <c r="F12" i="3" s="1"/>
  <c r="C12" i="3"/>
  <c r="D12" i="3" s="1"/>
  <c r="G23" i="3"/>
  <c r="K23" i="3" s="1"/>
  <c r="E28" i="3"/>
  <c r="F28" i="3" s="1"/>
  <c r="C28" i="3"/>
  <c r="D28" i="3" s="1"/>
  <c r="G26" i="3"/>
  <c r="K26" i="3" s="1"/>
  <c r="E14" i="3"/>
  <c r="F14" i="3" s="1"/>
  <c r="C14" i="3"/>
  <c r="D14" i="3" s="1"/>
  <c r="C23" i="3"/>
  <c r="D23" i="3" s="1"/>
  <c r="H31" i="3"/>
  <c r="G31" i="3"/>
  <c r="K31" i="3" s="1"/>
  <c r="G37" i="3"/>
  <c r="K37" i="3" s="1"/>
  <c r="G27" i="3"/>
  <c r="H27" i="3" s="1"/>
  <c r="K13" i="3"/>
  <c r="H13" i="3"/>
  <c r="G18" i="3"/>
  <c r="H18" i="3" s="1"/>
  <c r="C31" i="3"/>
  <c r="D31" i="3" s="1"/>
  <c r="E36" i="3"/>
  <c r="F36" i="3" s="1"/>
  <c r="C36" i="3"/>
  <c r="D36" i="3" s="1"/>
  <c r="C22" i="3"/>
  <c r="D22" i="3" s="1"/>
  <c r="C30" i="3"/>
  <c r="D30" i="3" s="1"/>
  <c r="C38" i="3"/>
  <c r="D38" i="3" s="1"/>
  <c r="C19" i="3"/>
  <c r="D19" i="3" s="1"/>
  <c r="C27" i="3"/>
  <c r="D27" i="3" s="1"/>
  <c r="C35" i="3"/>
  <c r="D35" i="3" s="1"/>
  <c r="E25" i="4" l="1"/>
  <c r="F25" i="4" s="1"/>
  <c r="E26" i="4"/>
  <c r="F26" i="4" s="1"/>
  <c r="E15" i="4"/>
  <c r="F15" i="4" s="1"/>
  <c r="E12" i="4"/>
  <c r="F12" i="4" s="1"/>
  <c r="E17" i="4"/>
  <c r="G17" i="4" s="1"/>
  <c r="E14" i="4"/>
  <c r="F14" i="4" s="1"/>
  <c r="E19" i="4"/>
  <c r="F19" i="4" s="1"/>
  <c r="E16" i="4"/>
  <c r="G16" i="4" s="1"/>
  <c r="E5" i="4"/>
  <c r="F5" i="4" s="1"/>
  <c r="E21" i="4"/>
  <c r="F21" i="4" s="1"/>
  <c r="E18" i="4"/>
  <c r="F18" i="4" s="1"/>
  <c r="E7" i="4"/>
  <c r="F7" i="4" s="1"/>
  <c r="E23" i="4"/>
  <c r="G23" i="4" s="1"/>
  <c r="E20" i="4"/>
  <c r="F20" i="4" s="1"/>
  <c r="E13" i="4"/>
  <c r="F13" i="4" s="1"/>
  <c r="E9" i="4"/>
  <c r="F9" i="4" s="1"/>
  <c r="E6" i="4"/>
  <c r="G6" i="4" s="1"/>
  <c r="E22" i="4"/>
  <c r="F22" i="4" s="1"/>
  <c r="E10" i="4"/>
  <c r="F10" i="4" s="1"/>
  <c r="E11" i="4"/>
  <c r="F11" i="4" s="1"/>
  <c r="E8" i="4"/>
  <c r="G8" i="4" s="1"/>
  <c r="E24" i="4"/>
  <c r="F24" i="4" s="1"/>
  <c r="F2" i="4"/>
  <c r="H2" i="4"/>
  <c r="J2" i="4" s="1"/>
  <c r="E3" i="4"/>
  <c r="F3" i="4" s="1"/>
  <c r="E4" i="4"/>
  <c r="G4" i="4" s="1"/>
  <c r="K32" i="3"/>
  <c r="G21" i="3"/>
  <c r="K21" i="3" s="1"/>
  <c r="L21" i="3" s="1"/>
  <c r="M21" i="3" s="1"/>
  <c r="K16" i="3"/>
  <c r="L16" i="3" s="1"/>
  <c r="M16" i="3" s="1"/>
  <c r="K22" i="3"/>
  <c r="K19" i="3"/>
  <c r="K25" i="3"/>
  <c r="H26" i="3"/>
  <c r="I26" i="3" s="1"/>
  <c r="K30" i="3"/>
  <c r="K7" i="3"/>
  <c r="L7" i="3" s="1"/>
  <c r="H10" i="3"/>
  <c r="G9" i="3"/>
  <c r="K9" i="3" s="1"/>
  <c r="J27" i="3"/>
  <c r="I27" i="3"/>
  <c r="J16" i="3"/>
  <c r="I16" i="3"/>
  <c r="J32" i="3"/>
  <c r="I32" i="3"/>
  <c r="I6" i="3"/>
  <c r="J6" i="3"/>
  <c r="L26" i="3"/>
  <c r="N26" i="3" s="1"/>
  <c r="J33" i="3"/>
  <c r="I33" i="3"/>
  <c r="J11" i="3"/>
  <c r="I11" i="3"/>
  <c r="J24" i="3"/>
  <c r="I24" i="3"/>
  <c r="J30" i="3"/>
  <c r="I30" i="3"/>
  <c r="L29" i="3"/>
  <c r="N29" i="3" s="1"/>
  <c r="L10" i="3"/>
  <c r="M10" i="3" s="1"/>
  <c r="L37" i="3"/>
  <c r="N37" i="3" s="1"/>
  <c r="I15" i="3"/>
  <c r="J15" i="3"/>
  <c r="J22" i="3"/>
  <c r="I22" i="3"/>
  <c r="L35" i="3"/>
  <c r="M35" i="3" s="1"/>
  <c r="N35" i="3"/>
  <c r="M38" i="3"/>
  <c r="L38" i="3"/>
  <c r="N38" i="3" s="1"/>
  <c r="J18" i="3"/>
  <c r="I18" i="3"/>
  <c r="J34" i="3"/>
  <c r="I34" i="3"/>
  <c r="I7" i="3"/>
  <c r="J7" i="3"/>
  <c r="J5" i="3"/>
  <c r="I5" i="3"/>
  <c r="G20" i="3"/>
  <c r="H20" i="3" s="1"/>
  <c r="J25" i="3"/>
  <c r="I25" i="3"/>
  <c r="J10" i="3"/>
  <c r="I10" i="3"/>
  <c r="L19" i="3"/>
  <c r="M19" i="3" s="1"/>
  <c r="N19" i="3"/>
  <c r="G36" i="3"/>
  <c r="K36" i="3" s="1"/>
  <c r="K27" i="3"/>
  <c r="K15" i="3"/>
  <c r="K34" i="3"/>
  <c r="K33" i="3"/>
  <c r="K18" i="3"/>
  <c r="H35" i="3"/>
  <c r="I31" i="3"/>
  <c r="J31" i="3"/>
  <c r="L30" i="3"/>
  <c r="M30" i="3" s="1"/>
  <c r="K17" i="3"/>
  <c r="K6" i="3"/>
  <c r="K11" i="3"/>
  <c r="L25" i="3"/>
  <c r="N25" i="3" s="1"/>
  <c r="G28" i="3"/>
  <c r="K28" i="3" s="1"/>
  <c r="J17" i="3"/>
  <c r="I17" i="3"/>
  <c r="J26" i="3"/>
  <c r="L32" i="3"/>
  <c r="N32" i="3" s="1"/>
  <c r="H38" i="3"/>
  <c r="G14" i="3"/>
  <c r="H14" i="3" s="1"/>
  <c r="L23" i="3"/>
  <c r="N23" i="3" s="1"/>
  <c r="H29" i="3"/>
  <c r="G8" i="3"/>
  <c r="K8" i="3" s="1"/>
  <c r="H8" i="3"/>
  <c r="G12" i="3"/>
  <c r="H12" i="3" s="1"/>
  <c r="J19" i="3"/>
  <c r="I19" i="3"/>
  <c r="J37" i="3"/>
  <c r="I37" i="3"/>
  <c r="J13" i="3"/>
  <c r="I13" i="3"/>
  <c r="H23" i="3"/>
  <c r="K5" i="3"/>
  <c r="L24" i="3"/>
  <c r="N24" i="3" s="1"/>
  <c r="L13" i="3"/>
  <c r="N13" i="3" s="1"/>
  <c r="L31" i="3"/>
  <c r="M31" i="3" s="1"/>
  <c r="G7" i="4" l="1"/>
  <c r="G15" i="4"/>
  <c r="F23" i="4"/>
  <c r="G24" i="4"/>
  <c r="H24" i="4" s="1"/>
  <c r="I24" i="4" s="1"/>
  <c r="F17" i="4"/>
  <c r="G13" i="4"/>
  <c r="G11" i="4"/>
  <c r="H11" i="4" s="1"/>
  <c r="J11" i="4" s="1"/>
  <c r="G21" i="4"/>
  <c r="H21" i="4" s="1"/>
  <c r="J21" i="4" s="1"/>
  <c r="G22" i="4"/>
  <c r="H22" i="4" s="1"/>
  <c r="J22" i="4" s="1"/>
  <c r="G19" i="4"/>
  <c r="H19" i="4" s="1"/>
  <c r="I19" i="4" s="1"/>
  <c r="F6" i="4"/>
  <c r="F16" i="4"/>
  <c r="G14" i="4"/>
  <c r="H14" i="4" s="1"/>
  <c r="J14" i="4" s="1"/>
  <c r="F8" i="4"/>
  <c r="G20" i="4"/>
  <c r="H20" i="4" s="1"/>
  <c r="I20" i="4" s="1"/>
  <c r="G26" i="4"/>
  <c r="G25" i="4"/>
  <c r="H6" i="4"/>
  <c r="I6" i="4" s="1"/>
  <c r="H23" i="4"/>
  <c r="J23" i="4" s="1"/>
  <c r="H17" i="4"/>
  <c r="J17" i="4" s="1"/>
  <c r="H16" i="4"/>
  <c r="J16" i="4" s="1"/>
  <c r="H13" i="4"/>
  <c r="J13" i="4" s="1"/>
  <c r="H7" i="4"/>
  <c r="J7" i="4" s="1"/>
  <c r="G5" i="4"/>
  <c r="G12" i="4"/>
  <c r="H15" i="4"/>
  <c r="I15" i="4" s="1"/>
  <c r="H8" i="4"/>
  <c r="J8" i="4" s="1"/>
  <c r="G10" i="4"/>
  <c r="G9" i="4"/>
  <c r="G18" i="4"/>
  <c r="I2" i="4"/>
  <c r="F4" i="4"/>
  <c r="K2" i="4"/>
  <c r="L2" i="4" s="1"/>
  <c r="G3" i="4"/>
  <c r="H4" i="4"/>
  <c r="I4" i="4" s="1"/>
  <c r="N7" i="3"/>
  <c r="M7" i="3"/>
  <c r="N16" i="3"/>
  <c r="O16" i="3" s="1"/>
  <c r="Q16" i="3" s="1"/>
  <c r="K12" i="3"/>
  <c r="N31" i="3"/>
  <c r="M32" i="3"/>
  <c r="H21" i="3"/>
  <c r="M24" i="3"/>
  <c r="M37" i="3"/>
  <c r="N30" i="3"/>
  <c r="N22" i="3"/>
  <c r="L22" i="3"/>
  <c r="M22" i="3" s="1"/>
  <c r="K20" i="3"/>
  <c r="M29" i="3"/>
  <c r="M13" i="3"/>
  <c r="L9" i="3"/>
  <c r="N9" i="3" s="1"/>
  <c r="H9" i="3"/>
  <c r="J14" i="3"/>
  <c r="I14" i="3"/>
  <c r="L36" i="3"/>
  <c r="M36" i="3" s="1"/>
  <c r="O25" i="3"/>
  <c r="P25" i="3" s="1"/>
  <c r="J20" i="3"/>
  <c r="I20" i="3"/>
  <c r="P37" i="3"/>
  <c r="O37" i="3"/>
  <c r="Q37" i="3" s="1"/>
  <c r="O32" i="3"/>
  <c r="Q32" i="3" s="1"/>
  <c r="L8" i="3"/>
  <c r="M8" i="3" s="1"/>
  <c r="O23" i="3"/>
  <c r="Q23" i="3" s="1"/>
  <c r="O13" i="3"/>
  <c r="Q13" i="3" s="1"/>
  <c r="L28" i="3"/>
  <c r="M28" i="3" s="1"/>
  <c r="O26" i="3"/>
  <c r="Q26" i="3" s="1"/>
  <c r="L12" i="3"/>
  <c r="N12" i="3" s="1"/>
  <c r="N21" i="3"/>
  <c r="J38" i="3"/>
  <c r="I38" i="3"/>
  <c r="L18" i="3"/>
  <c r="M18" i="3" s="1"/>
  <c r="O19" i="3"/>
  <c r="Q19" i="3" s="1"/>
  <c r="O35" i="3"/>
  <c r="P35" i="3" s="1"/>
  <c r="L5" i="3"/>
  <c r="M5" i="3" s="1"/>
  <c r="I23" i="3"/>
  <c r="J23" i="3"/>
  <c r="J29" i="3"/>
  <c r="I29" i="3"/>
  <c r="M25" i="3"/>
  <c r="N33" i="3"/>
  <c r="L33" i="3"/>
  <c r="M33" i="3" s="1"/>
  <c r="Q31" i="3"/>
  <c r="P31" i="3"/>
  <c r="O31" i="3"/>
  <c r="H36" i="3"/>
  <c r="O38" i="3"/>
  <c r="Q38" i="3" s="1"/>
  <c r="L34" i="3"/>
  <c r="M34" i="3" s="1"/>
  <c r="L20" i="3"/>
  <c r="N20" i="3" s="1"/>
  <c r="H28" i="3"/>
  <c r="O24" i="3"/>
  <c r="Q24" i="3" s="1"/>
  <c r="L11" i="3"/>
  <c r="M11" i="3" s="1"/>
  <c r="O30" i="3"/>
  <c r="Q30" i="3" s="1"/>
  <c r="L15" i="3"/>
  <c r="M15" i="3" s="1"/>
  <c r="N10" i="3"/>
  <c r="J35" i="3"/>
  <c r="I35" i="3"/>
  <c r="I8" i="3"/>
  <c r="J8" i="3"/>
  <c r="M23" i="3"/>
  <c r="L6" i="3"/>
  <c r="M6" i="3" s="1"/>
  <c r="L27" i="3"/>
  <c r="N27" i="3" s="1"/>
  <c r="M26" i="3"/>
  <c r="K14" i="3"/>
  <c r="O29" i="3"/>
  <c r="Q29" i="3" s="1"/>
  <c r="I12" i="3"/>
  <c r="J12" i="3"/>
  <c r="L17" i="3"/>
  <c r="M17" i="3" s="1"/>
  <c r="J24" i="4" l="1"/>
  <c r="I16" i="4"/>
  <c r="I8" i="4"/>
  <c r="J19" i="4"/>
  <c r="K19" i="4" s="1"/>
  <c r="L19" i="4" s="1"/>
  <c r="I22" i="4"/>
  <c r="I17" i="4"/>
  <c r="I14" i="4"/>
  <c r="I13" i="4"/>
  <c r="J6" i="4"/>
  <c r="K6" i="4" s="1"/>
  <c r="M6" i="4" s="1"/>
  <c r="H25" i="4"/>
  <c r="J25" i="4" s="1"/>
  <c r="H26" i="4"/>
  <c r="I26" i="4" s="1"/>
  <c r="K16" i="4"/>
  <c r="M16" i="4" s="1"/>
  <c r="K21" i="4"/>
  <c r="L21" i="4" s="1"/>
  <c r="M21" i="4"/>
  <c r="K23" i="4"/>
  <c r="M23" i="4" s="1"/>
  <c r="K7" i="4"/>
  <c r="M7" i="4" s="1"/>
  <c r="K14" i="4"/>
  <c r="M14" i="4" s="1"/>
  <c r="K13" i="4"/>
  <c r="L13" i="4" s="1"/>
  <c r="K11" i="4"/>
  <c r="L11" i="4" s="1"/>
  <c r="H18" i="4"/>
  <c r="I18" i="4" s="1"/>
  <c r="J15" i="4"/>
  <c r="I21" i="4"/>
  <c r="I11" i="4"/>
  <c r="K17" i="4"/>
  <c r="L17" i="4" s="1"/>
  <c r="H9" i="4"/>
  <c r="I9" i="4" s="1"/>
  <c r="I23" i="4"/>
  <c r="H10" i="4"/>
  <c r="I10" i="4" s="1"/>
  <c r="H12" i="4"/>
  <c r="I12" i="4" s="1"/>
  <c r="K8" i="4"/>
  <c r="M8" i="4" s="1"/>
  <c r="H5" i="4"/>
  <c r="J5" i="4" s="1"/>
  <c r="K24" i="4"/>
  <c r="L24" i="4" s="1"/>
  <c r="K22" i="4"/>
  <c r="M22" i="4" s="1"/>
  <c r="I7" i="4"/>
  <c r="J20" i="4"/>
  <c r="M2" i="4"/>
  <c r="H3" i="4"/>
  <c r="I3" i="4" s="1"/>
  <c r="J4" i="4"/>
  <c r="J21" i="3"/>
  <c r="I21" i="3"/>
  <c r="N11" i="3"/>
  <c r="Q25" i="3"/>
  <c r="P26" i="3"/>
  <c r="P30" i="3"/>
  <c r="P38" i="3"/>
  <c r="N18" i="3"/>
  <c r="O7" i="3"/>
  <c r="Q7" i="3" s="1"/>
  <c r="R7" i="3" s="1"/>
  <c r="S7" i="3" s="1"/>
  <c r="P29" i="3"/>
  <c r="M20" i="3"/>
  <c r="O22" i="3"/>
  <c r="Q22" i="3" s="1"/>
  <c r="N28" i="3"/>
  <c r="M27" i="3"/>
  <c r="N17" i="3"/>
  <c r="P19" i="3"/>
  <c r="N8" i="3"/>
  <c r="N5" i="3"/>
  <c r="J9" i="3"/>
  <c r="I9" i="3"/>
  <c r="M9" i="3"/>
  <c r="O9" i="3"/>
  <c r="Q9" i="3" s="1"/>
  <c r="R9" i="3" s="1"/>
  <c r="T9" i="3" s="1"/>
  <c r="R24" i="3"/>
  <c r="T24" i="3" s="1"/>
  <c r="R26" i="3"/>
  <c r="T26" i="3" s="1"/>
  <c r="R32" i="3"/>
  <c r="T32" i="3" s="1"/>
  <c r="R29" i="3"/>
  <c r="S29" i="3" s="1"/>
  <c r="T29" i="3"/>
  <c r="O20" i="3"/>
  <c r="P20" i="3" s="1"/>
  <c r="S37" i="3"/>
  <c r="R37" i="3"/>
  <c r="T37" i="3" s="1"/>
  <c r="R16" i="3"/>
  <c r="T16" i="3" s="1"/>
  <c r="R30" i="3"/>
  <c r="S30" i="3" s="1"/>
  <c r="R22" i="3"/>
  <c r="T22" i="3" s="1"/>
  <c r="R19" i="3"/>
  <c r="S19" i="3" s="1"/>
  <c r="R38" i="3"/>
  <c r="T38" i="3" s="1"/>
  <c r="R13" i="3"/>
  <c r="T13" i="3" s="1"/>
  <c r="O12" i="3"/>
  <c r="Q12" i="3" s="1"/>
  <c r="R23" i="3"/>
  <c r="T23" i="3" s="1"/>
  <c r="S23" i="3"/>
  <c r="R31" i="3"/>
  <c r="T31" i="3" s="1"/>
  <c r="P16" i="3"/>
  <c r="N15" i="3"/>
  <c r="P24" i="3"/>
  <c r="N34" i="3"/>
  <c r="Q35" i="3"/>
  <c r="P13" i="3"/>
  <c r="N36" i="3"/>
  <c r="O8" i="3"/>
  <c r="P8" i="3" s="1"/>
  <c r="O21" i="3"/>
  <c r="Q21" i="3" s="1"/>
  <c r="P32" i="3"/>
  <c r="N6" i="3"/>
  <c r="J28" i="3"/>
  <c r="I28" i="3"/>
  <c r="O33" i="3"/>
  <c r="P33" i="3" s="1"/>
  <c r="Q33" i="3"/>
  <c r="O5" i="3"/>
  <c r="P5" i="3" s="1"/>
  <c r="O17" i="3"/>
  <c r="P17" i="3" s="1"/>
  <c r="M12" i="3"/>
  <c r="P23" i="3"/>
  <c r="L14" i="3"/>
  <c r="N14" i="3" s="1"/>
  <c r="I36" i="3"/>
  <c r="J36" i="3"/>
  <c r="R25" i="3"/>
  <c r="T25" i="3" s="1"/>
  <c r="O18" i="3"/>
  <c r="Q18" i="3" s="1"/>
  <c r="O27" i="3"/>
  <c r="Q27" i="3" s="1"/>
  <c r="O11" i="3"/>
  <c r="Q11" i="3" s="1"/>
  <c r="O10" i="3"/>
  <c r="P10" i="3" s="1"/>
  <c r="J12" i="4" l="1"/>
  <c r="K12" i="4" s="1"/>
  <c r="M12" i="4" s="1"/>
  <c r="L16" i="4"/>
  <c r="I5" i="4"/>
  <c r="L23" i="4"/>
  <c r="L7" i="4"/>
  <c r="J18" i="4"/>
  <c r="K18" i="4" s="1"/>
  <c r="M18" i="4" s="1"/>
  <c r="L8" i="4"/>
  <c r="M19" i="4"/>
  <c r="M17" i="4"/>
  <c r="K25" i="4"/>
  <c r="M25" i="4" s="1"/>
  <c r="J26" i="4"/>
  <c r="I25" i="4"/>
  <c r="K5" i="4"/>
  <c r="M5" i="4" s="1"/>
  <c r="L6" i="4"/>
  <c r="M24" i="4"/>
  <c r="J9" i="4"/>
  <c r="L14" i="4"/>
  <c r="J10" i="4"/>
  <c r="M11" i="4"/>
  <c r="K20" i="4"/>
  <c r="L20" i="4" s="1"/>
  <c r="L22" i="4"/>
  <c r="M13" i="4"/>
  <c r="K15" i="4"/>
  <c r="L15" i="4" s="1"/>
  <c r="K4" i="4"/>
  <c r="L4" i="4" s="1"/>
  <c r="J3" i="4"/>
  <c r="S25" i="3"/>
  <c r="S32" i="3"/>
  <c r="S16" i="3"/>
  <c r="P22" i="3"/>
  <c r="P7" i="3"/>
  <c r="M14" i="3"/>
  <c r="S13" i="3"/>
  <c r="P18" i="3"/>
  <c r="O28" i="3"/>
  <c r="Q28" i="3" s="1"/>
  <c r="R28" i="3" s="1"/>
  <c r="T28" i="3" s="1"/>
  <c r="Q20" i="3"/>
  <c r="Q17" i="3"/>
  <c r="R17" i="3" s="1"/>
  <c r="P11" i="3"/>
  <c r="Q5" i="3"/>
  <c r="S9" i="3"/>
  <c r="U9" i="3"/>
  <c r="V9" i="3" s="1"/>
  <c r="P9" i="3"/>
  <c r="R18" i="3"/>
  <c r="T18" i="3" s="1"/>
  <c r="U16" i="3"/>
  <c r="V16" i="3" s="1"/>
  <c r="U22" i="3"/>
  <c r="V22" i="3" s="1"/>
  <c r="U13" i="3"/>
  <c r="V13" i="3" s="1"/>
  <c r="O14" i="3"/>
  <c r="Q14" i="3" s="1"/>
  <c r="V38" i="3"/>
  <c r="U38" i="3"/>
  <c r="U37" i="3"/>
  <c r="V37" i="3" s="1"/>
  <c r="R12" i="3"/>
  <c r="S12" i="3" s="1"/>
  <c r="R11" i="3"/>
  <c r="T11" i="3" s="1"/>
  <c r="R21" i="3"/>
  <c r="S21" i="3" s="1"/>
  <c r="U26" i="3"/>
  <c r="V26" i="3" s="1"/>
  <c r="T27" i="3"/>
  <c r="S27" i="3"/>
  <c r="R27" i="3"/>
  <c r="U23" i="3"/>
  <c r="V23" i="3" s="1"/>
  <c r="U31" i="3"/>
  <c r="V31" i="3" s="1"/>
  <c r="U24" i="3"/>
  <c r="V24" i="3" s="1"/>
  <c r="Q8" i="3"/>
  <c r="R20" i="3"/>
  <c r="T20" i="3" s="1"/>
  <c r="P36" i="3"/>
  <c r="O36" i="3"/>
  <c r="Q36" i="3"/>
  <c r="S31" i="3"/>
  <c r="T19" i="3"/>
  <c r="T30" i="3"/>
  <c r="S26" i="3"/>
  <c r="U32" i="3"/>
  <c r="V32" i="3" s="1"/>
  <c r="T7" i="3"/>
  <c r="P12" i="3"/>
  <c r="R35" i="3"/>
  <c r="T35" i="3" s="1"/>
  <c r="U29" i="3"/>
  <c r="V29" i="3" s="1"/>
  <c r="U25" i="3"/>
  <c r="V25" i="3" s="1"/>
  <c r="Q10" i="3"/>
  <c r="R33" i="3"/>
  <c r="T33" i="3" s="1"/>
  <c r="P21" i="3"/>
  <c r="O34" i="3"/>
  <c r="Q34" i="3" s="1"/>
  <c r="O6" i="3"/>
  <c r="Q6" i="3" s="1"/>
  <c r="P27" i="3"/>
  <c r="S38" i="3"/>
  <c r="S22" i="3"/>
  <c r="S24" i="3"/>
  <c r="R5" i="3"/>
  <c r="T5" i="3" s="1"/>
  <c r="O15" i="3"/>
  <c r="P15" i="3" s="1"/>
  <c r="L5" i="4" l="1"/>
  <c r="L12" i="4"/>
  <c r="M15" i="4"/>
  <c r="M20" i="4"/>
  <c r="L25" i="4"/>
  <c r="K26" i="4"/>
  <c r="M26" i="4" s="1"/>
  <c r="L18" i="4"/>
  <c r="K9" i="4"/>
  <c r="L9" i="4" s="1"/>
  <c r="K10" i="4"/>
  <c r="M10" i="4" s="1"/>
  <c r="K3" i="4"/>
  <c r="L3" i="4" s="1"/>
  <c r="M4" i="4"/>
  <c r="T17" i="3"/>
  <c r="S17" i="3"/>
  <c r="P14" i="3"/>
  <c r="P28" i="3"/>
  <c r="S18" i="3"/>
  <c r="S11" i="3"/>
  <c r="S5" i="3"/>
  <c r="R34" i="3"/>
  <c r="S34" i="3" s="1"/>
  <c r="T14" i="3"/>
  <c r="R14" i="3"/>
  <c r="S14" i="3" s="1"/>
  <c r="U33" i="3"/>
  <c r="V33" i="3" s="1"/>
  <c r="R6" i="3"/>
  <c r="T6" i="3" s="1"/>
  <c r="U28" i="3"/>
  <c r="V28" i="3" s="1"/>
  <c r="U20" i="3"/>
  <c r="V20" i="3" s="1"/>
  <c r="U35" i="3"/>
  <c r="V35" i="3" s="1"/>
  <c r="U18" i="3"/>
  <c r="V18" i="3" s="1"/>
  <c r="U19" i="3"/>
  <c r="V19" i="3" s="1"/>
  <c r="U27" i="3"/>
  <c r="V27" i="3" s="1"/>
  <c r="R36" i="3"/>
  <c r="T36" i="3" s="1"/>
  <c r="Q15" i="3"/>
  <c r="U7" i="3"/>
  <c r="V7" i="3" s="1"/>
  <c r="T12" i="3"/>
  <c r="S28" i="3"/>
  <c r="R8" i="3"/>
  <c r="T8" i="3" s="1"/>
  <c r="U17" i="3"/>
  <c r="V17" i="3" s="1"/>
  <c r="T21" i="3"/>
  <c r="U5" i="3"/>
  <c r="V5" i="3" s="1"/>
  <c r="U11" i="3"/>
  <c r="V11" i="3" s="1"/>
  <c r="S35" i="3"/>
  <c r="P34" i="3"/>
  <c r="S33" i="3"/>
  <c r="P6" i="3"/>
  <c r="S20" i="3"/>
  <c r="R10" i="3"/>
  <c r="T10" i="3" s="1"/>
  <c r="U30" i="3"/>
  <c r="V30" i="3" s="1"/>
  <c r="L26" i="4" l="1"/>
  <c r="M9" i="4"/>
  <c r="L10" i="4"/>
  <c r="M3" i="4"/>
  <c r="S36" i="3"/>
  <c r="S8" i="3"/>
  <c r="T34" i="3"/>
  <c r="U6" i="3"/>
  <c r="V6" i="3" s="1"/>
  <c r="U10" i="3"/>
  <c r="V10" i="3" s="1"/>
  <c r="U36" i="3"/>
  <c r="V36" i="3" s="1"/>
  <c r="U12" i="3"/>
  <c r="V12" i="3" s="1"/>
  <c r="U21" i="3"/>
  <c r="V21" i="3" s="1"/>
  <c r="R15" i="3"/>
  <c r="T15" i="3" s="1"/>
  <c r="S15" i="3"/>
  <c r="U34" i="3"/>
  <c r="V34" i="3" s="1"/>
  <c r="S10" i="3"/>
  <c r="S6" i="3"/>
  <c r="U8" i="3"/>
  <c r="V8" i="3" s="1"/>
  <c r="U14" i="3"/>
  <c r="V14" i="3" s="1"/>
  <c r="U15" i="3" l="1"/>
  <c r="V15" i="3" s="1"/>
</calcChain>
</file>

<file path=xl/sharedStrings.xml><?xml version="1.0" encoding="utf-8"?>
<sst xmlns="http://schemas.openxmlformats.org/spreadsheetml/2006/main" count="2674" uniqueCount="171">
  <si>
    <t>Job Role</t>
  </si>
  <si>
    <t>Country</t>
  </si>
  <si>
    <t>State</t>
  </si>
  <si>
    <t>Min_Sal</t>
  </si>
  <si>
    <t>Max_Sal</t>
  </si>
  <si>
    <t>Source</t>
  </si>
  <si>
    <t>Median</t>
  </si>
  <si>
    <t>Australia</t>
  </si>
  <si>
    <t>New South Wales</t>
  </si>
  <si>
    <t>BI Developer</t>
  </si>
  <si>
    <t>Data Analyst</t>
  </si>
  <si>
    <t>ERP/CRM/BI Architect 150 - 210k 180k 0 110 - 160 135 0</t>
  </si>
  <si>
    <t>ERP/CRM/BI Project Manager 160 - 210k 185k 3 110 - 160 135 0</t>
  </si>
  <si>
    <t>ERP/CRM Functional Consultant 140 - 180k 160k 3 110 - 140 125 0</t>
  </si>
  <si>
    <t>BI Developer 100 - 165k 133k 6 80 - 140 110 7</t>
  </si>
  <si>
    <t>Data Analyst 65 - 140k 103k 0 40 - 120 80 3</t>
  </si>
  <si>
    <t>Figures are salaries inclusive of superannuation, but exclusive of benefits/bonuses unless specified otherwise</t>
  </si>
  <si>
    <t>ROLE</t>
  </si>
  <si>
    <t>ERP/CRM/BI Architect</t>
  </si>
  <si>
    <t>ERP/CRM/BI Project Manager</t>
  </si>
  <si>
    <t>ERP/CRM Functional Consultant</t>
  </si>
  <si>
    <t>Data Architect</t>
  </si>
  <si>
    <t>BI Architect</t>
  </si>
  <si>
    <t>BI Manager</t>
  </si>
  <si>
    <t>BI Project Manager</t>
  </si>
  <si>
    <t>Junior BI Developer</t>
  </si>
  <si>
    <t>BI Consultant</t>
  </si>
  <si>
    <t>BI Business Analyst</t>
  </si>
  <si>
    <t>Junior Data Analyst</t>
  </si>
  <si>
    <t>Data Engineer</t>
  </si>
  <si>
    <t>Data Modeller</t>
  </si>
  <si>
    <t>Data Scientist</t>
  </si>
  <si>
    <t>Junior Data Scientist</t>
  </si>
  <si>
    <t>RPA Delivery Manager</t>
  </si>
  <si>
    <t>RPA Team Lead</t>
  </si>
  <si>
    <t>RPA Developer</t>
  </si>
  <si>
    <t>RPA Consultant</t>
  </si>
  <si>
    <t>AI Senior Engineer</t>
  </si>
  <si>
    <t>AI Engineer</t>
  </si>
  <si>
    <t>Machine Learning Engineer</t>
  </si>
  <si>
    <t>IoT Specialist</t>
  </si>
  <si>
    <t>Robert Walters</t>
  </si>
  <si>
    <t>permanent</t>
  </si>
  <si>
    <t>Min</t>
  </si>
  <si>
    <t>Max</t>
  </si>
  <si>
    <t>contract</t>
  </si>
  <si>
    <t>Senior Project Manager</t>
  </si>
  <si>
    <t>Project Manager</t>
  </si>
  <si>
    <t>Junior Project Manager</t>
  </si>
  <si>
    <t>Lead Business Analyst</t>
  </si>
  <si>
    <t>Senior Business Analyst</t>
  </si>
  <si>
    <t>Business Analyst</t>
  </si>
  <si>
    <t>Junior Business Analyst</t>
  </si>
  <si>
    <t>Process Analyst</t>
  </si>
  <si>
    <t>Database Administrator</t>
  </si>
  <si>
    <t>Infrastructure/Development/BI Manager</t>
  </si>
  <si>
    <t>Queensland</t>
  </si>
  <si>
    <t>South Australia</t>
  </si>
  <si>
    <t>Project Coordinator/Administrator</t>
  </si>
  <si>
    <t>Victoria</t>
  </si>
  <si>
    <t>Senior BI Consultant</t>
  </si>
  <si>
    <t>Senior Data Analyst</t>
  </si>
  <si>
    <t>Senior Data Scientist</t>
  </si>
  <si>
    <t>Project Coordinator</t>
  </si>
  <si>
    <t>PMO Analyst</t>
  </si>
  <si>
    <t>System Analyst</t>
  </si>
  <si>
    <t>Western Australia</t>
  </si>
  <si>
    <t>BI Architect 155,000 - 200,000 805 - 1,130</t>
  </si>
  <si>
    <t>BI Business Analyst 120,000 - 150,000 635 - 850</t>
  </si>
  <si>
    <t>BI Consultant 120,000 - 150,000 635 - 850</t>
  </si>
  <si>
    <t>BI Developer 125,000 - 150,000 635 - 850</t>
  </si>
  <si>
    <t>BI Manager 155,000 - 200,000 805 - 1,130</t>
  </si>
  <si>
    <t>BI Project Manager 135,000 - 165,000 705 - 930</t>
  </si>
  <si>
    <t>Data Analyst 90,000 - 130,000 470 - 735</t>
  </si>
  <si>
    <t>Data Engineer 130,000 - 185,000 680 - 1,045</t>
  </si>
  <si>
    <t>Data Modeller 130,000 - 185,000 680 - 1,045</t>
  </si>
  <si>
    <t>Data Scientist 130,000 - 185,000 680 - 1,045</t>
  </si>
  <si>
    <t>ERP/CRM Business Analyst 120,000 - 150,000 635 - 850</t>
  </si>
  <si>
    <t>ERP/CRM Consultant 140,000 - 160,000 730 - 905</t>
  </si>
  <si>
    <t>ERP/CRM Developer 125,000 - 150,000 650 - 850</t>
  </si>
  <si>
    <t>ERP/CRM Project Manager 130,000 - 180,000 680 - 1,015</t>
  </si>
  <si>
    <t>ERP/CRM Solution Architect</t>
  </si>
  <si>
    <t>ERP/CRM Solution Architect 160,000 - 200,000 835 - 1,130</t>
  </si>
  <si>
    <t>Business Analyst 120 - 160k 140k 0 80 - 110 95 0</t>
  </si>
  <si>
    <t>Project Manager 130 - 170k 150k 0 100 - 140 120 2</t>
  </si>
  <si>
    <t>Australian Capital Territory</t>
  </si>
  <si>
    <t>Role</t>
  </si>
  <si>
    <t>Business Architect</t>
  </si>
  <si>
    <t>ERP/CRM Business Analyst</t>
  </si>
  <si>
    <t>ERP/CRM Consultant</t>
  </si>
  <si>
    <t>ERP/CRM Developer</t>
  </si>
  <si>
    <t>ERP/CRM Project Manager</t>
  </si>
  <si>
    <t>Rowben Consulting</t>
  </si>
  <si>
    <t>Change Analyst</t>
  </si>
  <si>
    <t>Senior Change Analyst</t>
  </si>
  <si>
    <t>Business Analyst 85,000 - 110,000 445 - 575</t>
  </si>
  <si>
    <t>Senior Business Analyst 110,000 - 140,000 700 - 900</t>
  </si>
  <si>
    <t>Change Analyst 85,000 - 110,000 450 - 650</t>
  </si>
  <si>
    <t>Senior Change Analyst 110,000 - 140,000 575 - 730</t>
  </si>
  <si>
    <t>PMO Analyst 95,000 - 130,000 550 - 800</t>
  </si>
  <si>
    <t>Process Analyst 105,000 - 135,000 550 - 705</t>
  </si>
  <si>
    <t>Project Manager 130,000 - 150,000 680 - 780</t>
  </si>
  <si>
    <t>Senior Project Manager 160,000 - 200,000 850 - 1,200</t>
  </si>
  <si>
    <t>Data Architect 155,000 - 200,000 800 -1130</t>
  </si>
  <si>
    <t>0: "Data Analyst"</t>
  </si>
  <si>
    <t>1: "Data Scientist"</t>
  </si>
  <si>
    <t>2: "Data Engineer"</t>
  </si>
  <si>
    <t>3: "Data Architect"</t>
  </si>
  <si>
    <t>4: "Business Analyst"</t>
  </si>
  <si>
    <t>5: "Project Manager"</t>
  </si>
  <si>
    <t>6: "Project Analyst"</t>
  </si>
  <si>
    <t>7: "Analyst"</t>
  </si>
  <si>
    <t>8: "Data Analytics"</t>
  </si>
  <si>
    <t>9: "Big Data"</t>
  </si>
  <si>
    <t>Keyword</t>
  </si>
  <si>
    <t>AI</t>
  </si>
  <si>
    <t>Analyst</t>
  </si>
  <si>
    <t>Job_Role</t>
  </si>
  <si>
    <t>Contract_Type</t>
  </si>
  <si>
    <t>Grand Total</t>
  </si>
  <si>
    <t>Sum of Min_Sal</t>
  </si>
  <si>
    <t>AI Engineer Total</t>
  </si>
  <si>
    <t>AI Senior Engineer Total</t>
  </si>
  <si>
    <t>BI Architect Total</t>
  </si>
  <si>
    <t>BI Business Analyst Total</t>
  </si>
  <si>
    <t>BI Consultant Total</t>
  </si>
  <si>
    <t>BI Developer Total</t>
  </si>
  <si>
    <t>BI Manager Total</t>
  </si>
  <si>
    <t>BI Project Manager Total</t>
  </si>
  <si>
    <t>Business Analyst Total</t>
  </si>
  <si>
    <t>Business Architect Total</t>
  </si>
  <si>
    <t>Change Analyst Total</t>
  </si>
  <si>
    <t>Data Analyst Total</t>
  </si>
  <si>
    <t>Data Architect Total</t>
  </si>
  <si>
    <t>Data Engineer Total</t>
  </si>
  <si>
    <t>Data Modeller Total</t>
  </si>
  <si>
    <t>Data Scientist Total</t>
  </si>
  <si>
    <t>Database Administrator Total</t>
  </si>
  <si>
    <t>ERP/CRM Business Analyst Total</t>
  </si>
  <si>
    <t>ERP/CRM Consultant Total</t>
  </si>
  <si>
    <t>ERP/CRM Developer Total</t>
  </si>
  <si>
    <t>ERP/CRM Functional Consultant Total</t>
  </si>
  <si>
    <t>ERP/CRM Project Manager Total</t>
  </si>
  <si>
    <t>ERP/CRM Solution Architect Total</t>
  </si>
  <si>
    <t>ERP/CRM/BI Architect Total</t>
  </si>
  <si>
    <t>ERP/CRM/BI Project Manager Total</t>
  </si>
  <si>
    <t>Infrastructure/Development/BI Manager Total</t>
  </si>
  <si>
    <t>IoT Specialist Total</t>
  </si>
  <si>
    <t>Junior BI Developer Total</t>
  </si>
  <si>
    <t>Junior Business Analyst Total</t>
  </si>
  <si>
    <t>Junior Data Analyst Total</t>
  </si>
  <si>
    <t>Junior Data Scientist Total</t>
  </si>
  <si>
    <t>Junior Project Manager Total</t>
  </si>
  <si>
    <t>Lead Business Analyst Total</t>
  </si>
  <si>
    <t>Machine Learning Engineer Total</t>
  </si>
  <si>
    <t>PMO Analyst Total</t>
  </si>
  <si>
    <t>Process Analyst Total</t>
  </si>
  <si>
    <t>Project Coordinator Total</t>
  </si>
  <si>
    <t>Project Coordinator/Administrator Total</t>
  </si>
  <si>
    <t>Project Manager Total</t>
  </si>
  <si>
    <t>RPA Consultant Total</t>
  </si>
  <si>
    <t>RPA Delivery Manager Total</t>
  </si>
  <si>
    <t>RPA Developer Total</t>
  </si>
  <si>
    <t>RPA Team Lead Total</t>
  </si>
  <si>
    <t>Senior BI Consultant Total</t>
  </si>
  <si>
    <t>Senior Business Analyst Total</t>
  </si>
  <si>
    <t>Senior Change Analyst Total</t>
  </si>
  <si>
    <t>Senior Data Analyst Total</t>
  </si>
  <si>
    <t>Senior Data Scientist Total</t>
  </si>
  <si>
    <t>Senior Project Manager Total</t>
  </si>
  <si>
    <t>System Analyst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</si>
</sst>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0" xfId="0" pivotButton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ie Tan" refreshedDate="44096.436403472224" createdVersion="6" refreshedVersion="6" minRefreshableVersion="3" recordCount="440" xr:uid="{2521C495-97F2-4BA2-9AFD-AA23446AFA5C}">
  <cacheSource type="worksheet">
    <worksheetSource ref="A1:I441" sheet="Data"/>
  </cacheSource>
  <cacheFields count="9">
    <cacheField name="Source" numFmtId="0">
      <sharedItems count="2">
        <s v="Robert Walters"/>
        <s v="Rowben Consulting"/>
      </sharedItems>
    </cacheField>
    <cacheField name="Job_Role" numFmtId="0">
      <sharedItems count="50">
        <s v="ERP/CRM/BI Architect"/>
        <s v="ERP/CRM/BI Project Manager"/>
        <s v="ERP/CRM Functional Consultant"/>
        <s v="Data Architect"/>
        <s v="BI Architect"/>
        <s v="BI Manager"/>
        <s v="BI Project Manager"/>
        <s v="BI Developer"/>
        <s v="Junior BI Developer"/>
        <s v="BI Consultant"/>
        <s v="BI Business Analyst"/>
        <s v="Data Analyst"/>
        <s v="Junior Data Analyst"/>
        <s v="Data Engineer"/>
        <s v="Data Modeller"/>
        <s v="Data Scientist"/>
        <s v="Junior Data Scientist"/>
        <s v="RPA Delivery Manager"/>
        <s v="RPA Team Lead"/>
        <s v="RPA Developer"/>
        <s v="RPA Consultant"/>
        <s v="AI Senior Engineer"/>
        <s v="AI Engineer"/>
        <s v="Machine Learning Engineer"/>
        <s v="IoT Specialist"/>
        <s v="Senior Project Manager"/>
        <s v="Project Manager"/>
        <s v="Junior Project Manager"/>
        <s v="Lead Business Analyst"/>
        <s v="Senior Business Analyst"/>
        <s v="Business Analyst"/>
        <s v="Junior Business Analyst"/>
        <s v="Process Analyst"/>
        <s v="Infrastructure/Development/BI Manager"/>
        <s v="Database Administrator"/>
        <s v="Project Coordinator/Administrator"/>
        <s v="Senior BI Consultant"/>
        <s v="Senior Data Analyst"/>
        <s v="Senior Data Scientist"/>
        <s v="Project Coordinator"/>
        <s v="PMO Analyst"/>
        <s v="System Analyst"/>
        <s v="Business Architect"/>
        <s v="ERP/CRM Business Analyst"/>
        <s v="ERP/CRM Consultant"/>
        <s v="ERP/CRM Developer"/>
        <s v="ERP/CRM Project Manager"/>
        <s v="ERP/CRM Solution Architect"/>
        <s v="Change Analyst"/>
        <s v="Senior Change Analyst"/>
      </sharedItems>
    </cacheField>
    <cacheField name="Country" numFmtId="0">
      <sharedItems/>
    </cacheField>
    <cacheField name="State" numFmtId="0">
      <sharedItems count="6">
        <s v="New South Wales"/>
        <s v="Queensland"/>
        <s v="South Australia"/>
        <s v="Victoria"/>
        <s v="Western Australia"/>
        <s v="Australian Capital Territory"/>
      </sharedItems>
    </cacheField>
    <cacheField name="Contract_Type" numFmtId="0">
      <sharedItems count="2">
        <s v="permanent"/>
        <s v="contract"/>
      </sharedItems>
    </cacheField>
    <cacheField name="Min_Sal" numFmtId="0">
      <sharedItems containsSemiMixedTypes="0" containsString="0" containsNumber="1" containsInteger="1" minValue="320" maxValue="160000"/>
    </cacheField>
    <cacheField name="Max_Sal" numFmtId="0">
      <sharedItems containsSemiMixedTypes="0" containsString="0" containsNumber="1" containsInteger="1" minValue="520" maxValue="220000"/>
    </cacheField>
    <cacheField name="Median" numFmtId="0">
      <sharedItems containsSemiMixedTypes="0" containsString="0" containsNumber="1" containsInteger="1" minValue="464" maxValue="190000"/>
    </cacheField>
    <cacheField name="Keywor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x v="0"/>
    <s v="Australia"/>
    <x v="0"/>
    <x v="0"/>
    <n v="150000"/>
    <n v="210000"/>
    <n v="180000"/>
    <s v="Data Architect"/>
  </r>
  <r>
    <x v="0"/>
    <x v="1"/>
    <s v="Australia"/>
    <x v="0"/>
    <x v="0"/>
    <n v="160000"/>
    <n v="210000"/>
    <n v="185000"/>
    <s v="Project Manager"/>
  </r>
  <r>
    <x v="0"/>
    <x v="2"/>
    <s v="Australia"/>
    <x v="0"/>
    <x v="0"/>
    <n v="140000"/>
    <n v="180000"/>
    <n v="160000"/>
    <s v=""/>
  </r>
  <r>
    <x v="0"/>
    <x v="3"/>
    <s v="Australia"/>
    <x v="0"/>
    <x v="0"/>
    <n v="150000"/>
    <n v="200000"/>
    <n v="175000"/>
    <s v="Data Architect"/>
  </r>
  <r>
    <x v="0"/>
    <x v="4"/>
    <s v="Australia"/>
    <x v="0"/>
    <x v="0"/>
    <n v="150000"/>
    <n v="200000"/>
    <n v="175000"/>
    <s v="Data Architect"/>
  </r>
  <r>
    <x v="0"/>
    <x v="5"/>
    <s v="Australia"/>
    <x v="0"/>
    <x v="0"/>
    <n v="160000"/>
    <n v="210000"/>
    <n v="185000"/>
    <s v=""/>
  </r>
  <r>
    <x v="0"/>
    <x v="6"/>
    <s v="Australia"/>
    <x v="0"/>
    <x v="0"/>
    <n v="140000"/>
    <n v="180000"/>
    <n v="160000"/>
    <s v="Project Manager"/>
  </r>
  <r>
    <x v="0"/>
    <x v="7"/>
    <s v="Australia"/>
    <x v="0"/>
    <x v="0"/>
    <n v="130000"/>
    <n v="160000"/>
    <n v="145000"/>
    <s v=""/>
  </r>
  <r>
    <x v="0"/>
    <x v="8"/>
    <s v="Australia"/>
    <x v="0"/>
    <x v="0"/>
    <n v="80000"/>
    <n v="130000"/>
    <n v="105000"/>
    <s v=""/>
  </r>
  <r>
    <x v="0"/>
    <x v="9"/>
    <s v="Australia"/>
    <x v="0"/>
    <x v="0"/>
    <n v="130000"/>
    <n v="160000"/>
    <n v="145000"/>
    <s v=""/>
  </r>
  <r>
    <x v="0"/>
    <x v="10"/>
    <s v="Australia"/>
    <x v="0"/>
    <x v="0"/>
    <n v="120000"/>
    <n v="150000"/>
    <n v="135000"/>
    <s v="Business Analyst"/>
  </r>
  <r>
    <x v="0"/>
    <x v="11"/>
    <s v="Australia"/>
    <x v="0"/>
    <x v="0"/>
    <n v="95000"/>
    <n v="140000"/>
    <n v="118000"/>
    <s v="Data Analyst"/>
  </r>
  <r>
    <x v="0"/>
    <x v="12"/>
    <s v="Australia"/>
    <x v="0"/>
    <x v="0"/>
    <n v="65000"/>
    <n v="95000"/>
    <n v="80000"/>
    <s v="Data Analyst"/>
  </r>
  <r>
    <x v="0"/>
    <x v="13"/>
    <s v="Australia"/>
    <x v="0"/>
    <x v="0"/>
    <n v="120000"/>
    <n v="170000"/>
    <n v="145000"/>
    <s v="Data Engineer"/>
  </r>
  <r>
    <x v="0"/>
    <x v="14"/>
    <s v="Australia"/>
    <x v="0"/>
    <x v="0"/>
    <n v="130000"/>
    <n v="160000"/>
    <n v="145000"/>
    <s v="Data Scientist"/>
  </r>
  <r>
    <x v="0"/>
    <x v="15"/>
    <s v="Australia"/>
    <x v="0"/>
    <x v="0"/>
    <n v="140000"/>
    <n v="200000"/>
    <n v="170000"/>
    <s v="Data Scientist"/>
  </r>
  <r>
    <x v="0"/>
    <x v="16"/>
    <s v="Australia"/>
    <x v="0"/>
    <x v="0"/>
    <n v="80000"/>
    <n v="140000"/>
    <n v="110000"/>
    <s v="Data Scientist"/>
  </r>
  <r>
    <x v="0"/>
    <x v="17"/>
    <s v="Australia"/>
    <x v="0"/>
    <x v="0"/>
    <n v="150000"/>
    <n v="170000"/>
    <n v="160000"/>
    <s v=""/>
  </r>
  <r>
    <x v="0"/>
    <x v="18"/>
    <s v="Australia"/>
    <x v="0"/>
    <x v="0"/>
    <n v="140000"/>
    <n v="160000"/>
    <n v="150000"/>
    <s v=""/>
  </r>
  <r>
    <x v="0"/>
    <x v="19"/>
    <s v="Australia"/>
    <x v="0"/>
    <x v="0"/>
    <n v="110000"/>
    <n v="140000"/>
    <n v="125000"/>
    <s v=""/>
  </r>
  <r>
    <x v="0"/>
    <x v="20"/>
    <s v="Australia"/>
    <x v="0"/>
    <x v="0"/>
    <n v="80000"/>
    <n v="100000"/>
    <n v="90000"/>
    <s v=""/>
  </r>
  <r>
    <x v="0"/>
    <x v="21"/>
    <s v="Australia"/>
    <x v="0"/>
    <x v="0"/>
    <n v="140000"/>
    <n v="160000"/>
    <n v="150000"/>
    <s v="AI"/>
  </r>
  <r>
    <x v="0"/>
    <x v="22"/>
    <s v="Australia"/>
    <x v="0"/>
    <x v="0"/>
    <n v="110000"/>
    <n v="140000"/>
    <n v="125000"/>
    <s v="AI"/>
  </r>
  <r>
    <x v="0"/>
    <x v="23"/>
    <s v="Australia"/>
    <x v="0"/>
    <x v="0"/>
    <n v="120000"/>
    <n v="160000"/>
    <n v="140000"/>
    <s v=""/>
  </r>
  <r>
    <x v="0"/>
    <x v="24"/>
    <s v="Australia"/>
    <x v="0"/>
    <x v="0"/>
    <n v="130000"/>
    <n v="160000"/>
    <n v="145000"/>
    <s v=""/>
  </r>
  <r>
    <x v="0"/>
    <x v="0"/>
    <s v="Australia"/>
    <x v="0"/>
    <x v="1"/>
    <n v="880"/>
    <n v="1280"/>
    <n v="1080"/>
    <s v="Data Architect"/>
  </r>
  <r>
    <x v="0"/>
    <x v="1"/>
    <s v="Australia"/>
    <x v="0"/>
    <x v="1"/>
    <n v="880"/>
    <n v="1280"/>
    <n v="1080"/>
    <s v="Project Manager"/>
  </r>
  <r>
    <x v="0"/>
    <x v="2"/>
    <s v="Australia"/>
    <x v="0"/>
    <x v="1"/>
    <n v="880"/>
    <n v="1120"/>
    <n v="1000"/>
    <s v=""/>
  </r>
  <r>
    <x v="0"/>
    <x v="3"/>
    <s v="Australia"/>
    <x v="0"/>
    <x v="1"/>
    <n v="880"/>
    <n v="1200"/>
    <n v="1040"/>
    <s v="Data Architect"/>
  </r>
  <r>
    <x v="0"/>
    <x v="4"/>
    <s v="Australia"/>
    <x v="0"/>
    <x v="1"/>
    <n v="880"/>
    <n v="1200"/>
    <n v="1040"/>
    <s v="Data Architect"/>
  </r>
  <r>
    <x v="0"/>
    <x v="5"/>
    <s v="Australia"/>
    <x v="0"/>
    <x v="1"/>
    <n v="880"/>
    <n v="1200"/>
    <n v="1040"/>
    <s v=""/>
  </r>
  <r>
    <x v="0"/>
    <x v="6"/>
    <s v="Australia"/>
    <x v="0"/>
    <x v="1"/>
    <n v="880"/>
    <n v="1120"/>
    <n v="1000"/>
    <s v="Project Manager"/>
  </r>
  <r>
    <x v="0"/>
    <x v="7"/>
    <s v="Australia"/>
    <x v="0"/>
    <x v="1"/>
    <n v="720"/>
    <n v="1000"/>
    <n v="864"/>
    <s v=""/>
  </r>
  <r>
    <x v="0"/>
    <x v="8"/>
    <s v="Australia"/>
    <x v="0"/>
    <x v="1"/>
    <n v="480"/>
    <n v="720"/>
    <n v="600"/>
    <s v=""/>
  </r>
  <r>
    <x v="0"/>
    <x v="9"/>
    <s v="Australia"/>
    <x v="0"/>
    <x v="1"/>
    <n v="720"/>
    <n v="1000"/>
    <n v="864"/>
    <s v=""/>
  </r>
  <r>
    <x v="0"/>
    <x v="10"/>
    <s v="Australia"/>
    <x v="0"/>
    <x v="1"/>
    <n v="720"/>
    <n v="960"/>
    <n v="840"/>
    <s v="Business Analyst"/>
  </r>
  <r>
    <x v="0"/>
    <x v="11"/>
    <s v="Australia"/>
    <x v="0"/>
    <x v="1"/>
    <n v="600"/>
    <n v="880"/>
    <n v="744"/>
    <s v="Data Analyst"/>
  </r>
  <r>
    <x v="0"/>
    <x v="12"/>
    <s v="Australia"/>
    <x v="0"/>
    <x v="1"/>
    <n v="400"/>
    <n v="600"/>
    <n v="504"/>
    <s v="Data Analyst"/>
  </r>
  <r>
    <x v="0"/>
    <x v="13"/>
    <s v="Australia"/>
    <x v="0"/>
    <x v="1"/>
    <n v="640"/>
    <n v="1000"/>
    <n v="824"/>
    <s v="Data Engineer"/>
  </r>
  <r>
    <x v="0"/>
    <x v="14"/>
    <s v="Australia"/>
    <x v="0"/>
    <x v="1"/>
    <n v="720"/>
    <n v="1000"/>
    <n v="864"/>
    <s v="Data Scientist"/>
  </r>
  <r>
    <x v="0"/>
    <x v="15"/>
    <s v="Australia"/>
    <x v="0"/>
    <x v="1"/>
    <n v="760"/>
    <n v="1200"/>
    <n v="984"/>
    <s v="Data Scientist"/>
  </r>
  <r>
    <x v="0"/>
    <x v="16"/>
    <s v="Australia"/>
    <x v="0"/>
    <x v="1"/>
    <n v="480"/>
    <n v="760"/>
    <n v="624"/>
    <s v="Data Scientist"/>
  </r>
  <r>
    <x v="0"/>
    <x v="17"/>
    <s v="Australia"/>
    <x v="0"/>
    <x v="1"/>
    <n v="7200"/>
    <n v="8000"/>
    <n v="7600"/>
    <s v=""/>
  </r>
  <r>
    <x v="0"/>
    <x v="18"/>
    <s v="Australia"/>
    <x v="0"/>
    <x v="1"/>
    <n v="6400"/>
    <n v="8000"/>
    <n v="7200"/>
    <s v=""/>
  </r>
  <r>
    <x v="0"/>
    <x v="19"/>
    <s v="Australia"/>
    <x v="0"/>
    <x v="1"/>
    <n v="5600"/>
    <n v="7200"/>
    <n v="6400"/>
    <s v=""/>
  </r>
  <r>
    <x v="0"/>
    <x v="20"/>
    <s v="Australia"/>
    <x v="0"/>
    <x v="1"/>
    <n v="4800"/>
    <n v="6400"/>
    <n v="5600"/>
    <s v=""/>
  </r>
  <r>
    <x v="0"/>
    <x v="21"/>
    <s v="Australia"/>
    <x v="0"/>
    <x v="1"/>
    <n v="7200"/>
    <n v="8800"/>
    <n v="8000"/>
    <s v="AI"/>
  </r>
  <r>
    <x v="0"/>
    <x v="22"/>
    <s v="Australia"/>
    <x v="0"/>
    <x v="1"/>
    <n v="5600"/>
    <n v="7200"/>
    <n v="6400"/>
    <s v="AI"/>
  </r>
  <r>
    <x v="0"/>
    <x v="23"/>
    <s v="Australia"/>
    <x v="0"/>
    <x v="1"/>
    <n v="6400"/>
    <n v="8800"/>
    <n v="7600"/>
    <s v=""/>
  </r>
  <r>
    <x v="0"/>
    <x v="24"/>
    <s v="Australia"/>
    <x v="0"/>
    <x v="1"/>
    <n v="6400"/>
    <n v="8000"/>
    <n v="7200"/>
    <s v=""/>
  </r>
  <r>
    <x v="0"/>
    <x v="25"/>
    <s v="Australia"/>
    <x v="0"/>
    <x v="0"/>
    <n v="160000"/>
    <n v="220000"/>
    <n v="190000"/>
    <s v="Project Manager"/>
  </r>
  <r>
    <x v="0"/>
    <x v="26"/>
    <s v="Australia"/>
    <x v="0"/>
    <x v="0"/>
    <n v="140000"/>
    <n v="170000"/>
    <n v="155000"/>
    <s v="Project Manager"/>
  </r>
  <r>
    <x v="0"/>
    <x v="27"/>
    <s v="Australia"/>
    <x v="0"/>
    <x v="0"/>
    <n v="105000"/>
    <n v="130000"/>
    <n v="118000"/>
    <s v="Project Manager"/>
  </r>
  <r>
    <x v="0"/>
    <x v="28"/>
    <s v="Australia"/>
    <x v="0"/>
    <x v="0"/>
    <n v="150000"/>
    <n v="180000"/>
    <n v="165000"/>
    <s v="Business Analyst"/>
  </r>
  <r>
    <x v="0"/>
    <x v="29"/>
    <s v="Australia"/>
    <x v="0"/>
    <x v="0"/>
    <n v="120000"/>
    <n v="150000"/>
    <n v="135000"/>
    <s v="Business Analyst"/>
  </r>
  <r>
    <x v="0"/>
    <x v="30"/>
    <s v="Australia"/>
    <x v="0"/>
    <x v="0"/>
    <n v="90000"/>
    <n v="125000"/>
    <n v="108000"/>
    <s v="Business Analyst"/>
  </r>
  <r>
    <x v="0"/>
    <x v="31"/>
    <s v="Australia"/>
    <x v="0"/>
    <x v="0"/>
    <n v="80000"/>
    <n v="95000"/>
    <n v="88000"/>
    <s v="Business Analyst"/>
  </r>
  <r>
    <x v="0"/>
    <x v="32"/>
    <s v="Australia"/>
    <x v="0"/>
    <x v="0"/>
    <n v="100000"/>
    <n v="130000"/>
    <n v="115000"/>
    <s v="Analyst"/>
  </r>
  <r>
    <x v="0"/>
    <x v="25"/>
    <s v="Australia"/>
    <x v="0"/>
    <x v="1"/>
    <n v="904"/>
    <n v="1280"/>
    <n v="1096"/>
    <s v="Project Manager"/>
  </r>
  <r>
    <x v="0"/>
    <x v="26"/>
    <s v="Australia"/>
    <x v="0"/>
    <x v="1"/>
    <n v="776"/>
    <n v="920"/>
    <n v="848"/>
    <s v="Project Manager"/>
  </r>
  <r>
    <x v="0"/>
    <x v="27"/>
    <s v="Australia"/>
    <x v="0"/>
    <x v="1"/>
    <n v="576"/>
    <n v="720"/>
    <n v="648"/>
    <s v="Project Manager"/>
  </r>
  <r>
    <x v="0"/>
    <x v="28"/>
    <s v="Australia"/>
    <x v="0"/>
    <x v="1"/>
    <n v="800"/>
    <n v="1048"/>
    <n v="928"/>
    <s v="Business Analyst"/>
  </r>
  <r>
    <x v="0"/>
    <x v="29"/>
    <s v="Australia"/>
    <x v="0"/>
    <x v="1"/>
    <n v="720"/>
    <n v="896"/>
    <n v="808"/>
    <s v="Business Analyst"/>
  </r>
  <r>
    <x v="0"/>
    <x v="30"/>
    <s v="Australia"/>
    <x v="0"/>
    <x v="1"/>
    <n v="600"/>
    <n v="752"/>
    <n v="680"/>
    <s v="Business Analyst"/>
  </r>
  <r>
    <x v="0"/>
    <x v="31"/>
    <s v="Australia"/>
    <x v="0"/>
    <x v="1"/>
    <n v="440"/>
    <n v="600"/>
    <n v="520"/>
    <s v="Business Analyst"/>
  </r>
  <r>
    <x v="0"/>
    <x v="32"/>
    <s v="Australia"/>
    <x v="0"/>
    <x v="1"/>
    <n v="600"/>
    <n v="880"/>
    <n v="744"/>
    <s v="Analyst"/>
  </r>
  <r>
    <x v="0"/>
    <x v="33"/>
    <s v="Australia"/>
    <x v="1"/>
    <x v="0"/>
    <n v="140000"/>
    <n v="180000"/>
    <n v="160000"/>
    <s v=""/>
  </r>
  <r>
    <x v="0"/>
    <x v="25"/>
    <s v="Australia"/>
    <x v="1"/>
    <x v="0"/>
    <n v="145000"/>
    <n v="185000"/>
    <n v="165000"/>
    <s v="Project Manager"/>
  </r>
  <r>
    <x v="0"/>
    <x v="26"/>
    <s v="Australia"/>
    <x v="1"/>
    <x v="0"/>
    <n v="115000"/>
    <n v="145000"/>
    <n v="130000"/>
    <s v="Project Manager"/>
  </r>
  <r>
    <x v="0"/>
    <x v="29"/>
    <s v="Australia"/>
    <x v="1"/>
    <x v="0"/>
    <n v="125000"/>
    <n v="140000"/>
    <n v="133000"/>
    <s v="Business Analyst"/>
  </r>
  <r>
    <x v="0"/>
    <x v="30"/>
    <s v="Australia"/>
    <x v="1"/>
    <x v="0"/>
    <n v="100000"/>
    <n v="125000"/>
    <n v="113000"/>
    <s v="Business Analyst"/>
  </r>
  <r>
    <x v="0"/>
    <x v="34"/>
    <s v="Australia"/>
    <x v="1"/>
    <x v="0"/>
    <n v="90000"/>
    <n v="120000"/>
    <n v="105000"/>
    <s v=""/>
  </r>
  <r>
    <x v="0"/>
    <x v="33"/>
    <s v="Australia"/>
    <x v="1"/>
    <x v="1"/>
    <n v="840"/>
    <n v="1240"/>
    <n v="1040"/>
    <s v=""/>
  </r>
  <r>
    <x v="0"/>
    <x v="25"/>
    <s v="Australia"/>
    <x v="1"/>
    <x v="1"/>
    <n v="960"/>
    <n v="1280"/>
    <n v="1120"/>
    <s v="Project Manager"/>
  </r>
  <r>
    <x v="0"/>
    <x v="26"/>
    <s v="Australia"/>
    <x v="1"/>
    <x v="1"/>
    <n v="880"/>
    <n v="1080"/>
    <n v="984"/>
    <s v="Project Manager"/>
  </r>
  <r>
    <x v="0"/>
    <x v="29"/>
    <s v="Australia"/>
    <x v="1"/>
    <x v="1"/>
    <n v="720"/>
    <n v="920"/>
    <n v="824"/>
    <s v="Business Analyst"/>
  </r>
  <r>
    <x v="0"/>
    <x v="30"/>
    <s v="Australia"/>
    <x v="1"/>
    <x v="1"/>
    <n v="640"/>
    <n v="840"/>
    <n v="744"/>
    <s v="Business Analyst"/>
  </r>
  <r>
    <x v="0"/>
    <x v="34"/>
    <s v="Australia"/>
    <x v="1"/>
    <x v="1"/>
    <n v="640"/>
    <n v="800"/>
    <n v="720"/>
    <s v=""/>
  </r>
  <r>
    <x v="0"/>
    <x v="33"/>
    <s v="Australia"/>
    <x v="2"/>
    <x v="0"/>
    <n v="100000"/>
    <n v="185000"/>
    <n v="143000"/>
    <s v=""/>
  </r>
  <r>
    <x v="0"/>
    <x v="25"/>
    <s v="Australia"/>
    <x v="2"/>
    <x v="0"/>
    <n v="90000"/>
    <n v="150000"/>
    <n v="120000"/>
    <s v="Project Manager"/>
  </r>
  <r>
    <x v="0"/>
    <x v="26"/>
    <s v="Australia"/>
    <x v="2"/>
    <x v="0"/>
    <n v="70000"/>
    <n v="110000"/>
    <n v="90000"/>
    <s v="Project Manager"/>
  </r>
  <r>
    <x v="0"/>
    <x v="29"/>
    <s v="Australia"/>
    <x v="2"/>
    <x v="0"/>
    <n v="90000"/>
    <n v="130000"/>
    <n v="110000"/>
    <s v="Business Analyst"/>
  </r>
  <r>
    <x v="0"/>
    <x v="30"/>
    <s v="Australia"/>
    <x v="2"/>
    <x v="0"/>
    <n v="70000"/>
    <n v="100000"/>
    <n v="85000"/>
    <s v="Business Analyst"/>
  </r>
  <r>
    <x v="0"/>
    <x v="34"/>
    <s v="Australia"/>
    <x v="2"/>
    <x v="0"/>
    <n v="70000"/>
    <n v="110000"/>
    <n v="90000"/>
    <s v=""/>
  </r>
  <r>
    <x v="0"/>
    <x v="33"/>
    <s v="Australia"/>
    <x v="2"/>
    <x v="1"/>
    <n v="800"/>
    <n v="1200"/>
    <n v="1000"/>
    <s v=""/>
  </r>
  <r>
    <x v="0"/>
    <x v="25"/>
    <s v="Australia"/>
    <x v="2"/>
    <x v="1"/>
    <n v="640"/>
    <n v="1040"/>
    <n v="840"/>
    <s v="Project Manager"/>
  </r>
  <r>
    <x v="0"/>
    <x v="26"/>
    <s v="Australia"/>
    <x v="2"/>
    <x v="1"/>
    <n v="480"/>
    <n v="800"/>
    <n v="640"/>
    <s v="Project Manager"/>
  </r>
  <r>
    <x v="0"/>
    <x v="29"/>
    <s v="Australia"/>
    <x v="2"/>
    <x v="1"/>
    <n v="680"/>
    <n v="880"/>
    <n v="784"/>
    <s v="Business Analyst"/>
  </r>
  <r>
    <x v="0"/>
    <x v="30"/>
    <s v="Australia"/>
    <x v="2"/>
    <x v="1"/>
    <n v="400"/>
    <n v="720"/>
    <n v="560"/>
    <s v="Business Analyst"/>
  </r>
  <r>
    <x v="0"/>
    <x v="34"/>
    <s v="Australia"/>
    <x v="2"/>
    <x v="1"/>
    <n v="480"/>
    <n v="760"/>
    <n v="624"/>
    <s v=""/>
  </r>
  <r>
    <x v="0"/>
    <x v="15"/>
    <s v="Australia"/>
    <x v="3"/>
    <x v="0"/>
    <n v="100000"/>
    <n v="200000"/>
    <n v="150000"/>
    <s v="Data Scientist"/>
  </r>
  <r>
    <x v="0"/>
    <x v="13"/>
    <s v="Australia"/>
    <x v="3"/>
    <x v="0"/>
    <n v="110000"/>
    <n v="170000"/>
    <n v="140000"/>
    <s v="Data Engineer"/>
  </r>
  <r>
    <x v="0"/>
    <x v="11"/>
    <s v="Australia"/>
    <x v="3"/>
    <x v="0"/>
    <n v="70000"/>
    <n v="140000"/>
    <n v="105000"/>
    <s v="Data Analyst"/>
  </r>
  <r>
    <x v="0"/>
    <x v="26"/>
    <s v="Australia"/>
    <x v="3"/>
    <x v="0"/>
    <n v="130000"/>
    <n v="190000"/>
    <n v="160000"/>
    <s v="Project Manager"/>
  </r>
  <r>
    <x v="0"/>
    <x v="30"/>
    <s v="Australia"/>
    <x v="3"/>
    <x v="0"/>
    <n v="100000"/>
    <n v="160000"/>
    <n v="130000"/>
    <s v="Business Analyst"/>
  </r>
  <r>
    <x v="0"/>
    <x v="35"/>
    <s v="Australia"/>
    <x v="3"/>
    <x v="0"/>
    <n v="80000"/>
    <n v="110000"/>
    <n v="95000"/>
    <s v=""/>
  </r>
  <r>
    <x v="0"/>
    <x v="15"/>
    <s v="Australia"/>
    <x v="3"/>
    <x v="1"/>
    <n v="800"/>
    <n v="1360"/>
    <n v="1080"/>
    <s v="Data Scientist"/>
  </r>
  <r>
    <x v="0"/>
    <x v="13"/>
    <s v="Australia"/>
    <x v="3"/>
    <x v="1"/>
    <n v="640"/>
    <n v="1040"/>
    <n v="840"/>
    <s v="Data Engineer"/>
  </r>
  <r>
    <x v="0"/>
    <x v="11"/>
    <s v="Australia"/>
    <x v="3"/>
    <x v="1"/>
    <n v="480"/>
    <n v="800"/>
    <n v="640"/>
    <s v="Data Analyst"/>
  </r>
  <r>
    <x v="0"/>
    <x v="26"/>
    <s v="Australia"/>
    <x v="3"/>
    <x v="1"/>
    <n v="760"/>
    <n v="1120"/>
    <n v="944"/>
    <s v="Project Manager"/>
  </r>
  <r>
    <x v="0"/>
    <x v="30"/>
    <s v="Australia"/>
    <x v="3"/>
    <x v="1"/>
    <n v="600"/>
    <n v="1000"/>
    <n v="800"/>
    <s v="Business Analyst"/>
  </r>
  <r>
    <x v="0"/>
    <x v="35"/>
    <s v="Australia"/>
    <x v="3"/>
    <x v="1"/>
    <n v="440"/>
    <n v="760"/>
    <n v="600"/>
    <s v=""/>
  </r>
  <r>
    <x v="0"/>
    <x v="3"/>
    <s v="Australia"/>
    <x v="4"/>
    <x v="0"/>
    <n v="160000"/>
    <n v="190000"/>
    <n v="175000"/>
    <s v="Data Architect"/>
  </r>
  <r>
    <x v="0"/>
    <x v="4"/>
    <s v="Australia"/>
    <x v="4"/>
    <x v="0"/>
    <n v="150000"/>
    <n v="170000"/>
    <n v="160000"/>
    <s v="Data Architect"/>
  </r>
  <r>
    <x v="0"/>
    <x v="36"/>
    <s v="Australia"/>
    <x v="4"/>
    <x v="0"/>
    <n v="140000"/>
    <n v="165000"/>
    <n v="153000"/>
    <s v=""/>
  </r>
  <r>
    <x v="0"/>
    <x v="9"/>
    <s v="Australia"/>
    <x v="4"/>
    <x v="0"/>
    <n v="125000"/>
    <n v="140000"/>
    <n v="133000"/>
    <s v=""/>
  </r>
  <r>
    <x v="0"/>
    <x v="7"/>
    <s v="Australia"/>
    <x v="4"/>
    <x v="0"/>
    <n v="90000"/>
    <n v="135000"/>
    <n v="113000"/>
    <s v=""/>
  </r>
  <r>
    <x v="0"/>
    <x v="37"/>
    <s v="Australia"/>
    <x v="4"/>
    <x v="0"/>
    <n v="120000"/>
    <n v="150000"/>
    <n v="135000"/>
    <s v="Data Analyst"/>
  </r>
  <r>
    <x v="0"/>
    <x v="11"/>
    <s v="Australia"/>
    <x v="4"/>
    <x v="0"/>
    <n v="100000"/>
    <n v="120000"/>
    <n v="110000"/>
    <s v="Data Analyst"/>
  </r>
  <r>
    <x v="0"/>
    <x v="38"/>
    <s v="Australia"/>
    <x v="4"/>
    <x v="0"/>
    <n v="160000"/>
    <n v="190000"/>
    <n v="175000"/>
    <s v="Data Scientist"/>
  </r>
  <r>
    <x v="0"/>
    <x v="15"/>
    <s v="Australia"/>
    <x v="4"/>
    <x v="0"/>
    <n v="130000"/>
    <n v="160000"/>
    <n v="145000"/>
    <s v="Data Scientist"/>
  </r>
  <r>
    <x v="0"/>
    <x v="14"/>
    <s v="Australia"/>
    <x v="4"/>
    <x v="0"/>
    <n v="120000"/>
    <n v="150000"/>
    <n v="135000"/>
    <s v="Data Scientist"/>
  </r>
  <r>
    <x v="0"/>
    <x v="13"/>
    <s v="Australia"/>
    <x v="4"/>
    <x v="0"/>
    <n v="110000"/>
    <n v="140000"/>
    <n v="125000"/>
    <s v="Data Engineer"/>
  </r>
  <r>
    <x v="0"/>
    <x v="18"/>
    <s v="Australia"/>
    <x v="4"/>
    <x v="0"/>
    <n v="120000"/>
    <n v="140000"/>
    <n v="130000"/>
    <s v=""/>
  </r>
  <r>
    <x v="0"/>
    <x v="19"/>
    <s v="Australia"/>
    <x v="4"/>
    <x v="0"/>
    <n v="100000"/>
    <n v="120000"/>
    <n v="110000"/>
    <s v=""/>
  </r>
  <r>
    <x v="0"/>
    <x v="20"/>
    <s v="Australia"/>
    <x v="4"/>
    <x v="0"/>
    <n v="75000"/>
    <n v="100000"/>
    <n v="88000"/>
    <s v=""/>
  </r>
  <r>
    <x v="0"/>
    <x v="21"/>
    <s v="Australia"/>
    <x v="4"/>
    <x v="0"/>
    <n v="115000"/>
    <n v="140000"/>
    <n v="128000"/>
    <s v="AI"/>
  </r>
  <r>
    <x v="0"/>
    <x v="22"/>
    <s v="Australia"/>
    <x v="4"/>
    <x v="0"/>
    <n v="100000"/>
    <n v="120000"/>
    <n v="110000"/>
    <s v="AI"/>
  </r>
  <r>
    <x v="0"/>
    <x v="23"/>
    <s v="Australia"/>
    <x v="4"/>
    <x v="0"/>
    <n v="115000"/>
    <n v="140000"/>
    <n v="128000"/>
    <s v=""/>
  </r>
  <r>
    <x v="0"/>
    <x v="25"/>
    <s v="Australia"/>
    <x v="4"/>
    <x v="0"/>
    <n v="150000"/>
    <n v="165000"/>
    <n v="158000"/>
    <s v="Project Manager"/>
  </r>
  <r>
    <x v="0"/>
    <x v="26"/>
    <s v="Australia"/>
    <x v="4"/>
    <x v="0"/>
    <n v="130000"/>
    <n v="150000"/>
    <n v="140000"/>
    <s v="Project Manager"/>
  </r>
  <r>
    <x v="0"/>
    <x v="39"/>
    <s v="Australia"/>
    <x v="4"/>
    <x v="0"/>
    <n v="70000"/>
    <n v="95000"/>
    <n v="83000"/>
    <s v=""/>
  </r>
  <r>
    <x v="0"/>
    <x v="40"/>
    <s v="Australia"/>
    <x v="4"/>
    <x v="0"/>
    <n v="80000"/>
    <n v="120000"/>
    <n v="100000"/>
    <s v="Analyst"/>
  </r>
  <r>
    <x v="0"/>
    <x v="29"/>
    <s v="Australia"/>
    <x v="4"/>
    <x v="0"/>
    <n v="135000"/>
    <n v="150000"/>
    <n v="143000"/>
    <s v="Business Analyst"/>
  </r>
  <r>
    <x v="0"/>
    <x v="30"/>
    <s v="Australia"/>
    <x v="4"/>
    <x v="0"/>
    <n v="100000"/>
    <n v="135000"/>
    <n v="118000"/>
    <s v="Business Analyst"/>
  </r>
  <r>
    <x v="0"/>
    <x v="41"/>
    <s v="Australia"/>
    <x v="4"/>
    <x v="0"/>
    <n v="90000"/>
    <n v="120000"/>
    <n v="105000"/>
    <s v="Analyst"/>
  </r>
  <r>
    <x v="0"/>
    <x v="3"/>
    <s v="Australia"/>
    <x v="4"/>
    <x v="1"/>
    <n v="960"/>
    <n v="1120"/>
    <n v="1040"/>
    <s v="Data Architect"/>
  </r>
  <r>
    <x v="0"/>
    <x v="4"/>
    <s v="Australia"/>
    <x v="4"/>
    <x v="1"/>
    <n v="880"/>
    <n v="1040"/>
    <n v="960"/>
    <s v="Data Architect"/>
  </r>
  <r>
    <x v="0"/>
    <x v="36"/>
    <s v="Australia"/>
    <x v="4"/>
    <x v="1"/>
    <n v="800"/>
    <n v="920"/>
    <n v="864"/>
    <s v=""/>
  </r>
  <r>
    <x v="0"/>
    <x v="9"/>
    <s v="Australia"/>
    <x v="4"/>
    <x v="1"/>
    <n v="640"/>
    <n v="800"/>
    <n v="720"/>
    <s v=""/>
  </r>
  <r>
    <x v="0"/>
    <x v="7"/>
    <s v="Australia"/>
    <x v="4"/>
    <x v="1"/>
    <n v="520"/>
    <n v="720"/>
    <n v="624"/>
    <s v=""/>
  </r>
  <r>
    <x v="0"/>
    <x v="37"/>
    <s v="Australia"/>
    <x v="4"/>
    <x v="1"/>
    <n v="600"/>
    <n v="800"/>
    <n v="704"/>
    <s v="Data Analyst"/>
  </r>
  <r>
    <x v="0"/>
    <x v="11"/>
    <s v="Australia"/>
    <x v="4"/>
    <x v="1"/>
    <n v="520"/>
    <n v="640"/>
    <n v="584"/>
    <s v="Data Analyst"/>
  </r>
  <r>
    <x v="0"/>
    <x v="38"/>
    <s v="Australia"/>
    <x v="4"/>
    <x v="1"/>
    <n v="960"/>
    <n v="1160"/>
    <n v="1064"/>
    <s v="Data Scientist"/>
  </r>
  <r>
    <x v="0"/>
    <x v="15"/>
    <s v="Australia"/>
    <x v="4"/>
    <x v="1"/>
    <n v="720"/>
    <n v="960"/>
    <n v="840"/>
    <s v="Data Scientist"/>
  </r>
  <r>
    <x v="0"/>
    <x v="14"/>
    <s v="Australia"/>
    <x v="4"/>
    <x v="1"/>
    <n v="680"/>
    <n v="880"/>
    <n v="784"/>
    <s v="Data Scientist"/>
  </r>
  <r>
    <x v="0"/>
    <x v="13"/>
    <s v="Australia"/>
    <x v="4"/>
    <x v="1"/>
    <n v="640"/>
    <n v="840"/>
    <n v="744"/>
    <s v="Data Engineer"/>
  </r>
  <r>
    <x v="0"/>
    <x v="18"/>
    <s v="Australia"/>
    <x v="4"/>
    <x v="1"/>
    <n v="680"/>
    <n v="800"/>
    <n v="744"/>
    <s v=""/>
  </r>
  <r>
    <x v="0"/>
    <x v="19"/>
    <s v="Australia"/>
    <x v="4"/>
    <x v="1"/>
    <n v="680"/>
    <n v="800"/>
    <n v="744"/>
    <s v=""/>
  </r>
  <r>
    <x v="0"/>
    <x v="20"/>
    <s v="Australia"/>
    <x v="4"/>
    <x v="1"/>
    <n v="480"/>
    <n v="640"/>
    <n v="560"/>
    <s v=""/>
  </r>
  <r>
    <x v="0"/>
    <x v="21"/>
    <s v="Australia"/>
    <x v="4"/>
    <x v="1"/>
    <n v="640"/>
    <n v="800"/>
    <n v="720"/>
    <s v="AI"/>
  </r>
  <r>
    <x v="0"/>
    <x v="22"/>
    <s v="Australia"/>
    <x v="4"/>
    <x v="1"/>
    <n v="520"/>
    <n v="720"/>
    <n v="624"/>
    <s v="AI"/>
  </r>
  <r>
    <x v="0"/>
    <x v="23"/>
    <s v="Australia"/>
    <x v="4"/>
    <x v="1"/>
    <n v="640"/>
    <n v="800"/>
    <n v="720"/>
    <s v=""/>
  </r>
  <r>
    <x v="0"/>
    <x v="25"/>
    <s v="Australia"/>
    <x v="4"/>
    <x v="1"/>
    <n v="840"/>
    <n v="1000"/>
    <n v="920"/>
    <s v="Project Manager"/>
  </r>
  <r>
    <x v="0"/>
    <x v="26"/>
    <s v="Australia"/>
    <x v="4"/>
    <x v="1"/>
    <n v="720"/>
    <n v="880"/>
    <n v="800"/>
    <s v="Project Manager"/>
  </r>
  <r>
    <x v="0"/>
    <x v="39"/>
    <s v="Australia"/>
    <x v="4"/>
    <x v="1"/>
    <n v="400"/>
    <n v="520"/>
    <n v="464"/>
    <s v=""/>
  </r>
  <r>
    <x v="0"/>
    <x v="40"/>
    <s v="Australia"/>
    <x v="4"/>
    <x v="1"/>
    <n v="440"/>
    <n v="600"/>
    <n v="520"/>
    <s v="Analyst"/>
  </r>
  <r>
    <x v="0"/>
    <x v="29"/>
    <s v="Australia"/>
    <x v="4"/>
    <x v="1"/>
    <n v="720"/>
    <n v="920"/>
    <n v="824"/>
    <s v="Business Analyst"/>
  </r>
  <r>
    <x v="0"/>
    <x v="30"/>
    <s v="Australia"/>
    <x v="4"/>
    <x v="1"/>
    <n v="640"/>
    <n v="800"/>
    <n v="720"/>
    <s v="Business Analyst"/>
  </r>
  <r>
    <x v="0"/>
    <x v="41"/>
    <s v="Australia"/>
    <x v="4"/>
    <x v="1"/>
    <n v="600"/>
    <n v="720"/>
    <n v="664"/>
    <s v="Analyst"/>
  </r>
  <r>
    <x v="0"/>
    <x v="30"/>
    <s v="Australia"/>
    <x v="5"/>
    <x v="0"/>
    <n v="120000"/>
    <n v="160000"/>
    <n v="140000"/>
    <s v="Business Analyst"/>
  </r>
  <r>
    <x v="0"/>
    <x v="26"/>
    <s v="Australia"/>
    <x v="5"/>
    <x v="0"/>
    <n v="130000"/>
    <n v="170000"/>
    <n v="150000"/>
    <s v="Project Manager"/>
  </r>
  <r>
    <x v="0"/>
    <x v="0"/>
    <s v="Australia"/>
    <x v="5"/>
    <x v="0"/>
    <n v="150000"/>
    <n v="210000"/>
    <n v="180000"/>
    <s v="Data Architect"/>
  </r>
  <r>
    <x v="0"/>
    <x v="1"/>
    <s v="Australia"/>
    <x v="5"/>
    <x v="0"/>
    <n v="160000"/>
    <n v="210000"/>
    <n v="185000"/>
    <s v="Project Manager"/>
  </r>
  <r>
    <x v="0"/>
    <x v="2"/>
    <s v="Australia"/>
    <x v="5"/>
    <x v="0"/>
    <n v="140000"/>
    <n v="180000"/>
    <n v="160000"/>
    <s v=""/>
  </r>
  <r>
    <x v="0"/>
    <x v="7"/>
    <s v="Australia"/>
    <x v="5"/>
    <x v="0"/>
    <n v="100000"/>
    <n v="165000"/>
    <n v="133000"/>
    <s v=""/>
  </r>
  <r>
    <x v="0"/>
    <x v="11"/>
    <s v="Australia"/>
    <x v="5"/>
    <x v="0"/>
    <n v="65000"/>
    <n v="140000"/>
    <n v="103000"/>
    <s v="Data Analyst"/>
  </r>
  <r>
    <x v="0"/>
    <x v="30"/>
    <s v="Australia"/>
    <x v="5"/>
    <x v="1"/>
    <n v="640"/>
    <n v="880"/>
    <n v="760"/>
    <s v="Business Analyst"/>
  </r>
  <r>
    <x v="0"/>
    <x v="26"/>
    <s v="Australia"/>
    <x v="5"/>
    <x v="1"/>
    <n v="800"/>
    <n v="1120"/>
    <n v="960"/>
    <s v="Project Manager"/>
  </r>
  <r>
    <x v="0"/>
    <x v="0"/>
    <s v="Australia"/>
    <x v="5"/>
    <x v="1"/>
    <n v="880"/>
    <n v="1280"/>
    <n v="1080"/>
    <s v="Data Architect"/>
  </r>
  <r>
    <x v="0"/>
    <x v="1"/>
    <s v="Australia"/>
    <x v="5"/>
    <x v="1"/>
    <n v="880"/>
    <n v="1280"/>
    <n v="1080"/>
    <s v="Project Manager"/>
  </r>
  <r>
    <x v="0"/>
    <x v="2"/>
    <s v="Australia"/>
    <x v="5"/>
    <x v="1"/>
    <n v="880"/>
    <n v="1120"/>
    <n v="1000"/>
    <s v=""/>
  </r>
  <r>
    <x v="0"/>
    <x v="7"/>
    <s v="Australia"/>
    <x v="5"/>
    <x v="1"/>
    <n v="640"/>
    <n v="1120"/>
    <n v="880"/>
    <s v=""/>
  </r>
  <r>
    <x v="0"/>
    <x v="11"/>
    <s v="Australia"/>
    <x v="5"/>
    <x v="1"/>
    <n v="320"/>
    <n v="960"/>
    <n v="640"/>
    <s v="Data Analyst"/>
  </r>
  <r>
    <x v="1"/>
    <x v="30"/>
    <s v="Australia"/>
    <x v="0"/>
    <x v="0"/>
    <n v="90000"/>
    <n v="120000"/>
    <n v="105000"/>
    <s v="Business Analyst"/>
  </r>
  <r>
    <x v="1"/>
    <x v="29"/>
    <s v="Australia"/>
    <x v="0"/>
    <x v="0"/>
    <n v="120000"/>
    <n v="140000"/>
    <n v="130000"/>
    <s v="Business Analyst"/>
  </r>
  <r>
    <x v="1"/>
    <x v="42"/>
    <s v="Australia"/>
    <x v="0"/>
    <x v="0"/>
    <n v="130000"/>
    <n v="180000"/>
    <n v="155000"/>
    <s v=""/>
  </r>
  <r>
    <x v="1"/>
    <x v="32"/>
    <s v="Australia"/>
    <x v="0"/>
    <x v="0"/>
    <n v="115000"/>
    <n v="140000"/>
    <n v="128000"/>
    <s v="Analyst"/>
  </r>
  <r>
    <x v="1"/>
    <x v="26"/>
    <s v="Australia"/>
    <x v="0"/>
    <x v="0"/>
    <n v="135000"/>
    <n v="155000"/>
    <n v="145000"/>
    <s v="Project Manager"/>
  </r>
  <r>
    <x v="1"/>
    <x v="4"/>
    <s v="Australia"/>
    <x v="0"/>
    <x v="0"/>
    <n v="155000"/>
    <n v="200000"/>
    <n v="178000"/>
    <s v="Data Architect"/>
  </r>
  <r>
    <x v="1"/>
    <x v="10"/>
    <s v="Australia"/>
    <x v="0"/>
    <x v="0"/>
    <n v="120000"/>
    <n v="150000"/>
    <n v="135000"/>
    <s v="Business Analyst"/>
  </r>
  <r>
    <x v="1"/>
    <x v="9"/>
    <s v="Australia"/>
    <x v="0"/>
    <x v="0"/>
    <n v="120000"/>
    <n v="150000"/>
    <n v="135000"/>
    <s v=""/>
  </r>
  <r>
    <x v="1"/>
    <x v="7"/>
    <s v="Australia"/>
    <x v="0"/>
    <x v="0"/>
    <n v="125000"/>
    <n v="150000"/>
    <n v="138000"/>
    <s v=""/>
  </r>
  <r>
    <x v="1"/>
    <x v="5"/>
    <s v="Australia"/>
    <x v="0"/>
    <x v="0"/>
    <n v="155000"/>
    <n v="200000"/>
    <n v="178000"/>
    <s v=""/>
  </r>
  <r>
    <x v="1"/>
    <x v="6"/>
    <s v="Australia"/>
    <x v="0"/>
    <x v="0"/>
    <n v="135000"/>
    <n v="165000"/>
    <n v="150000"/>
    <s v="Project Manager"/>
  </r>
  <r>
    <x v="1"/>
    <x v="11"/>
    <s v="Australia"/>
    <x v="0"/>
    <x v="0"/>
    <n v="90000"/>
    <n v="130000"/>
    <n v="110000"/>
    <s v="Data Analyst"/>
  </r>
  <r>
    <x v="1"/>
    <x v="3"/>
    <s v="Australia"/>
    <x v="0"/>
    <x v="0"/>
    <n v="155000"/>
    <n v="200000"/>
    <n v="178000"/>
    <s v="Data Architect"/>
  </r>
  <r>
    <x v="1"/>
    <x v="13"/>
    <s v="Australia"/>
    <x v="0"/>
    <x v="0"/>
    <n v="130000"/>
    <n v="185000"/>
    <n v="158000"/>
    <s v="Data Engineer"/>
  </r>
  <r>
    <x v="1"/>
    <x v="14"/>
    <s v="Australia"/>
    <x v="0"/>
    <x v="0"/>
    <n v="130000"/>
    <n v="185000"/>
    <n v="158000"/>
    <s v="Data Scientist"/>
  </r>
  <r>
    <x v="1"/>
    <x v="15"/>
    <s v="Australia"/>
    <x v="0"/>
    <x v="0"/>
    <n v="130000"/>
    <n v="185000"/>
    <n v="158000"/>
    <s v="Data Scientist"/>
  </r>
  <r>
    <x v="1"/>
    <x v="43"/>
    <s v="Australia"/>
    <x v="0"/>
    <x v="0"/>
    <n v="120000"/>
    <n v="150000"/>
    <n v="135000"/>
    <s v="Business Analyst"/>
  </r>
  <r>
    <x v="1"/>
    <x v="44"/>
    <s v="Australia"/>
    <x v="0"/>
    <x v="0"/>
    <n v="140000"/>
    <n v="160000"/>
    <n v="150000"/>
    <s v=""/>
  </r>
  <r>
    <x v="1"/>
    <x v="45"/>
    <s v="Australia"/>
    <x v="0"/>
    <x v="0"/>
    <n v="125000"/>
    <n v="150000"/>
    <n v="138000"/>
    <s v=""/>
  </r>
  <r>
    <x v="1"/>
    <x v="46"/>
    <s v="Australia"/>
    <x v="0"/>
    <x v="0"/>
    <n v="130000"/>
    <n v="180000"/>
    <n v="155000"/>
    <s v="Project Manager"/>
  </r>
  <r>
    <x v="1"/>
    <x v="47"/>
    <s v="Australia"/>
    <x v="0"/>
    <x v="0"/>
    <n v="160000"/>
    <n v="200000"/>
    <n v="180000"/>
    <s v=""/>
  </r>
  <r>
    <x v="1"/>
    <x v="30"/>
    <s v="Australia"/>
    <x v="0"/>
    <x v="1"/>
    <n v="470"/>
    <n v="680"/>
    <n v="575"/>
    <s v="Business Analyst"/>
  </r>
  <r>
    <x v="1"/>
    <x v="29"/>
    <s v="Australia"/>
    <x v="0"/>
    <x v="1"/>
    <n v="635"/>
    <n v="790"/>
    <n v="713"/>
    <s v="Business Analyst"/>
  </r>
  <r>
    <x v="1"/>
    <x v="42"/>
    <s v="Australia"/>
    <x v="0"/>
    <x v="1"/>
    <n v="680"/>
    <n v="1015"/>
    <n v="848"/>
    <s v=""/>
  </r>
  <r>
    <x v="1"/>
    <x v="32"/>
    <s v="Australia"/>
    <x v="0"/>
    <x v="1"/>
    <n v="600"/>
    <n v="790"/>
    <n v="695"/>
    <s v="Analyst"/>
  </r>
  <r>
    <x v="1"/>
    <x v="26"/>
    <s v="Australia"/>
    <x v="0"/>
    <x v="1"/>
    <n v="705"/>
    <n v="875"/>
    <n v="790"/>
    <s v="Project Manager"/>
  </r>
  <r>
    <x v="1"/>
    <x v="4"/>
    <s v="Australia"/>
    <x v="0"/>
    <x v="1"/>
    <n v="805"/>
    <n v="1130"/>
    <n v="968"/>
    <s v="Data Architect"/>
  </r>
  <r>
    <x v="1"/>
    <x v="10"/>
    <s v="Australia"/>
    <x v="0"/>
    <x v="1"/>
    <n v="635"/>
    <n v="850"/>
    <n v="743"/>
    <s v="Business Analyst"/>
  </r>
  <r>
    <x v="1"/>
    <x v="9"/>
    <s v="Australia"/>
    <x v="0"/>
    <x v="1"/>
    <n v="635"/>
    <n v="850"/>
    <n v="743"/>
    <s v=""/>
  </r>
  <r>
    <x v="1"/>
    <x v="7"/>
    <s v="Australia"/>
    <x v="0"/>
    <x v="1"/>
    <n v="635"/>
    <n v="850"/>
    <n v="743"/>
    <s v=""/>
  </r>
  <r>
    <x v="1"/>
    <x v="5"/>
    <s v="Australia"/>
    <x v="0"/>
    <x v="1"/>
    <n v="805"/>
    <n v="1130"/>
    <n v="968"/>
    <s v=""/>
  </r>
  <r>
    <x v="1"/>
    <x v="6"/>
    <s v="Australia"/>
    <x v="0"/>
    <x v="1"/>
    <n v="705"/>
    <n v="930"/>
    <n v="818"/>
    <s v="Project Manager"/>
  </r>
  <r>
    <x v="1"/>
    <x v="11"/>
    <s v="Australia"/>
    <x v="0"/>
    <x v="1"/>
    <n v="470"/>
    <n v="735"/>
    <n v="603"/>
    <s v="Data Analyst"/>
  </r>
  <r>
    <x v="1"/>
    <x v="3"/>
    <s v="Australia"/>
    <x v="0"/>
    <x v="1"/>
    <n v="800"/>
    <n v="1130"/>
    <n v="965"/>
    <s v="Data Architect"/>
  </r>
  <r>
    <x v="1"/>
    <x v="13"/>
    <s v="Australia"/>
    <x v="0"/>
    <x v="1"/>
    <n v="680"/>
    <n v="1045"/>
    <n v="863"/>
    <s v="Data Engineer"/>
  </r>
  <r>
    <x v="1"/>
    <x v="14"/>
    <s v="Australia"/>
    <x v="0"/>
    <x v="1"/>
    <n v="680"/>
    <n v="1045"/>
    <n v="863"/>
    <s v="Data Scientist"/>
  </r>
  <r>
    <x v="1"/>
    <x v="15"/>
    <s v="Australia"/>
    <x v="0"/>
    <x v="1"/>
    <n v="680"/>
    <n v="1045"/>
    <n v="863"/>
    <s v="Data Scientist"/>
  </r>
  <r>
    <x v="1"/>
    <x v="43"/>
    <s v="Australia"/>
    <x v="0"/>
    <x v="1"/>
    <n v="635"/>
    <n v="850"/>
    <n v="743"/>
    <s v="Business Analyst"/>
  </r>
  <r>
    <x v="1"/>
    <x v="44"/>
    <s v="Australia"/>
    <x v="0"/>
    <x v="1"/>
    <n v="730"/>
    <n v="905"/>
    <n v="818"/>
    <s v=""/>
  </r>
  <r>
    <x v="1"/>
    <x v="45"/>
    <s v="Australia"/>
    <x v="0"/>
    <x v="1"/>
    <n v="650"/>
    <n v="850"/>
    <n v="750"/>
    <s v=""/>
  </r>
  <r>
    <x v="1"/>
    <x v="46"/>
    <s v="Australia"/>
    <x v="0"/>
    <x v="1"/>
    <n v="680"/>
    <n v="1015"/>
    <n v="848"/>
    <s v="Project Manager"/>
  </r>
  <r>
    <x v="1"/>
    <x v="47"/>
    <s v="Australia"/>
    <x v="0"/>
    <x v="1"/>
    <n v="835"/>
    <n v="1130"/>
    <n v="983"/>
    <s v=""/>
  </r>
  <r>
    <x v="1"/>
    <x v="30"/>
    <s v="Australia"/>
    <x v="5"/>
    <x v="0"/>
    <n v="90000"/>
    <n v="120000"/>
    <n v="105000"/>
    <s v="Business Analyst"/>
  </r>
  <r>
    <x v="1"/>
    <x v="29"/>
    <s v="Australia"/>
    <x v="5"/>
    <x v="0"/>
    <n v="120000"/>
    <n v="160000"/>
    <n v="140000"/>
    <s v="Business Analyst"/>
  </r>
  <r>
    <x v="1"/>
    <x v="48"/>
    <s v="Australia"/>
    <x v="5"/>
    <x v="0"/>
    <n v="85000"/>
    <n v="120000"/>
    <n v="103000"/>
    <s v="Analyst"/>
  </r>
  <r>
    <x v="1"/>
    <x v="49"/>
    <s v="Australia"/>
    <x v="5"/>
    <x v="0"/>
    <n v="120000"/>
    <n v="130000"/>
    <n v="125000"/>
    <s v="Analyst"/>
  </r>
  <r>
    <x v="1"/>
    <x v="32"/>
    <s v="Australia"/>
    <x v="5"/>
    <x v="0"/>
    <n v="105000"/>
    <n v="135000"/>
    <n v="120000"/>
    <s v="Analyst"/>
  </r>
  <r>
    <x v="1"/>
    <x v="26"/>
    <s v="Australia"/>
    <x v="5"/>
    <x v="0"/>
    <n v="110000"/>
    <n v="140000"/>
    <n v="125000"/>
    <s v="Project Manager"/>
  </r>
  <r>
    <x v="1"/>
    <x v="25"/>
    <s v="Australia"/>
    <x v="5"/>
    <x v="0"/>
    <n v="140000"/>
    <n v="180000"/>
    <n v="160000"/>
    <s v="Project Manager"/>
  </r>
  <r>
    <x v="1"/>
    <x v="4"/>
    <s v="Australia"/>
    <x v="5"/>
    <x v="0"/>
    <n v="155000"/>
    <n v="200000"/>
    <n v="178000"/>
    <s v="Data Architect"/>
  </r>
  <r>
    <x v="1"/>
    <x v="10"/>
    <s v="Australia"/>
    <x v="5"/>
    <x v="0"/>
    <n v="120000"/>
    <n v="150000"/>
    <n v="135000"/>
    <s v="Business Analyst"/>
  </r>
  <r>
    <x v="1"/>
    <x v="9"/>
    <s v="Australia"/>
    <x v="5"/>
    <x v="0"/>
    <n v="120000"/>
    <n v="150000"/>
    <n v="135000"/>
    <s v=""/>
  </r>
  <r>
    <x v="1"/>
    <x v="7"/>
    <s v="Australia"/>
    <x v="5"/>
    <x v="0"/>
    <n v="125000"/>
    <n v="150000"/>
    <n v="138000"/>
    <s v=""/>
  </r>
  <r>
    <x v="1"/>
    <x v="5"/>
    <s v="Australia"/>
    <x v="5"/>
    <x v="0"/>
    <n v="155000"/>
    <n v="200000"/>
    <n v="178000"/>
    <s v=""/>
  </r>
  <r>
    <x v="1"/>
    <x v="6"/>
    <s v="Australia"/>
    <x v="5"/>
    <x v="0"/>
    <n v="135000"/>
    <n v="165000"/>
    <n v="150000"/>
    <s v="Project Manager"/>
  </r>
  <r>
    <x v="1"/>
    <x v="11"/>
    <s v="Australia"/>
    <x v="5"/>
    <x v="0"/>
    <n v="90000"/>
    <n v="130000"/>
    <n v="110000"/>
    <s v="Data Analyst"/>
  </r>
  <r>
    <x v="1"/>
    <x v="3"/>
    <s v="Australia"/>
    <x v="5"/>
    <x v="0"/>
    <n v="155000"/>
    <n v="200000"/>
    <n v="178000"/>
    <s v="Data Architect"/>
  </r>
  <r>
    <x v="1"/>
    <x v="13"/>
    <s v="Australia"/>
    <x v="5"/>
    <x v="0"/>
    <n v="130000"/>
    <n v="185000"/>
    <n v="158000"/>
    <s v="Data Engineer"/>
  </r>
  <r>
    <x v="1"/>
    <x v="14"/>
    <s v="Australia"/>
    <x v="5"/>
    <x v="0"/>
    <n v="130000"/>
    <n v="185000"/>
    <n v="158000"/>
    <s v="Data Scientist"/>
  </r>
  <r>
    <x v="1"/>
    <x v="15"/>
    <s v="Australia"/>
    <x v="5"/>
    <x v="0"/>
    <n v="130000"/>
    <n v="185000"/>
    <n v="158000"/>
    <s v="Data Scientist"/>
  </r>
  <r>
    <x v="1"/>
    <x v="43"/>
    <s v="Australia"/>
    <x v="5"/>
    <x v="0"/>
    <n v="120000"/>
    <n v="150000"/>
    <n v="135000"/>
    <s v="Business Analyst"/>
  </r>
  <r>
    <x v="1"/>
    <x v="44"/>
    <s v="Australia"/>
    <x v="5"/>
    <x v="0"/>
    <n v="140000"/>
    <n v="160000"/>
    <n v="150000"/>
    <s v=""/>
  </r>
  <r>
    <x v="1"/>
    <x v="45"/>
    <s v="Australia"/>
    <x v="5"/>
    <x v="0"/>
    <n v="125000"/>
    <n v="150000"/>
    <n v="138000"/>
    <s v=""/>
  </r>
  <r>
    <x v="1"/>
    <x v="46"/>
    <s v="Australia"/>
    <x v="5"/>
    <x v="0"/>
    <n v="130000"/>
    <n v="180000"/>
    <n v="155000"/>
    <s v="Project Manager"/>
  </r>
  <r>
    <x v="1"/>
    <x v="47"/>
    <s v="Australia"/>
    <x v="5"/>
    <x v="0"/>
    <n v="160000"/>
    <n v="200000"/>
    <n v="180000"/>
    <s v=""/>
  </r>
  <r>
    <x v="1"/>
    <x v="30"/>
    <s v="Australia"/>
    <x v="5"/>
    <x v="1"/>
    <n v="500"/>
    <n v="700"/>
    <n v="600"/>
    <s v="Business Analyst"/>
  </r>
  <r>
    <x v="1"/>
    <x v="29"/>
    <s v="Australia"/>
    <x v="5"/>
    <x v="1"/>
    <n v="700"/>
    <n v="900"/>
    <n v="800"/>
    <s v="Business Analyst"/>
  </r>
  <r>
    <x v="1"/>
    <x v="48"/>
    <s v="Australia"/>
    <x v="5"/>
    <x v="1"/>
    <n v="450"/>
    <n v="900"/>
    <n v="675"/>
    <s v="Analyst"/>
  </r>
  <r>
    <x v="1"/>
    <x v="49"/>
    <s v="Australia"/>
    <x v="5"/>
    <x v="1"/>
    <n v="700"/>
    <n v="870"/>
    <n v="785"/>
    <s v="Analyst"/>
  </r>
  <r>
    <x v="1"/>
    <x v="32"/>
    <s v="Australia"/>
    <x v="5"/>
    <x v="1"/>
    <n v="600"/>
    <n v="890"/>
    <n v="745"/>
    <s v="Analyst"/>
  </r>
  <r>
    <x v="1"/>
    <x v="26"/>
    <s v="Australia"/>
    <x v="5"/>
    <x v="1"/>
    <n v="650"/>
    <n v="890"/>
    <n v="770"/>
    <s v="Project Manager"/>
  </r>
  <r>
    <x v="1"/>
    <x v="25"/>
    <s v="Australia"/>
    <x v="5"/>
    <x v="1"/>
    <n v="890"/>
    <n v="950"/>
    <n v="920"/>
    <s v="Project Manager"/>
  </r>
  <r>
    <x v="1"/>
    <x v="4"/>
    <s v="Australia"/>
    <x v="5"/>
    <x v="1"/>
    <n v="805"/>
    <n v="1130"/>
    <n v="968"/>
    <s v="Data Architect"/>
  </r>
  <r>
    <x v="1"/>
    <x v="10"/>
    <s v="Australia"/>
    <x v="5"/>
    <x v="1"/>
    <n v="635"/>
    <n v="850"/>
    <n v="743"/>
    <s v="Business Analyst"/>
  </r>
  <r>
    <x v="1"/>
    <x v="9"/>
    <s v="Australia"/>
    <x v="5"/>
    <x v="1"/>
    <n v="635"/>
    <n v="850"/>
    <n v="743"/>
    <s v=""/>
  </r>
  <r>
    <x v="1"/>
    <x v="7"/>
    <s v="Australia"/>
    <x v="5"/>
    <x v="1"/>
    <n v="635"/>
    <n v="850"/>
    <n v="743"/>
    <s v=""/>
  </r>
  <r>
    <x v="1"/>
    <x v="5"/>
    <s v="Australia"/>
    <x v="5"/>
    <x v="1"/>
    <n v="805"/>
    <n v="1130"/>
    <n v="968"/>
    <s v=""/>
  </r>
  <r>
    <x v="1"/>
    <x v="6"/>
    <s v="Australia"/>
    <x v="5"/>
    <x v="1"/>
    <n v="705"/>
    <n v="1130"/>
    <n v="918"/>
    <s v="Project Manager"/>
  </r>
  <r>
    <x v="1"/>
    <x v="11"/>
    <s v="Australia"/>
    <x v="5"/>
    <x v="1"/>
    <n v="470"/>
    <n v="950"/>
    <n v="710"/>
    <s v="Data Analyst"/>
  </r>
  <r>
    <x v="1"/>
    <x v="3"/>
    <s v="Australia"/>
    <x v="5"/>
    <x v="1"/>
    <n v="1050"/>
    <n v="1200"/>
    <n v="1125"/>
    <s v="Data Architect"/>
  </r>
  <r>
    <x v="1"/>
    <x v="13"/>
    <s v="Australia"/>
    <x v="5"/>
    <x v="1"/>
    <n v="680"/>
    <n v="1045"/>
    <n v="863"/>
    <s v="Data Engineer"/>
  </r>
  <r>
    <x v="1"/>
    <x v="14"/>
    <s v="Australia"/>
    <x v="5"/>
    <x v="1"/>
    <n v="680"/>
    <n v="1045"/>
    <n v="863"/>
    <s v="Data Scientist"/>
  </r>
  <r>
    <x v="1"/>
    <x v="15"/>
    <s v="Australia"/>
    <x v="5"/>
    <x v="1"/>
    <n v="800"/>
    <n v="1200"/>
    <n v="1000"/>
    <s v="Data Scientist"/>
  </r>
  <r>
    <x v="1"/>
    <x v="43"/>
    <s v="Australia"/>
    <x v="5"/>
    <x v="1"/>
    <n v="635"/>
    <n v="850"/>
    <n v="743"/>
    <s v="Business Analyst"/>
  </r>
  <r>
    <x v="1"/>
    <x v="44"/>
    <s v="Australia"/>
    <x v="5"/>
    <x v="1"/>
    <n v="730"/>
    <n v="905"/>
    <n v="818"/>
    <s v=""/>
  </r>
  <r>
    <x v="1"/>
    <x v="45"/>
    <s v="Australia"/>
    <x v="5"/>
    <x v="1"/>
    <n v="650"/>
    <n v="950"/>
    <n v="800"/>
    <s v=""/>
  </r>
  <r>
    <x v="1"/>
    <x v="46"/>
    <s v="Australia"/>
    <x v="5"/>
    <x v="1"/>
    <n v="680"/>
    <n v="1115"/>
    <n v="898"/>
    <s v="Project Manager"/>
  </r>
  <r>
    <x v="1"/>
    <x v="47"/>
    <s v="Australia"/>
    <x v="5"/>
    <x v="1"/>
    <n v="835"/>
    <n v="1330"/>
    <n v="1083"/>
    <s v=""/>
  </r>
  <r>
    <x v="1"/>
    <x v="30"/>
    <s v="Australia"/>
    <x v="3"/>
    <x v="0"/>
    <n v="100000"/>
    <n v="120000"/>
    <n v="110000"/>
    <s v="Business Analyst"/>
  </r>
  <r>
    <x v="1"/>
    <x v="29"/>
    <s v="Australia"/>
    <x v="3"/>
    <x v="0"/>
    <n v="120000"/>
    <n v="140000"/>
    <n v="130000"/>
    <s v="Business Analyst"/>
  </r>
  <r>
    <x v="1"/>
    <x v="40"/>
    <s v="Australia"/>
    <x v="3"/>
    <x v="0"/>
    <n v="90000"/>
    <n v="100000"/>
    <n v="95000"/>
    <s v="Analyst"/>
  </r>
  <r>
    <x v="1"/>
    <x v="32"/>
    <s v="Australia"/>
    <x v="3"/>
    <x v="0"/>
    <n v="105000"/>
    <n v="135000"/>
    <n v="120000"/>
    <s v="Analyst"/>
  </r>
  <r>
    <x v="1"/>
    <x v="48"/>
    <s v="Australia"/>
    <x v="3"/>
    <x v="0"/>
    <n v="70000"/>
    <n v="90000"/>
    <n v="80000"/>
    <s v="Analyst"/>
  </r>
  <r>
    <x v="1"/>
    <x v="26"/>
    <s v="Australia"/>
    <x v="3"/>
    <x v="0"/>
    <n v="100000"/>
    <n v="130000"/>
    <n v="115000"/>
    <s v="Project Manager"/>
  </r>
  <r>
    <x v="1"/>
    <x v="4"/>
    <s v="Australia"/>
    <x v="3"/>
    <x v="0"/>
    <n v="155000"/>
    <n v="200000"/>
    <n v="178000"/>
    <s v="Data Architect"/>
  </r>
  <r>
    <x v="1"/>
    <x v="10"/>
    <s v="Australia"/>
    <x v="3"/>
    <x v="0"/>
    <n v="120000"/>
    <n v="150000"/>
    <n v="135000"/>
    <s v="Business Analyst"/>
  </r>
  <r>
    <x v="1"/>
    <x v="9"/>
    <s v="Australia"/>
    <x v="3"/>
    <x v="0"/>
    <n v="110000"/>
    <n v="140000"/>
    <n v="125000"/>
    <s v=""/>
  </r>
  <r>
    <x v="1"/>
    <x v="7"/>
    <s v="Australia"/>
    <x v="3"/>
    <x v="0"/>
    <n v="125000"/>
    <n v="150000"/>
    <n v="138000"/>
    <s v=""/>
  </r>
  <r>
    <x v="1"/>
    <x v="5"/>
    <s v="Australia"/>
    <x v="3"/>
    <x v="0"/>
    <n v="155000"/>
    <n v="200000"/>
    <n v="178000"/>
    <s v=""/>
  </r>
  <r>
    <x v="1"/>
    <x v="6"/>
    <s v="Australia"/>
    <x v="3"/>
    <x v="0"/>
    <n v="135000"/>
    <n v="165000"/>
    <n v="150000"/>
    <s v="Project Manager"/>
  </r>
  <r>
    <x v="1"/>
    <x v="11"/>
    <s v="Australia"/>
    <x v="3"/>
    <x v="0"/>
    <n v="90000"/>
    <n v="130000"/>
    <n v="110000"/>
    <s v="Data Analyst"/>
  </r>
  <r>
    <x v="1"/>
    <x v="3"/>
    <s v="Australia"/>
    <x v="3"/>
    <x v="0"/>
    <n v="155000"/>
    <n v="200000"/>
    <n v="178000"/>
    <s v="Data Architect"/>
  </r>
  <r>
    <x v="1"/>
    <x v="13"/>
    <s v="Australia"/>
    <x v="3"/>
    <x v="0"/>
    <n v="130000"/>
    <n v="185000"/>
    <n v="158000"/>
    <s v="Data Engineer"/>
  </r>
  <r>
    <x v="1"/>
    <x v="14"/>
    <s v="Australia"/>
    <x v="3"/>
    <x v="0"/>
    <n v="130000"/>
    <n v="185000"/>
    <n v="158000"/>
    <s v="Data Scientist"/>
  </r>
  <r>
    <x v="1"/>
    <x v="15"/>
    <s v="Australia"/>
    <x v="3"/>
    <x v="0"/>
    <n v="130000"/>
    <n v="185000"/>
    <n v="158000"/>
    <s v="Data Scientist"/>
  </r>
  <r>
    <x v="1"/>
    <x v="43"/>
    <s v="Australia"/>
    <x v="3"/>
    <x v="0"/>
    <n v="120000"/>
    <n v="150000"/>
    <n v="135000"/>
    <s v="Business Analyst"/>
  </r>
  <r>
    <x v="1"/>
    <x v="44"/>
    <s v="Australia"/>
    <x v="3"/>
    <x v="0"/>
    <n v="140000"/>
    <n v="160000"/>
    <n v="150000"/>
    <s v=""/>
  </r>
  <r>
    <x v="1"/>
    <x v="45"/>
    <s v="Australia"/>
    <x v="3"/>
    <x v="0"/>
    <n v="125000"/>
    <n v="150000"/>
    <n v="138000"/>
    <s v=""/>
  </r>
  <r>
    <x v="1"/>
    <x v="46"/>
    <s v="Australia"/>
    <x v="3"/>
    <x v="0"/>
    <n v="130000"/>
    <n v="180000"/>
    <n v="155000"/>
    <s v="Project Manager"/>
  </r>
  <r>
    <x v="1"/>
    <x v="47"/>
    <s v="Australia"/>
    <x v="3"/>
    <x v="0"/>
    <n v="160000"/>
    <n v="200000"/>
    <n v="180000"/>
    <s v=""/>
  </r>
  <r>
    <x v="1"/>
    <x v="30"/>
    <s v="Australia"/>
    <x v="3"/>
    <x v="1"/>
    <n v="600"/>
    <n v="700"/>
    <n v="650"/>
    <s v="Business Analyst"/>
  </r>
  <r>
    <x v="1"/>
    <x v="29"/>
    <s v="Australia"/>
    <x v="3"/>
    <x v="1"/>
    <n v="700"/>
    <n v="900"/>
    <n v="800"/>
    <s v="Business Analyst"/>
  </r>
  <r>
    <x v="1"/>
    <x v="40"/>
    <s v="Australia"/>
    <x v="3"/>
    <x v="1"/>
    <n v="600"/>
    <n v="750"/>
    <n v="675"/>
    <s v="Analyst"/>
  </r>
  <r>
    <x v="1"/>
    <x v="32"/>
    <s v="Australia"/>
    <x v="3"/>
    <x v="1"/>
    <n v="700"/>
    <n v="900"/>
    <n v="800"/>
    <s v="Analyst"/>
  </r>
  <r>
    <x v="1"/>
    <x v="48"/>
    <s v="Australia"/>
    <x v="3"/>
    <x v="1"/>
    <n v="600"/>
    <n v="750"/>
    <n v="675"/>
    <s v="Analyst"/>
  </r>
  <r>
    <x v="1"/>
    <x v="26"/>
    <s v="Australia"/>
    <x v="3"/>
    <x v="1"/>
    <n v="700"/>
    <n v="1000"/>
    <n v="850"/>
    <s v="Project Manager"/>
  </r>
  <r>
    <x v="1"/>
    <x v="4"/>
    <s v="Australia"/>
    <x v="3"/>
    <x v="1"/>
    <n v="900"/>
    <n v="1130"/>
    <n v="1015"/>
    <s v="Data Architect"/>
  </r>
  <r>
    <x v="1"/>
    <x v="10"/>
    <s v="Australia"/>
    <x v="3"/>
    <x v="1"/>
    <n v="700"/>
    <n v="900"/>
    <n v="800"/>
    <s v="Business Analyst"/>
  </r>
  <r>
    <x v="1"/>
    <x v="9"/>
    <s v="Australia"/>
    <x v="3"/>
    <x v="1"/>
    <n v="700"/>
    <n v="900"/>
    <n v="800"/>
    <s v=""/>
  </r>
  <r>
    <x v="1"/>
    <x v="7"/>
    <s v="Australia"/>
    <x v="3"/>
    <x v="1"/>
    <n v="650"/>
    <n v="950"/>
    <n v="800"/>
    <s v=""/>
  </r>
  <r>
    <x v="1"/>
    <x v="5"/>
    <s v="Australia"/>
    <x v="3"/>
    <x v="1"/>
    <n v="1000"/>
    <n v="1200"/>
    <n v="1100"/>
    <s v=""/>
  </r>
  <r>
    <x v="1"/>
    <x v="6"/>
    <s v="Australia"/>
    <x v="3"/>
    <x v="1"/>
    <n v="800"/>
    <n v="1000"/>
    <n v="900"/>
    <s v="Project Manager"/>
  </r>
  <r>
    <x v="1"/>
    <x v="11"/>
    <s v="Australia"/>
    <x v="3"/>
    <x v="1"/>
    <n v="550"/>
    <n v="750"/>
    <n v="650"/>
    <s v="Data Analyst"/>
  </r>
  <r>
    <x v="1"/>
    <x v="3"/>
    <s v="Australia"/>
    <x v="3"/>
    <x v="1"/>
    <n v="1000"/>
    <n v="1150"/>
    <n v="1075"/>
    <s v="Data Architect"/>
  </r>
  <r>
    <x v="1"/>
    <x v="13"/>
    <s v="Australia"/>
    <x v="3"/>
    <x v="1"/>
    <n v="700"/>
    <n v="1000"/>
    <n v="850"/>
    <s v="Data Engineer"/>
  </r>
  <r>
    <x v="1"/>
    <x v="14"/>
    <s v="Australia"/>
    <x v="3"/>
    <x v="1"/>
    <n v="750"/>
    <n v="1050"/>
    <n v="900"/>
    <s v="Data Scientist"/>
  </r>
  <r>
    <x v="1"/>
    <x v="15"/>
    <s v="Australia"/>
    <x v="3"/>
    <x v="1"/>
    <n v="800"/>
    <n v="1100"/>
    <n v="950"/>
    <s v="Data Scientist"/>
  </r>
  <r>
    <x v="1"/>
    <x v="43"/>
    <s v="Australia"/>
    <x v="3"/>
    <x v="1"/>
    <n v="750"/>
    <n v="950"/>
    <n v="850"/>
    <s v="Business Analyst"/>
  </r>
  <r>
    <x v="1"/>
    <x v="44"/>
    <s v="Australia"/>
    <x v="3"/>
    <x v="1"/>
    <n v="730"/>
    <n v="905"/>
    <n v="818"/>
    <s v=""/>
  </r>
  <r>
    <x v="1"/>
    <x v="45"/>
    <s v="Australia"/>
    <x v="3"/>
    <x v="1"/>
    <n v="650"/>
    <n v="850"/>
    <n v="750"/>
    <s v=""/>
  </r>
  <r>
    <x v="1"/>
    <x v="46"/>
    <s v="Australia"/>
    <x v="3"/>
    <x v="1"/>
    <n v="900"/>
    <n v="1200"/>
    <n v="1050"/>
    <s v="Project Manager"/>
  </r>
  <r>
    <x v="1"/>
    <x v="47"/>
    <s v="Australia"/>
    <x v="3"/>
    <x v="1"/>
    <n v="835"/>
    <n v="1130"/>
    <n v="983"/>
    <s v=""/>
  </r>
  <r>
    <x v="1"/>
    <x v="30"/>
    <s v="Australia"/>
    <x v="1"/>
    <x v="0"/>
    <n v="85000"/>
    <n v="110000"/>
    <n v="98000"/>
    <s v="Business Analyst"/>
  </r>
  <r>
    <x v="1"/>
    <x v="29"/>
    <s v="Australia"/>
    <x v="1"/>
    <x v="0"/>
    <n v="110000"/>
    <n v="140000"/>
    <n v="125000"/>
    <s v="Business Analyst"/>
  </r>
  <r>
    <x v="1"/>
    <x v="42"/>
    <s v="Australia"/>
    <x v="1"/>
    <x v="0"/>
    <n v="100000"/>
    <n v="130000"/>
    <n v="115000"/>
    <s v=""/>
  </r>
  <r>
    <x v="1"/>
    <x v="40"/>
    <s v="Australia"/>
    <x v="1"/>
    <x v="0"/>
    <n v="95000"/>
    <n v="130000"/>
    <n v="113000"/>
    <s v="Analyst"/>
  </r>
  <r>
    <x v="1"/>
    <x v="48"/>
    <s v="Australia"/>
    <x v="1"/>
    <x v="0"/>
    <n v="85000"/>
    <n v="125000"/>
    <n v="105000"/>
    <s v="Analyst"/>
  </r>
  <r>
    <x v="1"/>
    <x v="49"/>
    <s v="Australia"/>
    <x v="1"/>
    <x v="0"/>
    <n v="150000"/>
    <n v="180000"/>
    <n v="165000"/>
    <s v="Analyst"/>
  </r>
  <r>
    <x v="1"/>
    <x v="32"/>
    <s v="Australia"/>
    <x v="1"/>
    <x v="0"/>
    <n v="105000"/>
    <n v="135000"/>
    <n v="120000"/>
    <s v="Analyst"/>
  </r>
  <r>
    <x v="1"/>
    <x v="26"/>
    <s v="Australia"/>
    <x v="1"/>
    <x v="0"/>
    <n v="130000"/>
    <n v="150000"/>
    <n v="140000"/>
    <s v="Project Manager"/>
  </r>
  <r>
    <x v="1"/>
    <x v="25"/>
    <s v="Australia"/>
    <x v="1"/>
    <x v="0"/>
    <n v="140000"/>
    <n v="170000"/>
    <n v="155000"/>
    <s v="Project Manager"/>
  </r>
  <r>
    <x v="1"/>
    <x v="4"/>
    <s v="Australia"/>
    <x v="1"/>
    <x v="0"/>
    <n v="155000"/>
    <n v="200000"/>
    <n v="178000"/>
    <s v="Data Architect"/>
  </r>
  <r>
    <x v="1"/>
    <x v="10"/>
    <s v="Australia"/>
    <x v="1"/>
    <x v="0"/>
    <n v="120000"/>
    <n v="150000"/>
    <n v="135000"/>
    <s v="Business Analyst"/>
  </r>
  <r>
    <x v="1"/>
    <x v="9"/>
    <s v="Australia"/>
    <x v="1"/>
    <x v="0"/>
    <n v="120000"/>
    <n v="150000"/>
    <n v="135000"/>
    <s v=""/>
  </r>
  <r>
    <x v="1"/>
    <x v="7"/>
    <s v="Australia"/>
    <x v="1"/>
    <x v="0"/>
    <n v="125000"/>
    <n v="150000"/>
    <n v="138000"/>
    <s v=""/>
  </r>
  <r>
    <x v="1"/>
    <x v="5"/>
    <s v="Australia"/>
    <x v="1"/>
    <x v="0"/>
    <n v="155000"/>
    <n v="200000"/>
    <n v="178000"/>
    <s v=""/>
  </r>
  <r>
    <x v="1"/>
    <x v="6"/>
    <s v="Australia"/>
    <x v="1"/>
    <x v="0"/>
    <n v="135000"/>
    <n v="165000"/>
    <n v="150000"/>
    <s v="Project Manager"/>
  </r>
  <r>
    <x v="1"/>
    <x v="11"/>
    <s v="Australia"/>
    <x v="1"/>
    <x v="0"/>
    <n v="90000"/>
    <n v="130000"/>
    <n v="110000"/>
    <s v="Data Analyst"/>
  </r>
  <r>
    <x v="1"/>
    <x v="3"/>
    <s v="Australia"/>
    <x v="1"/>
    <x v="0"/>
    <n v="155000"/>
    <n v="200000"/>
    <n v="178000"/>
    <s v="Data Architect"/>
  </r>
  <r>
    <x v="1"/>
    <x v="13"/>
    <s v="Australia"/>
    <x v="1"/>
    <x v="0"/>
    <n v="130000"/>
    <n v="185000"/>
    <n v="158000"/>
    <s v="Data Engineer"/>
  </r>
  <r>
    <x v="1"/>
    <x v="14"/>
    <s v="Australia"/>
    <x v="1"/>
    <x v="0"/>
    <n v="130000"/>
    <n v="185000"/>
    <n v="158000"/>
    <s v="Data Scientist"/>
  </r>
  <r>
    <x v="1"/>
    <x v="15"/>
    <s v="Australia"/>
    <x v="1"/>
    <x v="0"/>
    <n v="130000"/>
    <n v="185000"/>
    <n v="158000"/>
    <s v="Data Scientist"/>
  </r>
  <r>
    <x v="1"/>
    <x v="43"/>
    <s v="Australia"/>
    <x v="1"/>
    <x v="0"/>
    <n v="120000"/>
    <n v="150000"/>
    <n v="135000"/>
    <s v="Business Analyst"/>
  </r>
  <r>
    <x v="1"/>
    <x v="44"/>
    <s v="Australia"/>
    <x v="1"/>
    <x v="0"/>
    <n v="140000"/>
    <n v="160000"/>
    <n v="150000"/>
    <s v=""/>
  </r>
  <r>
    <x v="1"/>
    <x v="45"/>
    <s v="Australia"/>
    <x v="1"/>
    <x v="0"/>
    <n v="125000"/>
    <n v="150000"/>
    <n v="138000"/>
    <s v=""/>
  </r>
  <r>
    <x v="1"/>
    <x v="46"/>
    <s v="Australia"/>
    <x v="1"/>
    <x v="0"/>
    <n v="130000"/>
    <n v="180000"/>
    <n v="155000"/>
    <s v="Project Manager"/>
  </r>
  <r>
    <x v="1"/>
    <x v="47"/>
    <s v="Australia"/>
    <x v="1"/>
    <x v="0"/>
    <n v="160000"/>
    <n v="200000"/>
    <n v="180000"/>
    <s v=""/>
  </r>
  <r>
    <x v="1"/>
    <x v="30"/>
    <s v="Australia"/>
    <x v="1"/>
    <x v="1"/>
    <n v="520"/>
    <n v="680"/>
    <n v="600"/>
    <s v="Business Analyst"/>
  </r>
  <r>
    <x v="1"/>
    <x v="29"/>
    <s v="Australia"/>
    <x v="1"/>
    <x v="1"/>
    <n v="680"/>
    <n v="750"/>
    <n v="715"/>
    <s v="Business Analyst"/>
  </r>
  <r>
    <x v="1"/>
    <x v="42"/>
    <s v="Australia"/>
    <x v="1"/>
    <x v="1"/>
    <n v="520"/>
    <n v="680"/>
    <n v="600"/>
    <s v=""/>
  </r>
  <r>
    <x v="1"/>
    <x v="40"/>
    <s v="Australia"/>
    <x v="1"/>
    <x v="1"/>
    <n v="850"/>
    <n v="1050"/>
    <n v="950"/>
    <s v="Analyst"/>
  </r>
  <r>
    <x v="1"/>
    <x v="48"/>
    <s v="Australia"/>
    <x v="1"/>
    <x v="1"/>
    <n v="445"/>
    <n v="650"/>
    <n v="548"/>
    <s v="Analyst"/>
  </r>
  <r>
    <x v="1"/>
    <x v="49"/>
    <s v="Australia"/>
    <x v="1"/>
    <x v="1"/>
    <n v="780"/>
    <n v="950"/>
    <n v="865"/>
    <s v="Analyst"/>
  </r>
  <r>
    <x v="1"/>
    <x v="32"/>
    <s v="Australia"/>
    <x v="1"/>
    <x v="1"/>
    <n v="550"/>
    <n v="700"/>
    <n v="625"/>
    <s v="Analyst"/>
  </r>
  <r>
    <x v="1"/>
    <x v="26"/>
    <s v="Australia"/>
    <x v="1"/>
    <x v="1"/>
    <n v="800"/>
    <n v="900"/>
    <n v="850"/>
    <s v="Project Manager"/>
  </r>
  <r>
    <x v="1"/>
    <x v="25"/>
    <s v="Australia"/>
    <x v="1"/>
    <x v="1"/>
    <n v="900"/>
    <n v="1000"/>
    <n v="950"/>
    <s v="Project Manager"/>
  </r>
  <r>
    <x v="1"/>
    <x v="4"/>
    <s v="Australia"/>
    <x v="1"/>
    <x v="1"/>
    <n v="805"/>
    <n v="1130"/>
    <n v="968"/>
    <s v="Data Architect"/>
  </r>
  <r>
    <x v="1"/>
    <x v="10"/>
    <s v="Australia"/>
    <x v="1"/>
    <x v="1"/>
    <n v="750"/>
    <n v="900"/>
    <n v="825"/>
    <s v="Business Analyst"/>
  </r>
  <r>
    <x v="1"/>
    <x v="9"/>
    <s v="Australia"/>
    <x v="1"/>
    <x v="1"/>
    <n v="750"/>
    <n v="900"/>
    <n v="825"/>
    <s v=""/>
  </r>
  <r>
    <x v="1"/>
    <x v="7"/>
    <s v="Australia"/>
    <x v="1"/>
    <x v="1"/>
    <n v="680"/>
    <n v="850"/>
    <n v="765"/>
    <s v=""/>
  </r>
  <r>
    <x v="1"/>
    <x v="5"/>
    <s v="Australia"/>
    <x v="1"/>
    <x v="1"/>
    <n v="805"/>
    <n v="1130"/>
    <n v="968"/>
    <s v=""/>
  </r>
  <r>
    <x v="1"/>
    <x v="6"/>
    <s v="Australia"/>
    <x v="1"/>
    <x v="1"/>
    <n v="800"/>
    <n v="1000"/>
    <n v="900"/>
    <s v="Project Manager"/>
  </r>
  <r>
    <x v="1"/>
    <x v="11"/>
    <s v="Australia"/>
    <x v="1"/>
    <x v="1"/>
    <n v="650"/>
    <n v="800"/>
    <n v="725"/>
    <s v="Data Analyst"/>
  </r>
  <r>
    <x v="1"/>
    <x v="3"/>
    <s v="Australia"/>
    <x v="1"/>
    <x v="1"/>
    <n v="905"/>
    <n v="1130"/>
    <n v="1018"/>
    <s v="Data Architect"/>
  </r>
  <r>
    <x v="1"/>
    <x v="13"/>
    <s v="Australia"/>
    <x v="1"/>
    <x v="1"/>
    <n v="720"/>
    <n v="1000"/>
    <n v="860"/>
    <s v="Data Engineer"/>
  </r>
  <r>
    <x v="1"/>
    <x v="14"/>
    <s v="Australia"/>
    <x v="1"/>
    <x v="1"/>
    <n v="720"/>
    <n v="1000"/>
    <n v="860"/>
    <s v="Data Scientist"/>
  </r>
  <r>
    <x v="1"/>
    <x v="15"/>
    <s v="Australia"/>
    <x v="1"/>
    <x v="1"/>
    <n v="720"/>
    <n v="1000"/>
    <n v="860"/>
    <s v="Data Scientist"/>
  </r>
  <r>
    <x v="1"/>
    <x v="43"/>
    <s v="Australia"/>
    <x v="1"/>
    <x v="1"/>
    <n v="750"/>
    <n v="850"/>
    <n v="800"/>
    <s v="Business Analyst"/>
  </r>
  <r>
    <x v="1"/>
    <x v="44"/>
    <s v="Australia"/>
    <x v="1"/>
    <x v="1"/>
    <n v="800"/>
    <n v="1000"/>
    <n v="900"/>
    <s v=""/>
  </r>
  <r>
    <x v="1"/>
    <x v="45"/>
    <s v="Australia"/>
    <x v="1"/>
    <x v="1"/>
    <n v="750"/>
    <n v="950"/>
    <n v="850"/>
    <s v=""/>
  </r>
  <r>
    <x v="1"/>
    <x v="46"/>
    <s v="Australia"/>
    <x v="1"/>
    <x v="1"/>
    <n v="800"/>
    <n v="1000"/>
    <n v="900"/>
    <s v="Project Manager"/>
  </r>
  <r>
    <x v="1"/>
    <x v="47"/>
    <s v="Australia"/>
    <x v="1"/>
    <x v="1"/>
    <n v="835"/>
    <n v="1130"/>
    <n v="983"/>
    <s v=""/>
  </r>
  <r>
    <x v="1"/>
    <x v="30"/>
    <s v="Australia"/>
    <x v="2"/>
    <x v="0"/>
    <n v="75000"/>
    <n v="100000"/>
    <n v="88000"/>
    <s v="Business Analyst"/>
  </r>
  <r>
    <x v="1"/>
    <x v="29"/>
    <s v="Australia"/>
    <x v="2"/>
    <x v="0"/>
    <n v="100000"/>
    <n v="130000"/>
    <n v="115000"/>
    <s v="Business Analyst"/>
  </r>
  <r>
    <x v="1"/>
    <x v="26"/>
    <s v="Australia"/>
    <x v="2"/>
    <x v="0"/>
    <n v="130000"/>
    <n v="170000"/>
    <n v="150000"/>
    <s v="Project Manager"/>
  </r>
  <r>
    <x v="1"/>
    <x v="32"/>
    <s v="Australia"/>
    <x v="2"/>
    <x v="0"/>
    <n v="110000"/>
    <n v="140000"/>
    <n v="125000"/>
    <s v="Analyst"/>
  </r>
  <r>
    <x v="1"/>
    <x v="48"/>
    <s v="Australia"/>
    <x v="2"/>
    <x v="0"/>
    <n v="85000"/>
    <n v="110000"/>
    <n v="98000"/>
    <s v="Analyst"/>
  </r>
  <r>
    <x v="1"/>
    <x v="49"/>
    <s v="Australia"/>
    <x v="2"/>
    <x v="0"/>
    <n v="110000"/>
    <n v="140000"/>
    <n v="125000"/>
    <s v="Analyst"/>
  </r>
  <r>
    <x v="1"/>
    <x v="40"/>
    <s v="Australia"/>
    <x v="2"/>
    <x v="0"/>
    <n v="90000"/>
    <n v="120000"/>
    <n v="105000"/>
    <s v="Analyst"/>
  </r>
  <r>
    <x v="1"/>
    <x v="4"/>
    <s v="Australia"/>
    <x v="2"/>
    <x v="0"/>
    <n v="145000"/>
    <n v="190000"/>
    <n v="168000"/>
    <s v="Data Architect"/>
  </r>
  <r>
    <x v="1"/>
    <x v="10"/>
    <s v="Australia"/>
    <x v="2"/>
    <x v="0"/>
    <n v="115000"/>
    <n v="150000"/>
    <n v="133000"/>
    <s v="Business Analyst"/>
  </r>
  <r>
    <x v="1"/>
    <x v="9"/>
    <s v="Australia"/>
    <x v="2"/>
    <x v="0"/>
    <n v="110000"/>
    <n v="150000"/>
    <n v="130000"/>
    <s v=""/>
  </r>
  <r>
    <x v="1"/>
    <x v="7"/>
    <s v="Australia"/>
    <x v="2"/>
    <x v="0"/>
    <n v="115000"/>
    <n v="140000"/>
    <n v="128000"/>
    <s v=""/>
  </r>
  <r>
    <x v="1"/>
    <x v="5"/>
    <s v="Australia"/>
    <x v="2"/>
    <x v="0"/>
    <n v="145000"/>
    <n v="200000"/>
    <n v="173000"/>
    <s v=""/>
  </r>
  <r>
    <x v="1"/>
    <x v="6"/>
    <s v="Australia"/>
    <x v="2"/>
    <x v="0"/>
    <n v="125000"/>
    <n v="155000"/>
    <n v="140000"/>
    <s v="Project Manager"/>
  </r>
  <r>
    <x v="1"/>
    <x v="11"/>
    <s v="Australia"/>
    <x v="2"/>
    <x v="0"/>
    <n v="85000"/>
    <n v="130000"/>
    <n v="108000"/>
    <s v="Data Analyst"/>
  </r>
  <r>
    <x v="1"/>
    <x v="3"/>
    <s v="Australia"/>
    <x v="2"/>
    <x v="0"/>
    <n v="145000"/>
    <n v="190000"/>
    <n v="168000"/>
    <s v="Data Architect"/>
  </r>
  <r>
    <x v="1"/>
    <x v="13"/>
    <s v="Australia"/>
    <x v="2"/>
    <x v="0"/>
    <n v="125000"/>
    <n v="175000"/>
    <n v="150000"/>
    <s v="Data Engineer"/>
  </r>
  <r>
    <x v="1"/>
    <x v="14"/>
    <s v="Australia"/>
    <x v="2"/>
    <x v="0"/>
    <n v="125000"/>
    <n v="175000"/>
    <n v="150000"/>
    <s v="Data Scientist"/>
  </r>
  <r>
    <x v="1"/>
    <x v="15"/>
    <s v="Australia"/>
    <x v="2"/>
    <x v="0"/>
    <n v="150000"/>
    <n v="140000"/>
    <n v="145000"/>
    <s v="Data Scientist"/>
  </r>
  <r>
    <x v="1"/>
    <x v="43"/>
    <s v="Australia"/>
    <x v="2"/>
    <x v="0"/>
    <n v="115000"/>
    <n v="180000"/>
    <n v="148000"/>
    <s v="Business Analyst"/>
  </r>
  <r>
    <x v="1"/>
    <x v="44"/>
    <s v="Australia"/>
    <x v="2"/>
    <x v="0"/>
    <n v="120000"/>
    <n v="150000"/>
    <n v="135000"/>
    <s v=""/>
  </r>
  <r>
    <x v="1"/>
    <x v="45"/>
    <s v="Australia"/>
    <x v="2"/>
    <x v="0"/>
    <n v="115000"/>
    <n v="140000"/>
    <n v="128000"/>
    <s v=""/>
  </r>
  <r>
    <x v="1"/>
    <x v="46"/>
    <s v="Australia"/>
    <x v="2"/>
    <x v="0"/>
    <n v="120000"/>
    <n v="170000"/>
    <n v="145000"/>
    <s v="Project Manager"/>
  </r>
  <r>
    <x v="1"/>
    <x v="47"/>
    <s v="Australia"/>
    <x v="2"/>
    <x v="0"/>
    <n v="150000"/>
    <n v="200000"/>
    <n v="175000"/>
    <s v=""/>
  </r>
  <r>
    <x v="1"/>
    <x v="30"/>
    <s v="Australia"/>
    <x v="2"/>
    <x v="1"/>
    <n v="400"/>
    <n v="600"/>
    <n v="500"/>
    <s v="Business Analyst"/>
  </r>
  <r>
    <x v="1"/>
    <x v="29"/>
    <s v="Australia"/>
    <x v="2"/>
    <x v="1"/>
    <n v="600"/>
    <n v="900"/>
    <n v="750"/>
    <s v="Business Analyst"/>
  </r>
  <r>
    <x v="1"/>
    <x v="26"/>
    <s v="Australia"/>
    <x v="2"/>
    <x v="1"/>
    <n v="700"/>
    <n v="900"/>
    <n v="800"/>
    <s v="Project Manager"/>
  </r>
  <r>
    <x v="1"/>
    <x v="32"/>
    <s v="Australia"/>
    <x v="2"/>
    <x v="1"/>
    <n v="600"/>
    <n v="750"/>
    <n v="675"/>
    <s v="Analyst"/>
  </r>
  <r>
    <x v="1"/>
    <x v="48"/>
    <s v="Australia"/>
    <x v="2"/>
    <x v="1"/>
    <n v="500"/>
    <n v="650"/>
    <n v="575"/>
    <s v="Analyst"/>
  </r>
  <r>
    <x v="1"/>
    <x v="49"/>
    <s v="Australia"/>
    <x v="2"/>
    <x v="1"/>
    <n v="600"/>
    <n v="750"/>
    <n v="675"/>
    <s v="Analyst"/>
  </r>
  <r>
    <x v="1"/>
    <x v="40"/>
    <s v="Australia"/>
    <x v="2"/>
    <x v="1"/>
    <n v="500"/>
    <n v="750"/>
    <n v="625"/>
    <s v="Analyst"/>
  </r>
  <r>
    <x v="1"/>
    <x v="4"/>
    <s v="Australia"/>
    <x v="2"/>
    <x v="1"/>
    <n v="765"/>
    <n v="1100"/>
    <n v="933"/>
    <s v="Data Architect"/>
  </r>
  <r>
    <x v="1"/>
    <x v="10"/>
    <s v="Australia"/>
    <x v="2"/>
    <x v="1"/>
    <n v="605"/>
    <n v="805"/>
    <n v="705"/>
    <s v="Business Analyst"/>
  </r>
  <r>
    <x v="1"/>
    <x v="9"/>
    <s v="Australia"/>
    <x v="2"/>
    <x v="1"/>
    <n v="600"/>
    <n v="800"/>
    <n v="700"/>
    <s v=""/>
  </r>
  <r>
    <x v="1"/>
    <x v="7"/>
    <s v="Australia"/>
    <x v="2"/>
    <x v="1"/>
    <n v="600"/>
    <n v="800"/>
    <n v="700"/>
    <s v=""/>
  </r>
  <r>
    <x v="1"/>
    <x v="5"/>
    <s v="Australia"/>
    <x v="2"/>
    <x v="1"/>
    <n v="750"/>
    <n v="1100"/>
    <n v="925"/>
    <s v=""/>
  </r>
  <r>
    <x v="1"/>
    <x v="6"/>
    <s v="Australia"/>
    <x v="2"/>
    <x v="1"/>
    <n v="670"/>
    <n v="900"/>
    <n v="785"/>
    <s v="Project Manager"/>
  </r>
  <r>
    <x v="1"/>
    <x v="11"/>
    <s v="Australia"/>
    <x v="2"/>
    <x v="1"/>
    <n v="450"/>
    <n v="700"/>
    <n v="575"/>
    <s v="Data Analyst"/>
  </r>
  <r>
    <x v="1"/>
    <x v="3"/>
    <s v="Australia"/>
    <x v="2"/>
    <x v="1"/>
    <n v="750"/>
    <n v="1000"/>
    <n v="875"/>
    <s v="Data Architect"/>
  </r>
  <r>
    <x v="1"/>
    <x v="13"/>
    <s v="Australia"/>
    <x v="2"/>
    <x v="1"/>
    <n v="650"/>
    <n v="900"/>
    <n v="775"/>
    <s v="Data Engineer"/>
  </r>
  <r>
    <x v="1"/>
    <x v="14"/>
    <s v="Australia"/>
    <x v="2"/>
    <x v="1"/>
    <n v="650"/>
    <n v="900"/>
    <n v="775"/>
    <s v="Data Scientist"/>
  </r>
  <r>
    <x v="1"/>
    <x v="15"/>
    <s v="Australia"/>
    <x v="2"/>
    <x v="1"/>
    <n v="650"/>
    <n v="1000"/>
    <n v="825"/>
    <s v="Data Scientist"/>
  </r>
  <r>
    <x v="1"/>
    <x v="43"/>
    <s v="Australia"/>
    <x v="2"/>
    <x v="1"/>
    <n v="600"/>
    <n v="800"/>
    <n v="700"/>
    <s v="Business Analyst"/>
  </r>
  <r>
    <x v="1"/>
    <x v="44"/>
    <s v="Australia"/>
    <x v="2"/>
    <x v="1"/>
    <n v="700"/>
    <n v="900"/>
    <n v="800"/>
    <s v=""/>
  </r>
  <r>
    <x v="1"/>
    <x v="45"/>
    <s v="Australia"/>
    <x v="2"/>
    <x v="1"/>
    <n v="650"/>
    <n v="900"/>
    <n v="775"/>
    <s v=""/>
  </r>
  <r>
    <x v="1"/>
    <x v="46"/>
    <s v="Australia"/>
    <x v="2"/>
    <x v="1"/>
    <n v="650"/>
    <n v="900"/>
    <n v="775"/>
    <s v="Project Manager"/>
  </r>
  <r>
    <x v="1"/>
    <x v="47"/>
    <s v="Australia"/>
    <x v="2"/>
    <x v="1"/>
    <n v="750"/>
    <n v="1000"/>
    <n v="875"/>
    <s v=""/>
  </r>
  <r>
    <x v="1"/>
    <x v="30"/>
    <s v="Australia"/>
    <x v="4"/>
    <x v="0"/>
    <n v="85000"/>
    <n v="110000"/>
    <n v="98000"/>
    <s v="Business Analyst"/>
  </r>
  <r>
    <x v="1"/>
    <x v="29"/>
    <s v="Australia"/>
    <x v="4"/>
    <x v="0"/>
    <n v="110000"/>
    <n v="140000"/>
    <n v="125000"/>
    <s v="Business Analyst"/>
  </r>
  <r>
    <x v="1"/>
    <x v="26"/>
    <s v="Australia"/>
    <x v="4"/>
    <x v="0"/>
    <n v="130000"/>
    <n v="150000"/>
    <n v="140000"/>
    <s v="Project Manager"/>
  </r>
  <r>
    <x v="1"/>
    <x v="25"/>
    <s v="Australia"/>
    <x v="4"/>
    <x v="0"/>
    <n v="160000"/>
    <n v="200000"/>
    <n v="180000"/>
    <s v="Project Manager"/>
  </r>
  <r>
    <x v="1"/>
    <x v="48"/>
    <s v="Australia"/>
    <x v="4"/>
    <x v="0"/>
    <n v="85000"/>
    <n v="110000"/>
    <n v="98000"/>
    <s v="Analyst"/>
  </r>
  <r>
    <x v="1"/>
    <x v="49"/>
    <s v="Australia"/>
    <x v="4"/>
    <x v="0"/>
    <n v="110000"/>
    <n v="140000"/>
    <n v="125000"/>
    <s v="Analyst"/>
  </r>
  <r>
    <x v="1"/>
    <x v="40"/>
    <s v="Australia"/>
    <x v="4"/>
    <x v="0"/>
    <n v="95000"/>
    <n v="130000"/>
    <n v="113000"/>
    <s v="Analyst"/>
  </r>
  <r>
    <x v="1"/>
    <x v="32"/>
    <s v="Australia"/>
    <x v="4"/>
    <x v="0"/>
    <n v="105000"/>
    <n v="135000"/>
    <n v="120000"/>
    <s v="Analyst"/>
  </r>
  <r>
    <x v="1"/>
    <x v="4"/>
    <s v="Australia"/>
    <x v="4"/>
    <x v="0"/>
    <n v="155000"/>
    <n v="200000"/>
    <n v="178000"/>
    <s v="Data Architect"/>
  </r>
  <r>
    <x v="1"/>
    <x v="10"/>
    <s v="Australia"/>
    <x v="4"/>
    <x v="0"/>
    <n v="120000"/>
    <n v="150000"/>
    <n v="135000"/>
    <s v="Business Analyst"/>
  </r>
  <r>
    <x v="1"/>
    <x v="9"/>
    <s v="Australia"/>
    <x v="4"/>
    <x v="0"/>
    <n v="120000"/>
    <n v="150000"/>
    <n v="135000"/>
    <s v=""/>
  </r>
  <r>
    <x v="1"/>
    <x v="7"/>
    <s v="Australia"/>
    <x v="4"/>
    <x v="0"/>
    <n v="125000"/>
    <n v="150000"/>
    <n v="138000"/>
    <s v=""/>
  </r>
  <r>
    <x v="1"/>
    <x v="5"/>
    <s v="Australia"/>
    <x v="4"/>
    <x v="0"/>
    <n v="155000"/>
    <n v="200000"/>
    <n v="178000"/>
    <s v=""/>
  </r>
  <r>
    <x v="1"/>
    <x v="6"/>
    <s v="Australia"/>
    <x v="4"/>
    <x v="0"/>
    <n v="135000"/>
    <n v="165000"/>
    <n v="150000"/>
    <s v="Project Manager"/>
  </r>
  <r>
    <x v="1"/>
    <x v="11"/>
    <s v="Australia"/>
    <x v="4"/>
    <x v="0"/>
    <n v="90000"/>
    <n v="130000"/>
    <n v="110000"/>
    <s v="Data Analyst"/>
  </r>
  <r>
    <x v="1"/>
    <x v="3"/>
    <s v="Australia"/>
    <x v="4"/>
    <x v="0"/>
    <n v="155000"/>
    <n v="200000"/>
    <n v="178000"/>
    <s v="Data Architect"/>
  </r>
  <r>
    <x v="1"/>
    <x v="13"/>
    <s v="Australia"/>
    <x v="4"/>
    <x v="0"/>
    <n v="130000"/>
    <n v="185000"/>
    <n v="158000"/>
    <s v="Data Engineer"/>
  </r>
  <r>
    <x v="1"/>
    <x v="14"/>
    <s v="Australia"/>
    <x v="4"/>
    <x v="0"/>
    <n v="130000"/>
    <n v="185000"/>
    <n v="158000"/>
    <s v="Data Scientist"/>
  </r>
  <r>
    <x v="1"/>
    <x v="15"/>
    <s v="Australia"/>
    <x v="4"/>
    <x v="0"/>
    <n v="130000"/>
    <n v="185000"/>
    <n v="158000"/>
    <s v="Data Scientist"/>
  </r>
  <r>
    <x v="1"/>
    <x v="43"/>
    <s v="Australia"/>
    <x v="4"/>
    <x v="0"/>
    <n v="120000"/>
    <n v="150000"/>
    <n v="135000"/>
    <s v="Business Analyst"/>
  </r>
  <r>
    <x v="1"/>
    <x v="44"/>
    <s v="Australia"/>
    <x v="4"/>
    <x v="0"/>
    <n v="140000"/>
    <n v="160000"/>
    <n v="150000"/>
    <s v=""/>
  </r>
  <r>
    <x v="1"/>
    <x v="45"/>
    <s v="Australia"/>
    <x v="4"/>
    <x v="0"/>
    <n v="125000"/>
    <n v="150000"/>
    <n v="138000"/>
    <s v=""/>
  </r>
  <r>
    <x v="1"/>
    <x v="46"/>
    <s v="Australia"/>
    <x v="4"/>
    <x v="0"/>
    <n v="130000"/>
    <n v="180000"/>
    <n v="155000"/>
    <s v="Project Manager"/>
  </r>
  <r>
    <x v="1"/>
    <x v="47"/>
    <s v="Australia"/>
    <x v="4"/>
    <x v="0"/>
    <n v="160000"/>
    <n v="200000"/>
    <n v="180000"/>
    <s v=""/>
  </r>
  <r>
    <x v="1"/>
    <x v="30"/>
    <s v="Australia"/>
    <x v="4"/>
    <x v="1"/>
    <n v="445"/>
    <n v="575"/>
    <n v="510"/>
    <s v="Business Analyst"/>
  </r>
  <r>
    <x v="1"/>
    <x v="29"/>
    <s v="Australia"/>
    <x v="4"/>
    <x v="1"/>
    <n v="700"/>
    <n v="900"/>
    <n v="800"/>
    <s v="Business Analyst"/>
  </r>
  <r>
    <x v="1"/>
    <x v="26"/>
    <s v="Australia"/>
    <x v="4"/>
    <x v="1"/>
    <n v="680"/>
    <n v="780"/>
    <n v="730"/>
    <s v="Project Manager"/>
  </r>
  <r>
    <x v="1"/>
    <x v="25"/>
    <s v="Australia"/>
    <x v="4"/>
    <x v="1"/>
    <n v="850"/>
    <n v="1200"/>
    <n v="1025"/>
    <s v="Project Manager"/>
  </r>
  <r>
    <x v="1"/>
    <x v="48"/>
    <s v="Australia"/>
    <x v="4"/>
    <x v="1"/>
    <n v="450"/>
    <n v="650"/>
    <n v="550"/>
    <s v="Analyst"/>
  </r>
  <r>
    <x v="1"/>
    <x v="49"/>
    <s v="Australia"/>
    <x v="4"/>
    <x v="1"/>
    <n v="575"/>
    <n v="730"/>
    <n v="653"/>
    <s v="Analyst"/>
  </r>
  <r>
    <x v="1"/>
    <x v="40"/>
    <s v="Australia"/>
    <x v="4"/>
    <x v="1"/>
    <n v="550"/>
    <n v="800"/>
    <n v="675"/>
    <s v="Analyst"/>
  </r>
  <r>
    <x v="1"/>
    <x v="32"/>
    <s v="Australia"/>
    <x v="4"/>
    <x v="1"/>
    <n v="550"/>
    <n v="705"/>
    <n v="628"/>
    <s v="Analyst"/>
  </r>
  <r>
    <x v="1"/>
    <x v="4"/>
    <s v="Australia"/>
    <x v="4"/>
    <x v="1"/>
    <n v="805"/>
    <n v="1130"/>
    <n v="968"/>
    <s v="Data Architect"/>
  </r>
  <r>
    <x v="1"/>
    <x v="10"/>
    <s v="Australia"/>
    <x v="4"/>
    <x v="1"/>
    <n v="635"/>
    <n v="850"/>
    <n v="743"/>
    <s v="Business Analyst"/>
  </r>
  <r>
    <x v="1"/>
    <x v="9"/>
    <s v="Australia"/>
    <x v="4"/>
    <x v="1"/>
    <n v="635"/>
    <n v="850"/>
    <n v="743"/>
    <s v=""/>
  </r>
  <r>
    <x v="1"/>
    <x v="7"/>
    <s v="Australia"/>
    <x v="4"/>
    <x v="1"/>
    <n v="635"/>
    <n v="850"/>
    <n v="743"/>
    <s v=""/>
  </r>
  <r>
    <x v="1"/>
    <x v="5"/>
    <s v="Australia"/>
    <x v="4"/>
    <x v="1"/>
    <n v="805"/>
    <n v="1130"/>
    <n v="968"/>
    <s v=""/>
  </r>
  <r>
    <x v="1"/>
    <x v="6"/>
    <s v="Australia"/>
    <x v="4"/>
    <x v="1"/>
    <n v="705"/>
    <n v="930"/>
    <n v="818"/>
    <s v="Project Manager"/>
  </r>
  <r>
    <x v="1"/>
    <x v="11"/>
    <s v="Australia"/>
    <x v="4"/>
    <x v="1"/>
    <n v="470"/>
    <n v="735"/>
    <n v="603"/>
    <s v="Data Analyst"/>
  </r>
  <r>
    <x v="1"/>
    <x v="3"/>
    <s v="Australia"/>
    <x v="4"/>
    <x v="1"/>
    <n v="800"/>
    <n v="1130"/>
    <n v="965"/>
    <s v="Data Architect"/>
  </r>
  <r>
    <x v="1"/>
    <x v="13"/>
    <s v="Australia"/>
    <x v="4"/>
    <x v="1"/>
    <n v="680"/>
    <n v="1045"/>
    <n v="863"/>
    <s v="Data Engineer"/>
  </r>
  <r>
    <x v="1"/>
    <x v="14"/>
    <s v="Australia"/>
    <x v="4"/>
    <x v="1"/>
    <n v="680"/>
    <n v="1045"/>
    <n v="863"/>
    <s v="Data Scientist"/>
  </r>
  <r>
    <x v="1"/>
    <x v="15"/>
    <s v="Australia"/>
    <x v="4"/>
    <x v="1"/>
    <n v="680"/>
    <n v="1045"/>
    <n v="863"/>
    <s v="Data Scientist"/>
  </r>
  <r>
    <x v="1"/>
    <x v="43"/>
    <s v="Australia"/>
    <x v="4"/>
    <x v="1"/>
    <n v="635"/>
    <n v="850"/>
    <n v="743"/>
    <s v="Business Analyst"/>
  </r>
  <r>
    <x v="1"/>
    <x v="44"/>
    <s v="Australia"/>
    <x v="4"/>
    <x v="1"/>
    <n v="730"/>
    <n v="905"/>
    <n v="818"/>
    <s v=""/>
  </r>
  <r>
    <x v="1"/>
    <x v="45"/>
    <s v="Australia"/>
    <x v="4"/>
    <x v="1"/>
    <n v="650"/>
    <n v="850"/>
    <n v="750"/>
    <s v=""/>
  </r>
  <r>
    <x v="1"/>
    <x v="46"/>
    <s v="Australia"/>
    <x v="4"/>
    <x v="1"/>
    <n v="680"/>
    <n v="1015"/>
    <n v="848"/>
    <s v="Project Manager"/>
  </r>
  <r>
    <x v="1"/>
    <x v="47"/>
    <s v="Australia"/>
    <x v="4"/>
    <x v="1"/>
    <n v="835"/>
    <n v="1130"/>
    <n v="983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4C8156-31E8-47DB-9524-6322BB6E985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E231" firstHeaderRow="1" firstDataRow="2" firstDataCol="2" rowPageCount="1" colPageCount="1"/>
  <pivotFields count="9"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51">
        <item x="22"/>
        <item x="21"/>
        <item x="4"/>
        <item x="10"/>
        <item x="9"/>
        <item x="7"/>
        <item x="5"/>
        <item x="6"/>
        <item x="30"/>
        <item x="42"/>
        <item x="48"/>
        <item x="11"/>
        <item x="3"/>
        <item x="13"/>
        <item x="14"/>
        <item x="15"/>
        <item x="34"/>
        <item x="43"/>
        <item x="44"/>
        <item x="45"/>
        <item x="2"/>
        <item x="46"/>
        <item x="47"/>
        <item x="0"/>
        <item x="1"/>
        <item x="33"/>
        <item x="24"/>
        <item x="8"/>
        <item x="31"/>
        <item x="12"/>
        <item x="16"/>
        <item x="27"/>
        <item x="28"/>
        <item x="23"/>
        <item x="40"/>
        <item x="32"/>
        <item x="39"/>
        <item x="35"/>
        <item x="26"/>
        <item x="20"/>
        <item x="17"/>
        <item x="19"/>
        <item x="18"/>
        <item x="36"/>
        <item x="29"/>
        <item x="49"/>
        <item x="37"/>
        <item x="38"/>
        <item x="25"/>
        <item x="41"/>
        <item t="default"/>
      </items>
    </pivotField>
    <pivotField compact="0" outline="0" showAll="0"/>
    <pivotField axis="axisRow" compact="0" outline="0" showAll="0">
      <items count="7">
        <item x="5"/>
        <item x="0"/>
        <item x="1"/>
        <item x="2"/>
        <item x="3"/>
        <item x="4"/>
        <item t="default"/>
      </items>
    </pivotField>
    <pivotField axis="axisPage" compact="0" outline="0" multipleItemSelectionAllowed="1" showAll="0">
      <items count="3">
        <item x="1"/>
        <item h="1" x="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</pivotFields>
  <rowFields count="2">
    <field x="1"/>
    <field x="3"/>
  </rowFields>
  <rowItems count="227">
    <i>
      <x/>
      <x v="1"/>
    </i>
    <i r="1">
      <x v="5"/>
    </i>
    <i t="default">
      <x/>
    </i>
    <i>
      <x v="1"/>
      <x v="1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t="default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t="default">
      <x v="8"/>
    </i>
    <i>
      <x v="9"/>
      <x v="1"/>
    </i>
    <i r="1">
      <x v="2"/>
    </i>
    <i t="default">
      <x v="9"/>
    </i>
    <i>
      <x v="10"/>
      <x/>
    </i>
    <i r="1">
      <x v="2"/>
    </i>
    <i r="1">
      <x v="3"/>
    </i>
    <i r="1">
      <x v="4"/>
    </i>
    <i r="1">
      <x v="5"/>
    </i>
    <i t="default">
      <x v="10"/>
    </i>
    <i>
      <x v="11"/>
      <x/>
    </i>
    <i r="1">
      <x v="1"/>
    </i>
    <i r="1">
      <x v="2"/>
    </i>
    <i r="1">
      <x v="3"/>
    </i>
    <i r="1">
      <x v="4"/>
    </i>
    <i r="1">
      <x v="5"/>
    </i>
    <i t="default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t="default">
      <x v="12"/>
    </i>
    <i>
      <x v="13"/>
      <x/>
    </i>
    <i r="1">
      <x v="1"/>
    </i>
    <i r="1">
      <x v="2"/>
    </i>
    <i r="1">
      <x v="3"/>
    </i>
    <i r="1">
      <x v="4"/>
    </i>
    <i r="1">
      <x v="5"/>
    </i>
    <i t="default">
      <x v="13"/>
    </i>
    <i>
      <x v="14"/>
      <x/>
    </i>
    <i r="1">
      <x v="1"/>
    </i>
    <i r="1">
      <x v="2"/>
    </i>
    <i r="1">
      <x v="3"/>
    </i>
    <i r="1">
      <x v="4"/>
    </i>
    <i r="1">
      <x v="5"/>
    </i>
    <i t="default">
      <x v="14"/>
    </i>
    <i>
      <x v="15"/>
      <x/>
    </i>
    <i r="1">
      <x v="1"/>
    </i>
    <i r="1">
      <x v="2"/>
    </i>
    <i r="1">
      <x v="3"/>
    </i>
    <i r="1">
      <x v="4"/>
    </i>
    <i r="1">
      <x v="5"/>
    </i>
    <i t="default">
      <x v="15"/>
    </i>
    <i>
      <x v="16"/>
      <x v="2"/>
    </i>
    <i r="1">
      <x v="3"/>
    </i>
    <i t="default">
      <x v="16"/>
    </i>
    <i>
      <x v="17"/>
      <x/>
    </i>
    <i r="1">
      <x v="1"/>
    </i>
    <i r="1">
      <x v="2"/>
    </i>
    <i r="1">
      <x v="3"/>
    </i>
    <i r="1">
      <x v="4"/>
    </i>
    <i r="1">
      <x v="5"/>
    </i>
    <i t="default">
      <x v="17"/>
    </i>
    <i>
      <x v="18"/>
      <x/>
    </i>
    <i r="1">
      <x v="1"/>
    </i>
    <i r="1">
      <x v="2"/>
    </i>
    <i r="1">
      <x v="3"/>
    </i>
    <i r="1">
      <x v="4"/>
    </i>
    <i r="1">
      <x v="5"/>
    </i>
    <i t="default">
      <x v="18"/>
    </i>
    <i>
      <x v="19"/>
      <x/>
    </i>
    <i r="1">
      <x v="1"/>
    </i>
    <i r="1">
      <x v="2"/>
    </i>
    <i r="1">
      <x v="3"/>
    </i>
    <i r="1">
      <x v="4"/>
    </i>
    <i r="1">
      <x v="5"/>
    </i>
    <i t="default">
      <x v="19"/>
    </i>
    <i>
      <x v="20"/>
      <x/>
    </i>
    <i r="1">
      <x v="1"/>
    </i>
    <i t="default">
      <x v="20"/>
    </i>
    <i>
      <x v="21"/>
      <x/>
    </i>
    <i r="1">
      <x v="1"/>
    </i>
    <i r="1">
      <x v="2"/>
    </i>
    <i r="1">
      <x v="3"/>
    </i>
    <i r="1">
      <x v="4"/>
    </i>
    <i r="1">
      <x v="5"/>
    </i>
    <i t="default">
      <x v="21"/>
    </i>
    <i>
      <x v="22"/>
      <x/>
    </i>
    <i r="1">
      <x v="1"/>
    </i>
    <i r="1">
      <x v="2"/>
    </i>
    <i r="1">
      <x v="3"/>
    </i>
    <i r="1">
      <x v="4"/>
    </i>
    <i r="1">
      <x v="5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 v="2"/>
    </i>
    <i r="1">
      <x v="3"/>
    </i>
    <i t="default">
      <x v="25"/>
    </i>
    <i>
      <x v="26"/>
      <x v="1"/>
    </i>
    <i t="default">
      <x v="26"/>
    </i>
    <i>
      <x v="27"/>
      <x v="1"/>
    </i>
    <i t="default">
      <x v="27"/>
    </i>
    <i>
      <x v="28"/>
      <x v="1"/>
    </i>
    <i t="default">
      <x v="28"/>
    </i>
    <i>
      <x v="29"/>
      <x v="1"/>
    </i>
    <i t="default">
      <x v="29"/>
    </i>
    <i>
      <x v="30"/>
      <x v="1"/>
    </i>
    <i t="default">
      <x v="30"/>
    </i>
    <i>
      <x v="31"/>
      <x v="1"/>
    </i>
    <i t="default">
      <x v="31"/>
    </i>
    <i>
      <x v="32"/>
      <x v="1"/>
    </i>
    <i t="default">
      <x v="32"/>
    </i>
    <i>
      <x v="33"/>
      <x v="1"/>
    </i>
    <i r="1">
      <x v="5"/>
    </i>
    <i t="default">
      <x v="33"/>
    </i>
    <i>
      <x v="34"/>
      <x v="2"/>
    </i>
    <i r="1">
      <x v="3"/>
    </i>
    <i r="1">
      <x v="4"/>
    </i>
    <i r="1">
      <x v="5"/>
    </i>
    <i t="default">
      <x v="34"/>
    </i>
    <i>
      <x v="35"/>
      <x/>
    </i>
    <i r="1">
      <x v="1"/>
    </i>
    <i r="1">
      <x v="2"/>
    </i>
    <i r="1">
      <x v="3"/>
    </i>
    <i r="1">
      <x v="4"/>
    </i>
    <i r="1">
      <x v="5"/>
    </i>
    <i t="default">
      <x v="35"/>
    </i>
    <i>
      <x v="36"/>
      <x v="5"/>
    </i>
    <i t="default">
      <x v="36"/>
    </i>
    <i>
      <x v="37"/>
      <x v="4"/>
    </i>
    <i t="default">
      <x v="37"/>
    </i>
    <i>
      <x v="38"/>
      <x/>
    </i>
    <i r="1">
      <x v="1"/>
    </i>
    <i r="1">
      <x v="2"/>
    </i>
    <i r="1">
      <x v="3"/>
    </i>
    <i r="1">
      <x v="4"/>
    </i>
    <i r="1">
      <x v="5"/>
    </i>
    <i t="default">
      <x v="38"/>
    </i>
    <i>
      <x v="39"/>
      <x v="1"/>
    </i>
    <i r="1">
      <x v="5"/>
    </i>
    <i t="default">
      <x v="39"/>
    </i>
    <i>
      <x v="40"/>
      <x v="1"/>
    </i>
    <i t="default">
      <x v="40"/>
    </i>
    <i>
      <x v="41"/>
      <x v="1"/>
    </i>
    <i r="1">
      <x v="5"/>
    </i>
    <i t="default">
      <x v="41"/>
    </i>
    <i>
      <x v="42"/>
      <x v="1"/>
    </i>
    <i r="1">
      <x v="5"/>
    </i>
    <i t="default">
      <x v="42"/>
    </i>
    <i>
      <x v="43"/>
      <x v="5"/>
    </i>
    <i t="default">
      <x v="43"/>
    </i>
    <i>
      <x v="44"/>
      <x/>
    </i>
    <i r="1">
      <x v="1"/>
    </i>
    <i r="1">
      <x v="2"/>
    </i>
    <i r="1">
      <x v="3"/>
    </i>
    <i r="1">
      <x v="4"/>
    </i>
    <i r="1">
      <x v="5"/>
    </i>
    <i t="default">
      <x v="44"/>
    </i>
    <i>
      <x v="45"/>
      <x/>
    </i>
    <i r="1">
      <x v="2"/>
    </i>
    <i r="1">
      <x v="3"/>
    </i>
    <i r="1">
      <x v="5"/>
    </i>
    <i t="default">
      <x v="45"/>
    </i>
    <i>
      <x v="46"/>
      <x v="5"/>
    </i>
    <i t="default">
      <x v="46"/>
    </i>
    <i>
      <x v="47"/>
      <x v="5"/>
    </i>
    <i t="default">
      <x v="47"/>
    </i>
    <i>
      <x v="48"/>
      <x/>
    </i>
    <i r="1">
      <x v="1"/>
    </i>
    <i r="1">
      <x v="2"/>
    </i>
    <i r="1">
      <x v="3"/>
    </i>
    <i r="1">
      <x v="5"/>
    </i>
    <i t="default">
      <x v="48"/>
    </i>
    <i>
      <x v="49"/>
      <x v="5"/>
    </i>
    <i t="default">
      <x v="49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4" hier="-1"/>
  </pageFields>
  <dataFields count="1">
    <dataField name="Sum of Min_S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DFB1E-8244-4F52-9770-CC6FB47A352E}">
  <dimension ref="A1:E231"/>
  <sheetViews>
    <sheetView workbookViewId="0">
      <selection activeCell="F7" sqref="F7"/>
    </sheetView>
  </sheetViews>
  <sheetFormatPr defaultRowHeight="14.5" x14ac:dyDescent="0.35"/>
  <cols>
    <col min="1" max="1" width="37.36328125" bestFit="1" customWidth="1"/>
    <col min="2" max="2" width="23.453125" bestFit="1" customWidth="1"/>
    <col min="3" max="4" width="17.08984375" bestFit="1" customWidth="1"/>
    <col min="5" max="5" width="10.7265625" bestFit="1" customWidth="1"/>
  </cols>
  <sheetData>
    <row r="1" spans="1:5" x14ac:dyDescent="0.35">
      <c r="A1" s="3" t="s">
        <v>118</v>
      </c>
      <c r="B1" t="s">
        <v>45</v>
      </c>
    </row>
    <row r="3" spans="1:5" x14ac:dyDescent="0.35">
      <c r="A3" s="3" t="s">
        <v>120</v>
      </c>
      <c r="C3" s="3" t="s">
        <v>5</v>
      </c>
    </row>
    <row r="4" spans="1:5" x14ac:dyDescent="0.35">
      <c r="A4" s="3" t="s">
        <v>117</v>
      </c>
      <c r="B4" s="3" t="s">
        <v>2</v>
      </c>
      <c r="C4" t="s">
        <v>41</v>
      </c>
      <c r="D4" t="s">
        <v>92</v>
      </c>
      <c r="E4" t="s">
        <v>119</v>
      </c>
    </row>
    <row r="5" spans="1:5" x14ac:dyDescent="0.35">
      <c r="A5" t="s">
        <v>38</v>
      </c>
      <c r="B5" t="s">
        <v>8</v>
      </c>
      <c r="C5" s="1">
        <v>5600</v>
      </c>
      <c r="D5" s="1"/>
      <c r="E5" s="1">
        <v>5600</v>
      </c>
    </row>
    <row r="6" spans="1:5" x14ac:dyDescent="0.35">
      <c r="B6" t="s">
        <v>66</v>
      </c>
      <c r="C6" s="1">
        <v>520</v>
      </c>
      <c r="D6" s="1"/>
      <c r="E6" s="1">
        <v>520</v>
      </c>
    </row>
    <row r="7" spans="1:5" x14ac:dyDescent="0.35">
      <c r="A7" t="s">
        <v>121</v>
      </c>
      <c r="C7" s="1">
        <v>6120</v>
      </c>
      <c r="D7" s="1"/>
      <c r="E7" s="1">
        <v>6120</v>
      </c>
    </row>
    <row r="8" spans="1:5" x14ac:dyDescent="0.35">
      <c r="A8" t="s">
        <v>37</v>
      </c>
      <c r="B8" t="s">
        <v>8</v>
      </c>
      <c r="C8" s="1">
        <v>7200</v>
      </c>
      <c r="D8" s="1"/>
      <c r="E8" s="1">
        <v>7200</v>
      </c>
    </row>
    <row r="9" spans="1:5" x14ac:dyDescent="0.35">
      <c r="B9" t="s">
        <v>66</v>
      </c>
      <c r="C9" s="1">
        <v>640</v>
      </c>
      <c r="D9" s="1"/>
      <c r="E9" s="1">
        <v>640</v>
      </c>
    </row>
    <row r="10" spans="1:5" x14ac:dyDescent="0.35">
      <c r="A10" t="s">
        <v>122</v>
      </c>
      <c r="C10" s="1">
        <v>7840</v>
      </c>
      <c r="D10" s="1"/>
      <c r="E10" s="1">
        <v>7840</v>
      </c>
    </row>
    <row r="11" spans="1:5" x14ac:dyDescent="0.35">
      <c r="A11" t="s">
        <v>22</v>
      </c>
      <c r="B11" t="s">
        <v>85</v>
      </c>
      <c r="C11" s="1"/>
      <c r="D11" s="1">
        <v>805</v>
      </c>
      <c r="E11" s="1">
        <v>805</v>
      </c>
    </row>
    <row r="12" spans="1:5" x14ac:dyDescent="0.35">
      <c r="B12" t="s">
        <v>8</v>
      </c>
      <c r="C12" s="1">
        <v>880</v>
      </c>
      <c r="D12" s="1">
        <v>805</v>
      </c>
      <c r="E12" s="1">
        <v>1685</v>
      </c>
    </row>
    <row r="13" spans="1:5" x14ac:dyDescent="0.35">
      <c r="B13" t="s">
        <v>56</v>
      </c>
      <c r="C13" s="1"/>
      <c r="D13" s="1">
        <v>805</v>
      </c>
      <c r="E13" s="1">
        <v>805</v>
      </c>
    </row>
    <row r="14" spans="1:5" x14ac:dyDescent="0.35">
      <c r="B14" t="s">
        <v>57</v>
      </c>
      <c r="C14" s="1"/>
      <c r="D14" s="1">
        <v>765</v>
      </c>
      <c r="E14" s="1">
        <v>765</v>
      </c>
    </row>
    <row r="15" spans="1:5" x14ac:dyDescent="0.35">
      <c r="B15" t="s">
        <v>59</v>
      </c>
      <c r="C15" s="1"/>
      <c r="D15" s="1">
        <v>900</v>
      </c>
      <c r="E15" s="1">
        <v>900</v>
      </c>
    </row>
    <row r="16" spans="1:5" x14ac:dyDescent="0.35">
      <c r="B16" t="s">
        <v>66</v>
      </c>
      <c r="C16" s="1">
        <v>880</v>
      </c>
      <c r="D16" s="1">
        <v>805</v>
      </c>
      <c r="E16" s="1">
        <v>1685</v>
      </c>
    </row>
    <row r="17" spans="1:5" x14ac:dyDescent="0.35">
      <c r="A17" t="s">
        <v>123</v>
      </c>
      <c r="C17" s="1">
        <v>1760</v>
      </c>
      <c r="D17" s="1">
        <v>4885</v>
      </c>
      <c r="E17" s="1">
        <v>6645</v>
      </c>
    </row>
    <row r="18" spans="1:5" x14ac:dyDescent="0.35">
      <c r="A18" t="s">
        <v>27</v>
      </c>
      <c r="B18" t="s">
        <v>85</v>
      </c>
      <c r="C18" s="1"/>
      <c r="D18" s="1">
        <v>635</v>
      </c>
      <c r="E18" s="1">
        <v>635</v>
      </c>
    </row>
    <row r="19" spans="1:5" x14ac:dyDescent="0.35">
      <c r="B19" t="s">
        <v>8</v>
      </c>
      <c r="C19" s="1">
        <v>720</v>
      </c>
      <c r="D19" s="1">
        <v>635</v>
      </c>
      <c r="E19" s="1">
        <v>1355</v>
      </c>
    </row>
    <row r="20" spans="1:5" x14ac:dyDescent="0.35">
      <c r="B20" t="s">
        <v>56</v>
      </c>
      <c r="C20" s="1"/>
      <c r="D20" s="1">
        <v>750</v>
      </c>
      <c r="E20" s="1">
        <v>750</v>
      </c>
    </row>
    <row r="21" spans="1:5" x14ac:dyDescent="0.35">
      <c r="B21" t="s">
        <v>57</v>
      </c>
      <c r="C21" s="1"/>
      <c r="D21" s="1">
        <v>605</v>
      </c>
      <c r="E21" s="1">
        <v>605</v>
      </c>
    </row>
    <row r="22" spans="1:5" x14ac:dyDescent="0.35">
      <c r="B22" t="s">
        <v>59</v>
      </c>
      <c r="C22" s="1"/>
      <c r="D22" s="1">
        <v>700</v>
      </c>
      <c r="E22" s="1">
        <v>700</v>
      </c>
    </row>
    <row r="23" spans="1:5" x14ac:dyDescent="0.35">
      <c r="B23" t="s">
        <v>66</v>
      </c>
      <c r="C23" s="1"/>
      <c r="D23" s="1">
        <v>635</v>
      </c>
      <c r="E23" s="1">
        <v>635</v>
      </c>
    </row>
    <row r="24" spans="1:5" x14ac:dyDescent="0.35">
      <c r="A24" t="s">
        <v>124</v>
      </c>
      <c r="C24" s="1">
        <v>720</v>
      </c>
      <c r="D24" s="1">
        <v>3960</v>
      </c>
      <c r="E24" s="1">
        <v>4680</v>
      </c>
    </row>
    <row r="25" spans="1:5" x14ac:dyDescent="0.35">
      <c r="A25" t="s">
        <v>26</v>
      </c>
      <c r="B25" t="s">
        <v>85</v>
      </c>
      <c r="C25" s="1"/>
      <c r="D25" s="1">
        <v>635</v>
      </c>
      <c r="E25" s="1">
        <v>635</v>
      </c>
    </row>
    <row r="26" spans="1:5" x14ac:dyDescent="0.35">
      <c r="B26" t="s">
        <v>8</v>
      </c>
      <c r="C26" s="1">
        <v>720</v>
      </c>
      <c r="D26" s="1">
        <v>635</v>
      </c>
      <c r="E26" s="1">
        <v>1355</v>
      </c>
    </row>
    <row r="27" spans="1:5" x14ac:dyDescent="0.35">
      <c r="B27" t="s">
        <v>56</v>
      </c>
      <c r="C27" s="1"/>
      <c r="D27" s="1">
        <v>750</v>
      </c>
      <c r="E27" s="1">
        <v>750</v>
      </c>
    </row>
    <row r="28" spans="1:5" x14ac:dyDescent="0.35">
      <c r="B28" t="s">
        <v>57</v>
      </c>
      <c r="C28" s="1"/>
      <c r="D28" s="1">
        <v>600</v>
      </c>
      <c r="E28" s="1">
        <v>600</v>
      </c>
    </row>
    <row r="29" spans="1:5" x14ac:dyDescent="0.35">
      <c r="B29" t="s">
        <v>59</v>
      </c>
      <c r="C29" s="1"/>
      <c r="D29" s="1">
        <v>700</v>
      </c>
      <c r="E29" s="1">
        <v>700</v>
      </c>
    </row>
    <row r="30" spans="1:5" x14ac:dyDescent="0.35">
      <c r="B30" t="s">
        <v>66</v>
      </c>
      <c r="C30" s="1">
        <v>640</v>
      </c>
      <c r="D30" s="1">
        <v>635</v>
      </c>
      <c r="E30" s="1">
        <v>1275</v>
      </c>
    </row>
    <row r="31" spans="1:5" x14ac:dyDescent="0.35">
      <c r="A31" t="s">
        <v>125</v>
      </c>
      <c r="C31" s="1">
        <v>1360</v>
      </c>
      <c r="D31" s="1">
        <v>3955</v>
      </c>
      <c r="E31" s="1">
        <v>5315</v>
      </c>
    </row>
    <row r="32" spans="1:5" x14ac:dyDescent="0.35">
      <c r="A32" t="s">
        <v>9</v>
      </c>
      <c r="B32" t="s">
        <v>85</v>
      </c>
      <c r="C32" s="1">
        <v>640</v>
      </c>
      <c r="D32" s="1">
        <v>635</v>
      </c>
      <c r="E32" s="1">
        <v>1275</v>
      </c>
    </row>
    <row r="33" spans="1:5" x14ac:dyDescent="0.35">
      <c r="B33" t="s">
        <v>8</v>
      </c>
      <c r="C33" s="1">
        <v>720</v>
      </c>
      <c r="D33" s="1">
        <v>635</v>
      </c>
      <c r="E33" s="1">
        <v>1355</v>
      </c>
    </row>
    <row r="34" spans="1:5" x14ac:dyDescent="0.35">
      <c r="B34" t="s">
        <v>56</v>
      </c>
      <c r="C34" s="1"/>
      <c r="D34" s="1">
        <v>680</v>
      </c>
      <c r="E34" s="1">
        <v>680</v>
      </c>
    </row>
    <row r="35" spans="1:5" x14ac:dyDescent="0.35">
      <c r="B35" t="s">
        <v>57</v>
      </c>
      <c r="C35" s="1"/>
      <c r="D35" s="1">
        <v>600</v>
      </c>
      <c r="E35" s="1">
        <v>600</v>
      </c>
    </row>
    <row r="36" spans="1:5" x14ac:dyDescent="0.35">
      <c r="B36" t="s">
        <v>59</v>
      </c>
      <c r="C36" s="1"/>
      <c r="D36" s="1">
        <v>650</v>
      </c>
      <c r="E36" s="1">
        <v>650</v>
      </c>
    </row>
    <row r="37" spans="1:5" x14ac:dyDescent="0.35">
      <c r="B37" t="s">
        <v>66</v>
      </c>
      <c r="C37" s="1">
        <v>520</v>
      </c>
      <c r="D37" s="1">
        <v>635</v>
      </c>
      <c r="E37" s="1">
        <v>1155</v>
      </c>
    </row>
    <row r="38" spans="1:5" x14ac:dyDescent="0.35">
      <c r="A38" t="s">
        <v>126</v>
      </c>
      <c r="C38" s="1">
        <v>1880</v>
      </c>
      <c r="D38" s="1">
        <v>3835</v>
      </c>
      <c r="E38" s="1">
        <v>5715</v>
      </c>
    </row>
    <row r="39" spans="1:5" x14ac:dyDescent="0.35">
      <c r="A39" t="s">
        <v>23</v>
      </c>
      <c r="B39" t="s">
        <v>85</v>
      </c>
      <c r="C39" s="1"/>
      <c r="D39" s="1">
        <v>805</v>
      </c>
      <c r="E39" s="1">
        <v>805</v>
      </c>
    </row>
    <row r="40" spans="1:5" x14ac:dyDescent="0.35">
      <c r="B40" t="s">
        <v>8</v>
      </c>
      <c r="C40" s="1">
        <v>880</v>
      </c>
      <c r="D40" s="1">
        <v>805</v>
      </c>
      <c r="E40" s="1">
        <v>1685</v>
      </c>
    </row>
    <row r="41" spans="1:5" x14ac:dyDescent="0.35">
      <c r="B41" t="s">
        <v>56</v>
      </c>
      <c r="C41" s="1"/>
      <c r="D41" s="1">
        <v>805</v>
      </c>
      <c r="E41" s="1">
        <v>805</v>
      </c>
    </row>
    <row r="42" spans="1:5" x14ac:dyDescent="0.35">
      <c r="B42" t="s">
        <v>57</v>
      </c>
      <c r="C42" s="1"/>
      <c r="D42" s="1">
        <v>750</v>
      </c>
      <c r="E42" s="1">
        <v>750</v>
      </c>
    </row>
    <row r="43" spans="1:5" x14ac:dyDescent="0.35">
      <c r="B43" t="s">
        <v>59</v>
      </c>
      <c r="C43" s="1"/>
      <c r="D43" s="1">
        <v>1000</v>
      </c>
      <c r="E43" s="1">
        <v>1000</v>
      </c>
    </row>
    <row r="44" spans="1:5" x14ac:dyDescent="0.35">
      <c r="B44" t="s">
        <v>66</v>
      </c>
      <c r="C44" s="1"/>
      <c r="D44" s="1">
        <v>805</v>
      </c>
      <c r="E44" s="1">
        <v>805</v>
      </c>
    </row>
    <row r="45" spans="1:5" x14ac:dyDescent="0.35">
      <c r="A45" t="s">
        <v>127</v>
      </c>
      <c r="C45" s="1">
        <v>880</v>
      </c>
      <c r="D45" s="1">
        <v>4970</v>
      </c>
      <c r="E45" s="1">
        <v>5850</v>
      </c>
    </row>
    <row r="46" spans="1:5" x14ac:dyDescent="0.35">
      <c r="A46" t="s">
        <v>24</v>
      </c>
      <c r="B46" t="s">
        <v>85</v>
      </c>
      <c r="C46" s="1"/>
      <c r="D46" s="1">
        <v>705</v>
      </c>
      <c r="E46" s="1">
        <v>705</v>
      </c>
    </row>
    <row r="47" spans="1:5" x14ac:dyDescent="0.35">
      <c r="B47" t="s">
        <v>8</v>
      </c>
      <c r="C47" s="1">
        <v>880</v>
      </c>
      <c r="D47" s="1">
        <v>705</v>
      </c>
      <c r="E47" s="1">
        <v>1585</v>
      </c>
    </row>
    <row r="48" spans="1:5" x14ac:dyDescent="0.35">
      <c r="B48" t="s">
        <v>56</v>
      </c>
      <c r="C48" s="1"/>
      <c r="D48" s="1">
        <v>800</v>
      </c>
      <c r="E48" s="1">
        <v>800</v>
      </c>
    </row>
    <row r="49" spans="1:5" x14ac:dyDescent="0.35">
      <c r="B49" t="s">
        <v>57</v>
      </c>
      <c r="C49" s="1"/>
      <c r="D49" s="1">
        <v>670</v>
      </c>
      <c r="E49" s="1">
        <v>670</v>
      </c>
    </row>
    <row r="50" spans="1:5" x14ac:dyDescent="0.35">
      <c r="B50" t="s">
        <v>59</v>
      </c>
      <c r="C50" s="1"/>
      <c r="D50" s="1">
        <v>800</v>
      </c>
      <c r="E50" s="1">
        <v>800</v>
      </c>
    </row>
    <row r="51" spans="1:5" x14ac:dyDescent="0.35">
      <c r="B51" t="s">
        <v>66</v>
      </c>
      <c r="C51" s="1"/>
      <c r="D51" s="1">
        <v>705</v>
      </c>
      <c r="E51" s="1">
        <v>705</v>
      </c>
    </row>
    <row r="52" spans="1:5" x14ac:dyDescent="0.35">
      <c r="A52" t="s">
        <v>128</v>
      </c>
      <c r="C52" s="1">
        <v>880</v>
      </c>
      <c r="D52" s="1">
        <v>4385</v>
      </c>
      <c r="E52" s="1">
        <v>5265</v>
      </c>
    </row>
    <row r="53" spans="1:5" x14ac:dyDescent="0.35">
      <c r="A53" t="s">
        <v>51</v>
      </c>
      <c r="B53" t="s">
        <v>85</v>
      </c>
      <c r="C53" s="1">
        <v>640</v>
      </c>
      <c r="D53" s="1">
        <v>500</v>
      </c>
      <c r="E53" s="1">
        <v>1140</v>
      </c>
    </row>
    <row r="54" spans="1:5" x14ac:dyDescent="0.35">
      <c r="B54" t="s">
        <v>8</v>
      </c>
      <c r="C54" s="1">
        <v>600</v>
      </c>
      <c r="D54" s="1">
        <v>470</v>
      </c>
      <c r="E54" s="1">
        <v>1070</v>
      </c>
    </row>
    <row r="55" spans="1:5" x14ac:dyDescent="0.35">
      <c r="B55" t="s">
        <v>56</v>
      </c>
      <c r="C55" s="1">
        <v>640</v>
      </c>
      <c r="D55" s="1">
        <v>520</v>
      </c>
      <c r="E55" s="1">
        <v>1160</v>
      </c>
    </row>
    <row r="56" spans="1:5" x14ac:dyDescent="0.35">
      <c r="B56" t="s">
        <v>57</v>
      </c>
      <c r="C56" s="1">
        <v>400</v>
      </c>
      <c r="D56" s="1">
        <v>400</v>
      </c>
      <c r="E56" s="1">
        <v>800</v>
      </c>
    </row>
    <row r="57" spans="1:5" x14ac:dyDescent="0.35">
      <c r="B57" t="s">
        <v>59</v>
      </c>
      <c r="C57" s="1">
        <v>600</v>
      </c>
      <c r="D57" s="1">
        <v>600</v>
      </c>
      <c r="E57" s="1">
        <v>1200</v>
      </c>
    </row>
    <row r="58" spans="1:5" x14ac:dyDescent="0.35">
      <c r="B58" t="s">
        <v>66</v>
      </c>
      <c r="C58" s="1">
        <v>640</v>
      </c>
      <c r="D58" s="1">
        <v>445</v>
      </c>
      <c r="E58" s="1">
        <v>1085</v>
      </c>
    </row>
    <row r="59" spans="1:5" x14ac:dyDescent="0.35">
      <c r="A59" t="s">
        <v>129</v>
      </c>
      <c r="C59" s="1">
        <v>3520</v>
      </c>
      <c r="D59" s="1">
        <v>2935</v>
      </c>
      <c r="E59" s="1">
        <v>6455</v>
      </c>
    </row>
    <row r="60" spans="1:5" x14ac:dyDescent="0.35">
      <c r="A60" t="s">
        <v>87</v>
      </c>
      <c r="B60" t="s">
        <v>8</v>
      </c>
      <c r="C60" s="1"/>
      <c r="D60" s="1">
        <v>680</v>
      </c>
      <c r="E60" s="1">
        <v>680</v>
      </c>
    </row>
    <row r="61" spans="1:5" x14ac:dyDescent="0.35">
      <c r="B61" t="s">
        <v>56</v>
      </c>
      <c r="C61" s="1"/>
      <c r="D61" s="1">
        <v>520</v>
      </c>
      <c r="E61" s="1">
        <v>520</v>
      </c>
    </row>
    <row r="62" spans="1:5" x14ac:dyDescent="0.35">
      <c r="A62" t="s">
        <v>130</v>
      </c>
      <c r="C62" s="1"/>
      <c r="D62" s="1">
        <v>1200</v>
      </c>
      <c r="E62" s="1">
        <v>1200</v>
      </c>
    </row>
    <row r="63" spans="1:5" x14ac:dyDescent="0.35">
      <c r="A63" t="s">
        <v>93</v>
      </c>
      <c r="B63" t="s">
        <v>85</v>
      </c>
      <c r="C63" s="1"/>
      <c r="D63" s="1">
        <v>450</v>
      </c>
      <c r="E63" s="1">
        <v>450</v>
      </c>
    </row>
    <row r="64" spans="1:5" x14ac:dyDescent="0.35">
      <c r="B64" t="s">
        <v>56</v>
      </c>
      <c r="C64" s="1"/>
      <c r="D64" s="1">
        <v>445</v>
      </c>
      <c r="E64" s="1">
        <v>445</v>
      </c>
    </row>
    <row r="65" spans="1:5" x14ac:dyDescent="0.35">
      <c r="B65" t="s">
        <v>57</v>
      </c>
      <c r="C65" s="1"/>
      <c r="D65" s="1">
        <v>500</v>
      </c>
      <c r="E65" s="1">
        <v>500</v>
      </c>
    </row>
    <row r="66" spans="1:5" x14ac:dyDescent="0.35">
      <c r="B66" t="s">
        <v>59</v>
      </c>
      <c r="C66" s="1"/>
      <c r="D66" s="1">
        <v>600</v>
      </c>
      <c r="E66" s="1">
        <v>600</v>
      </c>
    </row>
    <row r="67" spans="1:5" x14ac:dyDescent="0.35">
      <c r="B67" t="s">
        <v>66</v>
      </c>
      <c r="C67" s="1"/>
      <c r="D67" s="1">
        <v>450</v>
      </c>
      <c r="E67" s="1">
        <v>450</v>
      </c>
    </row>
    <row r="68" spans="1:5" x14ac:dyDescent="0.35">
      <c r="A68" t="s">
        <v>131</v>
      </c>
      <c r="C68" s="1"/>
      <c r="D68" s="1">
        <v>2445</v>
      </c>
      <c r="E68" s="1">
        <v>2445</v>
      </c>
    </row>
    <row r="69" spans="1:5" x14ac:dyDescent="0.35">
      <c r="A69" t="s">
        <v>10</v>
      </c>
      <c r="B69" t="s">
        <v>85</v>
      </c>
      <c r="C69" s="1">
        <v>320</v>
      </c>
      <c r="D69" s="1">
        <v>470</v>
      </c>
      <c r="E69" s="1">
        <v>790</v>
      </c>
    </row>
    <row r="70" spans="1:5" x14ac:dyDescent="0.35">
      <c r="B70" t="s">
        <v>8</v>
      </c>
      <c r="C70" s="1">
        <v>600</v>
      </c>
      <c r="D70" s="1">
        <v>470</v>
      </c>
      <c r="E70" s="1">
        <v>1070</v>
      </c>
    </row>
    <row r="71" spans="1:5" x14ac:dyDescent="0.35">
      <c r="B71" t="s">
        <v>56</v>
      </c>
      <c r="C71" s="1"/>
      <c r="D71" s="1">
        <v>650</v>
      </c>
      <c r="E71" s="1">
        <v>650</v>
      </c>
    </row>
    <row r="72" spans="1:5" x14ac:dyDescent="0.35">
      <c r="B72" t="s">
        <v>57</v>
      </c>
      <c r="C72" s="1"/>
      <c r="D72" s="1">
        <v>450</v>
      </c>
      <c r="E72" s="1">
        <v>450</v>
      </c>
    </row>
    <row r="73" spans="1:5" x14ac:dyDescent="0.35">
      <c r="B73" t="s">
        <v>59</v>
      </c>
      <c r="C73" s="1">
        <v>480</v>
      </c>
      <c r="D73" s="1">
        <v>550</v>
      </c>
      <c r="E73" s="1">
        <v>1030</v>
      </c>
    </row>
    <row r="74" spans="1:5" x14ac:dyDescent="0.35">
      <c r="B74" t="s">
        <v>66</v>
      </c>
      <c r="C74" s="1">
        <v>520</v>
      </c>
      <c r="D74" s="1">
        <v>470</v>
      </c>
      <c r="E74" s="1">
        <v>990</v>
      </c>
    </row>
    <row r="75" spans="1:5" x14ac:dyDescent="0.35">
      <c r="A75" t="s">
        <v>132</v>
      </c>
      <c r="C75" s="1">
        <v>1920</v>
      </c>
      <c r="D75" s="1">
        <v>3060</v>
      </c>
      <c r="E75" s="1">
        <v>4980</v>
      </c>
    </row>
    <row r="76" spans="1:5" x14ac:dyDescent="0.35">
      <c r="A76" t="s">
        <v>21</v>
      </c>
      <c r="B76" t="s">
        <v>85</v>
      </c>
      <c r="C76" s="1"/>
      <c r="D76" s="1">
        <v>1050</v>
      </c>
      <c r="E76" s="1">
        <v>1050</v>
      </c>
    </row>
    <row r="77" spans="1:5" x14ac:dyDescent="0.35">
      <c r="B77" t="s">
        <v>8</v>
      </c>
      <c r="C77" s="1">
        <v>880</v>
      </c>
      <c r="D77" s="1">
        <v>800</v>
      </c>
      <c r="E77" s="1">
        <v>1680</v>
      </c>
    </row>
    <row r="78" spans="1:5" x14ac:dyDescent="0.35">
      <c r="B78" t="s">
        <v>56</v>
      </c>
      <c r="C78" s="1"/>
      <c r="D78" s="1">
        <v>905</v>
      </c>
      <c r="E78" s="1">
        <v>905</v>
      </c>
    </row>
    <row r="79" spans="1:5" x14ac:dyDescent="0.35">
      <c r="B79" t="s">
        <v>57</v>
      </c>
      <c r="C79" s="1"/>
      <c r="D79" s="1">
        <v>750</v>
      </c>
      <c r="E79" s="1">
        <v>750</v>
      </c>
    </row>
    <row r="80" spans="1:5" x14ac:dyDescent="0.35">
      <c r="B80" t="s">
        <v>59</v>
      </c>
      <c r="C80" s="1"/>
      <c r="D80" s="1">
        <v>1000</v>
      </c>
      <c r="E80" s="1">
        <v>1000</v>
      </c>
    </row>
    <row r="81" spans="1:5" x14ac:dyDescent="0.35">
      <c r="B81" t="s">
        <v>66</v>
      </c>
      <c r="C81" s="1">
        <v>960</v>
      </c>
      <c r="D81" s="1">
        <v>800</v>
      </c>
      <c r="E81" s="1">
        <v>1760</v>
      </c>
    </row>
    <row r="82" spans="1:5" x14ac:dyDescent="0.35">
      <c r="A82" t="s">
        <v>133</v>
      </c>
      <c r="C82" s="1">
        <v>1840</v>
      </c>
      <c r="D82" s="1">
        <v>5305</v>
      </c>
      <c r="E82" s="1">
        <v>7145</v>
      </c>
    </row>
    <row r="83" spans="1:5" x14ac:dyDescent="0.35">
      <c r="A83" t="s">
        <v>29</v>
      </c>
      <c r="B83" t="s">
        <v>85</v>
      </c>
      <c r="C83" s="1"/>
      <c r="D83" s="1">
        <v>680</v>
      </c>
      <c r="E83" s="1">
        <v>680</v>
      </c>
    </row>
    <row r="84" spans="1:5" x14ac:dyDescent="0.35">
      <c r="B84" t="s">
        <v>8</v>
      </c>
      <c r="C84" s="1">
        <v>640</v>
      </c>
      <c r="D84" s="1">
        <v>680</v>
      </c>
      <c r="E84" s="1">
        <v>1320</v>
      </c>
    </row>
    <row r="85" spans="1:5" x14ac:dyDescent="0.35">
      <c r="B85" t="s">
        <v>56</v>
      </c>
      <c r="C85" s="1"/>
      <c r="D85" s="1">
        <v>720</v>
      </c>
      <c r="E85" s="1">
        <v>720</v>
      </c>
    </row>
    <row r="86" spans="1:5" x14ac:dyDescent="0.35">
      <c r="B86" t="s">
        <v>57</v>
      </c>
      <c r="C86" s="1"/>
      <c r="D86" s="1">
        <v>650</v>
      </c>
      <c r="E86" s="1">
        <v>650</v>
      </c>
    </row>
    <row r="87" spans="1:5" x14ac:dyDescent="0.35">
      <c r="B87" t="s">
        <v>59</v>
      </c>
      <c r="C87" s="1">
        <v>640</v>
      </c>
      <c r="D87" s="1">
        <v>700</v>
      </c>
      <c r="E87" s="1">
        <v>1340</v>
      </c>
    </row>
    <row r="88" spans="1:5" x14ac:dyDescent="0.35">
      <c r="B88" t="s">
        <v>66</v>
      </c>
      <c r="C88" s="1">
        <v>640</v>
      </c>
      <c r="D88" s="1">
        <v>680</v>
      </c>
      <c r="E88" s="1">
        <v>1320</v>
      </c>
    </row>
    <row r="89" spans="1:5" x14ac:dyDescent="0.35">
      <c r="A89" t="s">
        <v>134</v>
      </c>
      <c r="C89" s="1">
        <v>1920</v>
      </c>
      <c r="D89" s="1">
        <v>4110</v>
      </c>
      <c r="E89" s="1">
        <v>6030</v>
      </c>
    </row>
    <row r="90" spans="1:5" x14ac:dyDescent="0.35">
      <c r="A90" t="s">
        <v>30</v>
      </c>
      <c r="B90" t="s">
        <v>85</v>
      </c>
      <c r="C90" s="1"/>
      <c r="D90" s="1">
        <v>680</v>
      </c>
      <c r="E90" s="1">
        <v>680</v>
      </c>
    </row>
    <row r="91" spans="1:5" x14ac:dyDescent="0.35">
      <c r="B91" t="s">
        <v>8</v>
      </c>
      <c r="C91" s="1">
        <v>720</v>
      </c>
      <c r="D91" s="1">
        <v>680</v>
      </c>
      <c r="E91" s="1">
        <v>1400</v>
      </c>
    </row>
    <row r="92" spans="1:5" x14ac:dyDescent="0.35">
      <c r="B92" t="s">
        <v>56</v>
      </c>
      <c r="C92" s="1"/>
      <c r="D92" s="1">
        <v>720</v>
      </c>
      <c r="E92" s="1">
        <v>720</v>
      </c>
    </row>
    <row r="93" spans="1:5" x14ac:dyDescent="0.35">
      <c r="B93" t="s">
        <v>57</v>
      </c>
      <c r="C93" s="1"/>
      <c r="D93" s="1">
        <v>650</v>
      </c>
      <c r="E93" s="1">
        <v>650</v>
      </c>
    </row>
    <row r="94" spans="1:5" x14ac:dyDescent="0.35">
      <c r="B94" t="s">
        <v>59</v>
      </c>
      <c r="C94" s="1"/>
      <c r="D94" s="1">
        <v>750</v>
      </c>
      <c r="E94" s="1">
        <v>750</v>
      </c>
    </row>
    <row r="95" spans="1:5" x14ac:dyDescent="0.35">
      <c r="B95" t="s">
        <v>66</v>
      </c>
      <c r="C95" s="1">
        <v>680</v>
      </c>
      <c r="D95" s="1">
        <v>680</v>
      </c>
      <c r="E95" s="1">
        <v>1360</v>
      </c>
    </row>
    <row r="96" spans="1:5" x14ac:dyDescent="0.35">
      <c r="A96" t="s">
        <v>135</v>
      </c>
      <c r="C96" s="1">
        <v>1400</v>
      </c>
      <c r="D96" s="1">
        <v>4160</v>
      </c>
      <c r="E96" s="1">
        <v>5560</v>
      </c>
    </row>
    <row r="97" spans="1:5" x14ac:dyDescent="0.35">
      <c r="A97" t="s">
        <v>31</v>
      </c>
      <c r="B97" t="s">
        <v>85</v>
      </c>
      <c r="C97" s="1"/>
      <c r="D97" s="1">
        <v>800</v>
      </c>
      <c r="E97" s="1">
        <v>800</v>
      </c>
    </row>
    <row r="98" spans="1:5" x14ac:dyDescent="0.35">
      <c r="B98" t="s">
        <v>8</v>
      </c>
      <c r="C98" s="1">
        <v>760</v>
      </c>
      <c r="D98" s="1">
        <v>680</v>
      </c>
      <c r="E98" s="1">
        <v>1440</v>
      </c>
    </row>
    <row r="99" spans="1:5" x14ac:dyDescent="0.35">
      <c r="B99" t="s">
        <v>56</v>
      </c>
      <c r="C99" s="1"/>
      <c r="D99" s="1">
        <v>720</v>
      </c>
      <c r="E99" s="1">
        <v>720</v>
      </c>
    </row>
    <row r="100" spans="1:5" x14ac:dyDescent="0.35">
      <c r="B100" t="s">
        <v>57</v>
      </c>
      <c r="C100" s="1"/>
      <c r="D100" s="1">
        <v>650</v>
      </c>
      <c r="E100" s="1">
        <v>650</v>
      </c>
    </row>
    <row r="101" spans="1:5" x14ac:dyDescent="0.35">
      <c r="B101" t="s">
        <v>59</v>
      </c>
      <c r="C101" s="1">
        <v>800</v>
      </c>
      <c r="D101" s="1">
        <v>800</v>
      </c>
      <c r="E101" s="1">
        <v>1600</v>
      </c>
    </row>
    <row r="102" spans="1:5" x14ac:dyDescent="0.35">
      <c r="B102" t="s">
        <v>66</v>
      </c>
      <c r="C102" s="1">
        <v>720</v>
      </c>
      <c r="D102" s="1">
        <v>680</v>
      </c>
      <c r="E102" s="1">
        <v>1400</v>
      </c>
    </row>
    <row r="103" spans="1:5" x14ac:dyDescent="0.35">
      <c r="A103" t="s">
        <v>136</v>
      </c>
      <c r="C103" s="1">
        <v>2280</v>
      </c>
      <c r="D103" s="1">
        <v>4330</v>
      </c>
      <c r="E103" s="1">
        <v>6610</v>
      </c>
    </row>
    <row r="104" spans="1:5" x14ac:dyDescent="0.35">
      <c r="A104" t="s">
        <v>54</v>
      </c>
      <c r="B104" t="s">
        <v>56</v>
      </c>
      <c r="C104" s="1">
        <v>640</v>
      </c>
      <c r="D104" s="1"/>
      <c r="E104" s="1">
        <v>640</v>
      </c>
    </row>
    <row r="105" spans="1:5" x14ac:dyDescent="0.35">
      <c r="B105" t="s">
        <v>57</v>
      </c>
      <c r="C105" s="1">
        <v>480</v>
      </c>
      <c r="D105" s="1"/>
      <c r="E105" s="1">
        <v>480</v>
      </c>
    </row>
    <row r="106" spans="1:5" x14ac:dyDescent="0.35">
      <c r="A106" t="s">
        <v>137</v>
      </c>
      <c r="C106" s="1">
        <v>1120</v>
      </c>
      <c r="D106" s="1"/>
      <c r="E106" s="1">
        <v>1120</v>
      </c>
    </row>
    <row r="107" spans="1:5" x14ac:dyDescent="0.35">
      <c r="A107" t="s">
        <v>88</v>
      </c>
      <c r="B107" t="s">
        <v>85</v>
      </c>
      <c r="C107" s="1"/>
      <c r="D107" s="1">
        <v>635</v>
      </c>
      <c r="E107" s="1">
        <v>635</v>
      </c>
    </row>
    <row r="108" spans="1:5" x14ac:dyDescent="0.35">
      <c r="B108" t="s">
        <v>8</v>
      </c>
      <c r="C108" s="1"/>
      <c r="D108" s="1">
        <v>635</v>
      </c>
      <c r="E108" s="1">
        <v>635</v>
      </c>
    </row>
    <row r="109" spans="1:5" x14ac:dyDescent="0.35">
      <c r="B109" t="s">
        <v>56</v>
      </c>
      <c r="C109" s="1"/>
      <c r="D109" s="1">
        <v>750</v>
      </c>
      <c r="E109" s="1">
        <v>750</v>
      </c>
    </row>
    <row r="110" spans="1:5" x14ac:dyDescent="0.35">
      <c r="B110" t="s">
        <v>57</v>
      </c>
      <c r="C110" s="1"/>
      <c r="D110" s="1">
        <v>600</v>
      </c>
      <c r="E110" s="1">
        <v>600</v>
      </c>
    </row>
    <row r="111" spans="1:5" x14ac:dyDescent="0.35">
      <c r="B111" t="s">
        <v>59</v>
      </c>
      <c r="C111" s="1"/>
      <c r="D111" s="1">
        <v>750</v>
      </c>
      <c r="E111" s="1">
        <v>750</v>
      </c>
    </row>
    <row r="112" spans="1:5" x14ac:dyDescent="0.35">
      <c r="B112" t="s">
        <v>66</v>
      </c>
      <c r="C112" s="1"/>
      <c r="D112" s="1">
        <v>635</v>
      </c>
      <c r="E112" s="1">
        <v>635</v>
      </c>
    </row>
    <row r="113" spans="1:5" x14ac:dyDescent="0.35">
      <c r="A113" t="s">
        <v>138</v>
      </c>
      <c r="C113" s="1"/>
      <c r="D113" s="1">
        <v>4005</v>
      </c>
      <c r="E113" s="1">
        <v>4005</v>
      </c>
    </row>
    <row r="114" spans="1:5" x14ac:dyDescent="0.35">
      <c r="A114" t="s">
        <v>89</v>
      </c>
      <c r="B114" t="s">
        <v>85</v>
      </c>
      <c r="C114" s="1"/>
      <c r="D114" s="1">
        <v>730</v>
      </c>
      <c r="E114" s="1">
        <v>730</v>
      </c>
    </row>
    <row r="115" spans="1:5" x14ac:dyDescent="0.35">
      <c r="B115" t="s">
        <v>8</v>
      </c>
      <c r="C115" s="1"/>
      <c r="D115" s="1">
        <v>730</v>
      </c>
      <c r="E115" s="1">
        <v>730</v>
      </c>
    </row>
    <row r="116" spans="1:5" x14ac:dyDescent="0.35">
      <c r="B116" t="s">
        <v>56</v>
      </c>
      <c r="C116" s="1"/>
      <c r="D116" s="1">
        <v>800</v>
      </c>
      <c r="E116" s="1">
        <v>800</v>
      </c>
    </row>
    <row r="117" spans="1:5" x14ac:dyDescent="0.35">
      <c r="B117" t="s">
        <v>57</v>
      </c>
      <c r="C117" s="1"/>
      <c r="D117" s="1">
        <v>700</v>
      </c>
      <c r="E117" s="1">
        <v>700</v>
      </c>
    </row>
    <row r="118" spans="1:5" x14ac:dyDescent="0.35">
      <c r="B118" t="s">
        <v>59</v>
      </c>
      <c r="C118" s="1"/>
      <c r="D118" s="1">
        <v>730</v>
      </c>
      <c r="E118" s="1">
        <v>730</v>
      </c>
    </row>
    <row r="119" spans="1:5" x14ac:dyDescent="0.35">
      <c r="B119" t="s">
        <v>66</v>
      </c>
      <c r="C119" s="1"/>
      <c r="D119" s="1">
        <v>730</v>
      </c>
      <c r="E119" s="1">
        <v>730</v>
      </c>
    </row>
    <row r="120" spans="1:5" x14ac:dyDescent="0.35">
      <c r="A120" t="s">
        <v>139</v>
      </c>
      <c r="C120" s="1"/>
      <c r="D120" s="1">
        <v>4420</v>
      </c>
      <c r="E120" s="1">
        <v>4420</v>
      </c>
    </row>
    <row r="121" spans="1:5" x14ac:dyDescent="0.35">
      <c r="A121" t="s">
        <v>90</v>
      </c>
      <c r="B121" t="s">
        <v>85</v>
      </c>
      <c r="C121" s="1"/>
      <c r="D121" s="1">
        <v>650</v>
      </c>
      <c r="E121" s="1">
        <v>650</v>
      </c>
    </row>
    <row r="122" spans="1:5" x14ac:dyDescent="0.35">
      <c r="B122" t="s">
        <v>8</v>
      </c>
      <c r="C122" s="1"/>
      <c r="D122" s="1">
        <v>650</v>
      </c>
      <c r="E122" s="1">
        <v>650</v>
      </c>
    </row>
    <row r="123" spans="1:5" x14ac:dyDescent="0.35">
      <c r="B123" t="s">
        <v>56</v>
      </c>
      <c r="C123" s="1"/>
      <c r="D123" s="1">
        <v>750</v>
      </c>
      <c r="E123" s="1">
        <v>750</v>
      </c>
    </row>
    <row r="124" spans="1:5" x14ac:dyDescent="0.35">
      <c r="B124" t="s">
        <v>57</v>
      </c>
      <c r="C124" s="1"/>
      <c r="D124" s="1">
        <v>650</v>
      </c>
      <c r="E124" s="1">
        <v>650</v>
      </c>
    </row>
    <row r="125" spans="1:5" x14ac:dyDescent="0.35">
      <c r="B125" t="s">
        <v>59</v>
      </c>
      <c r="C125" s="1"/>
      <c r="D125" s="1">
        <v>650</v>
      </c>
      <c r="E125" s="1">
        <v>650</v>
      </c>
    </row>
    <row r="126" spans="1:5" x14ac:dyDescent="0.35">
      <c r="B126" t="s">
        <v>66</v>
      </c>
      <c r="C126" s="1"/>
      <c r="D126" s="1">
        <v>650</v>
      </c>
      <c r="E126" s="1">
        <v>650</v>
      </c>
    </row>
    <row r="127" spans="1:5" x14ac:dyDescent="0.35">
      <c r="A127" t="s">
        <v>140</v>
      </c>
      <c r="C127" s="1"/>
      <c r="D127" s="1">
        <v>4000</v>
      </c>
      <c r="E127" s="1">
        <v>4000</v>
      </c>
    </row>
    <row r="128" spans="1:5" x14ac:dyDescent="0.35">
      <c r="A128" t="s">
        <v>20</v>
      </c>
      <c r="B128" t="s">
        <v>85</v>
      </c>
      <c r="C128" s="1">
        <v>880</v>
      </c>
      <c r="D128" s="1"/>
      <c r="E128" s="1">
        <v>880</v>
      </c>
    </row>
    <row r="129" spans="1:5" x14ac:dyDescent="0.35">
      <c r="B129" t="s">
        <v>8</v>
      </c>
      <c r="C129" s="1">
        <v>880</v>
      </c>
      <c r="D129" s="1"/>
      <c r="E129" s="1">
        <v>880</v>
      </c>
    </row>
    <row r="130" spans="1:5" x14ac:dyDescent="0.35">
      <c r="A130" t="s">
        <v>141</v>
      </c>
      <c r="C130" s="1">
        <v>1760</v>
      </c>
      <c r="D130" s="1"/>
      <c r="E130" s="1">
        <v>1760</v>
      </c>
    </row>
    <row r="131" spans="1:5" x14ac:dyDescent="0.35">
      <c r="A131" t="s">
        <v>91</v>
      </c>
      <c r="B131" t="s">
        <v>85</v>
      </c>
      <c r="C131" s="1"/>
      <c r="D131" s="1">
        <v>680</v>
      </c>
      <c r="E131" s="1">
        <v>680</v>
      </c>
    </row>
    <row r="132" spans="1:5" x14ac:dyDescent="0.35">
      <c r="B132" t="s">
        <v>8</v>
      </c>
      <c r="C132" s="1"/>
      <c r="D132" s="1">
        <v>680</v>
      </c>
      <c r="E132" s="1">
        <v>680</v>
      </c>
    </row>
    <row r="133" spans="1:5" x14ac:dyDescent="0.35">
      <c r="B133" t="s">
        <v>56</v>
      </c>
      <c r="C133" s="1"/>
      <c r="D133" s="1">
        <v>800</v>
      </c>
      <c r="E133" s="1">
        <v>800</v>
      </c>
    </row>
    <row r="134" spans="1:5" x14ac:dyDescent="0.35">
      <c r="B134" t="s">
        <v>57</v>
      </c>
      <c r="C134" s="1"/>
      <c r="D134" s="1">
        <v>650</v>
      </c>
      <c r="E134" s="1">
        <v>650</v>
      </c>
    </row>
    <row r="135" spans="1:5" x14ac:dyDescent="0.35">
      <c r="B135" t="s">
        <v>59</v>
      </c>
      <c r="C135" s="1"/>
      <c r="D135" s="1">
        <v>900</v>
      </c>
      <c r="E135" s="1">
        <v>900</v>
      </c>
    </row>
    <row r="136" spans="1:5" x14ac:dyDescent="0.35">
      <c r="B136" t="s">
        <v>66</v>
      </c>
      <c r="C136" s="1"/>
      <c r="D136" s="1">
        <v>680</v>
      </c>
      <c r="E136" s="1">
        <v>680</v>
      </c>
    </row>
    <row r="137" spans="1:5" x14ac:dyDescent="0.35">
      <c r="A137" t="s">
        <v>142</v>
      </c>
      <c r="C137" s="1"/>
      <c r="D137" s="1">
        <v>4390</v>
      </c>
      <c r="E137" s="1">
        <v>4390</v>
      </c>
    </row>
    <row r="138" spans="1:5" x14ac:dyDescent="0.35">
      <c r="A138" t="s">
        <v>81</v>
      </c>
      <c r="B138" t="s">
        <v>85</v>
      </c>
      <c r="C138" s="1"/>
      <c r="D138" s="1">
        <v>835</v>
      </c>
      <c r="E138" s="1">
        <v>835</v>
      </c>
    </row>
    <row r="139" spans="1:5" x14ac:dyDescent="0.35">
      <c r="B139" t="s">
        <v>8</v>
      </c>
      <c r="C139" s="1"/>
      <c r="D139" s="1">
        <v>835</v>
      </c>
      <c r="E139" s="1">
        <v>835</v>
      </c>
    </row>
    <row r="140" spans="1:5" x14ac:dyDescent="0.35">
      <c r="B140" t="s">
        <v>56</v>
      </c>
      <c r="C140" s="1"/>
      <c r="D140" s="1">
        <v>835</v>
      </c>
      <c r="E140" s="1">
        <v>835</v>
      </c>
    </row>
    <row r="141" spans="1:5" x14ac:dyDescent="0.35">
      <c r="B141" t="s">
        <v>57</v>
      </c>
      <c r="C141" s="1"/>
      <c r="D141" s="1">
        <v>750</v>
      </c>
      <c r="E141" s="1">
        <v>750</v>
      </c>
    </row>
    <row r="142" spans="1:5" x14ac:dyDescent="0.35">
      <c r="B142" t="s">
        <v>59</v>
      </c>
      <c r="C142" s="1"/>
      <c r="D142" s="1">
        <v>835</v>
      </c>
      <c r="E142" s="1">
        <v>835</v>
      </c>
    </row>
    <row r="143" spans="1:5" x14ac:dyDescent="0.35">
      <c r="B143" t="s">
        <v>66</v>
      </c>
      <c r="C143" s="1"/>
      <c r="D143" s="1">
        <v>835</v>
      </c>
      <c r="E143" s="1">
        <v>835</v>
      </c>
    </row>
    <row r="144" spans="1:5" x14ac:dyDescent="0.35">
      <c r="A144" t="s">
        <v>143</v>
      </c>
      <c r="C144" s="1"/>
      <c r="D144" s="1">
        <v>4925</v>
      </c>
      <c r="E144" s="1">
        <v>4925</v>
      </c>
    </row>
    <row r="145" spans="1:5" x14ac:dyDescent="0.35">
      <c r="A145" t="s">
        <v>18</v>
      </c>
      <c r="B145" t="s">
        <v>85</v>
      </c>
      <c r="C145" s="1">
        <v>880</v>
      </c>
      <c r="D145" s="1"/>
      <c r="E145" s="1">
        <v>880</v>
      </c>
    </row>
    <row r="146" spans="1:5" x14ac:dyDescent="0.35">
      <c r="B146" t="s">
        <v>8</v>
      </c>
      <c r="C146" s="1">
        <v>880</v>
      </c>
      <c r="D146" s="1"/>
      <c r="E146" s="1">
        <v>880</v>
      </c>
    </row>
    <row r="147" spans="1:5" x14ac:dyDescent="0.35">
      <c r="A147" t="s">
        <v>144</v>
      </c>
      <c r="C147" s="1">
        <v>1760</v>
      </c>
      <c r="D147" s="1"/>
      <c r="E147" s="1">
        <v>1760</v>
      </c>
    </row>
    <row r="148" spans="1:5" x14ac:dyDescent="0.35">
      <c r="A148" t="s">
        <v>19</v>
      </c>
      <c r="B148" t="s">
        <v>85</v>
      </c>
      <c r="C148" s="1">
        <v>880</v>
      </c>
      <c r="D148" s="1"/>
      <c r="E148" s="1">
        <v>880</v>
      </c>
    </row>
    <row r="149" spans="1:5" x14ac:dyDescent="0.35">
      <c r="B149" t="s">
        <v>8</v>
      </c>
      <c r="C149" s="1">
        <v>880</v>
      </c>
      <c r="D149" s="1"/>
      <c r="E149" s="1">
        <v>880</v>
      </c>
    </row>
    <row r="150" spans="1:5" x14ac:dyDescent="0.35">
      <c r="A150" t="s">
        <v>145</v>
      </c>
      <c r="C150" s="1">
        <v>1760</v>
      </c>
      <c r="D150" s="1"/>
      <c r="E150" s="1">
        <v>1760</v>
      </c>
    </row>
    <row r="151" spans="1:5" x14ac:dyDescent="0.35">
      <c r="A151" t="s">
        <v>55</v>
      </c>
      <c r="B151" t="s">
        <v>56</v>
      </c>
      <c r="C151" s="1">
        <v>840</v>
      </c>
      <c r="D151" s="1"/>
      <c r="E151" s="1">
        <v>840</v>
      </c>
    </row>
    <row r="152" spans="1:5" x14ac:dyDescent="0.35">
      <c r="B152" t="s">
        <v>57</v>
      </c>
      <c r="C152" s="1">
        <v>800</v>
      </c>
      <c r="D152" s="1"/>
      <c r="E152" s="1">
        <v>800</v>
      </c>
    </row>
    <row r="153" spans="1:5" x14ac:dyDescent="0.35">
      <c r="A153" t="s">
        <v>146</v>
      </c>
      <c r="C153" s="1">
        <v>1640</v>
      </c>
      <c r="D153" s="1"/>
      <c r="E153" s="1">
        <v>1640</v>
      </c>
    </row>
    <row r="154" spans="1:5" x14ac:dyDescent="0.35">
      <c r="A154" t="s">
        <v>40</v>
      </c>
      <c r="B154" t="s">
        <v>8</v>
      </c>
      <c r="C154" s="1">
        <v>6400</v>
      </c>
      <c r="D154" s="1"/>
      <c r="E154" s="1">
        <v>6400</v>
      </c>
    </row>
    <row r="155" spans="1:5" x14ac:dyDescent="0.35">
      <c r="A155" t="s">
        <v>147</v>
      </c>
      <c r="C155" s="1">
        <v>6400</v>
      </c>
      <c r="D155" s="1"/>
      <c r="E155" s="1">
        <v>6400</v>
      </c>
    </row>
    <row r="156" spans="1:5" x14ac:dyDescent="0.35">
      <c r="A156" t="s">
        <v>25</v>
      </c>
      <c r="B156" t="s">
        <v>8</v>
      </c>
      <c r="C156" s="1">
        <v>480</v>
      </c>
      <c r="D156" s="1"/>
      <c r="E156" s="1">
        <v>480</v>
      </c>
    </row>
    <row r="157" spans="1:5" x14ac:dyDescent="0.35">
      <c r="A157" t="s">
        <v>148</v>
      </c>
      <c r="C157" s="1">
        <v>480</v>
      </c>
      <c r="D157" s="1"/>
      <c r="E157" s="1">
        <v>480</v>
      </c>
    </row>
    <row r="158" spans="1:5" x14ac:dyDescent="0.35">
      <c r="A158" t="s">
        <v>52</v>
      </c>
      <c r="B158" t="s">
        <v>8</v>
      </c>
      <c r="C158" s="1">
        <v>440</v>
      </c>
      <c r="D158" s="1"/>
      <c r="E158" s="1">
        <v>440</v>
      </c>
    </row>
    <row r="159" spans="1:5" x14ac:dyDescent="0.35">
      <c r="A159" t="s">
        <v>149</v>
      </c>
      <c r="C159" s="1">
        <v>440</v>
      </c>
      <c r="D159" s="1"/>
      <c r="E159" s="1">
        <v>440</v>
      </c>
    </row>
    <row r="160" spans="1:5" x14ac:dyDescent="0.35">
      <c r="A160" t="s">
        <v>28</v>
      </c>
      <c r="B160" t="s">
        <v>8</v>
      </c>
      <c r="C160" s="1">
        <v>400</v>
      </c>
      <c r="D160" s="1"/>
      <c r="E160" s="1">
        <v>400</v>
      </c>
    </row>
    <row r="161" spans="1:5" x14ac:dyDescent="0.35">
      <c r="A161" t="s">
        <v>150</v>
      </c>
      <c r="C161" s="1">
        <v>400</v>
      </c>
      <c r="D161" s="1"/>
      <c r="E161" s="1">
        <v>400</v>
      </c>
    </row>
    <row r="162" spans="1:5" x14ac:dyDescent="0.35">
      <c r="A162" t="s">
        <v>32</v>
      </c>
      <c r="B162" t="s">
        <v>8</v>
      </c>
      <c r="C162" s="1">
        <v>480</v>
      </c>
      <c r="D162" s="1"/>
      <c r="E162" s="1">
        <v>480</v>
      </c>
    </row>
    <row r="163" spans="1:5" x14ac:dyDescent="0.35">
      <c r="A163" t="s">
        <v>151</v>
      </c>
      <c r="C163" s="1">
        <v>480</v>
      </c>
      <c r="D163" s="1"/>
      <c r="E163" s="1">
        <v>480</v>
      </c>
    </row>
    <row r="164" spans="1:5" x14ac:dyDescent="0.35">
      <c r="A164" t="s">
        <v>48</v>
      </c>
      <c r="B164" t="s">
        <v>8</v>
      </c>
      <c r="C164" s="1">
        <v>576</v>
      </c>
      <c r="D164" s="1"/>
      <c r="E164" s="1">
        <v>576</v>
      </c>
    </row>
    <row r="165" spans="1:5" x14ac:dyDescent="0.35">
      <c r="A165" t="s">
        <v>152</v>
      </c>
      <c r="C165" s="1">
        <v>576</v>
      </c>
      <c r="D165" s="1"/>
      <c r="E165" s="1">
        <v>576</v>
      </c>
    </row>
    <row r="166" spans="1:5" x14ac:dyDescent="0.35">
      <c r="A166" t="s">
        <v>49</v>
      </c>
      <c r="B166" t="s">
        <v>8</v>
      </c>
      <c r="C166" s="1">
        <v>800</v>
      </c>
      <c r="D166" s="1"/>
      <c r="E166" s="1">
        <v>800</v>
      </c>
    </row>
    <row r="167" spans="1:5" x14ac:dyDescent="0.35">
      <c r="A167" t="s">
        <v>153</v>
      </c>
      <c r="C167" s="1">
        <v>800</v>
      </c>
      <c r="D167" s="1"/>
      <c r="E167" s="1">
        <v>800</v>
      </c>
    </row>
    <row r="168" spans="1:5" x14ac:dyDescent="0.35">
      <c r="A168" t="s">
        <v>39</v>
      </c>
      <c r="B168" t="s">
        <v>8</v>
      </c>
      <c r="C168" s="1">
        <v>6400</v>
      </c>
      <c r="D168" s="1"/>
      <c r="E168" s="1">
        <v>6400</v>
      </c>
    </row>
    <row r="169" spans="1:5" x14ac:dyDescent="0.35">
      <c r="B169" t="s">
        <v>66</v>
      </c>
      <c r="C169" s="1">
        <v>640</v>
      </c>
      <c r="D169" s="1"/>
      <c r="E169" s="1">
        <v>640</v>
      </c>
    </row>
    <row r="170" spans="1:5" x14ac:dyDescent="0.35">
      <c r="A170" t="s">
        <v>154</v>
      </c>
      <c r="C170" s="1">
        <v>7040</v>
      </c>
      <c r="D170" s="1"/>
      <c r="E170" s="1">
        <v>7040</v>
      </c>
    </row>
    <row r="171" spans="1:5" x14ac:dyDescent="0.35">
      <c r="A171" t="s">
        <v>64</v>
      </c>
      <c r="B171" t="s">
        <v>56</v>
      </c>
      <c r="C171" s="1"/>
      <c r="D171" s="1">
        <v>850</v>
      </c>
      <c r="E171" s="1">
        <v>850</v>
      </c>
    </row>
    <row r="172" spans="1:5" x14ac:dyDescent="0.35">
      <c r="B172" t="s">
        <v>57</v>
      </c>
      <c r="C172" s="1"/>
      <c r="D172" s="1">
        <v>500</v>
      </c>
      <c r="E172" s="1">
        <v>500</v>
      </c>
    </row>
    <row r="173" spans="1:5" x14ac:dyDescent="0.35">
      <c r="B173" t="s">
        <v>59</v>
      </c>
      <c r="C173" s="1"/>
      <c r="D173" s="1">
        <v>600</v>
      </c>
      <c r="E173" s="1">
        <v>600</v>
      </c>
    </row>
    <row r="174" spans="1:5" x14ac:dyDescent="0.35">
      <c r="B174" t="s">
        <v>66</v>
      </c>
      <c r="C174" s="1">
        <v>440</v>
      </c>
      <c r="D174" s="1">
        <v>550</v>
      </c>
      <c r="E174" s="1">
        <v>990</v>
      </c>
    </row>
    <row r="175" spans="1:5" x14ac:dyDescent="0.35">
      <c r="A175" t="s">
        <v>155</v>
      </c>
      <c r="C175" s="1">
        <v>440</v>
      </c>
      <c r="D175" s="1">
        <v>2500</v>
      </c>
      <c r="E175" s="1">
        <v>2940</v>
      </c>
    </row>
    <row r="176" spans="1:5" x14ac:dyDescent="0.35">
      <c r="A176" t="s">
        <v>53</v>
      </c>
      <c r="B176" t="s">
        <v>85</v>
      </c>
      <c r="C176" s="1"/>
      <c r="D176" s="1">
        <v>600</v>
      </c>
      <c r="E176" s="1">
        <v>600</v>
      </c>
    </row>
    <row r="177" spans="1:5" x14ac:dyDescent="0.35">
      <c r="B177" t="s">
        <v>8</v>
      </c>
      <c r="C177" s="1">
        <v>600</v>
      </c>
      <c r="D177" s="1">
        <v>600</v>
      </c>
      <c r="E177" s="1">
        <v>1200</v>
      </c>
    </row>
    <row r="178" spans="1:5" x14ac:dyDescent="0.35">
      <c r="B178" t="s">
        <v>56</v>
      </c>
      <c r="C178" s="1"/>
      <c r="D178" s="1">
        <v>550</v>
      </c>
      <c r="E178" s="1">
        <v>550</v>
      </c>
    </row>
    <row r="179" spans="1:5" x14ac:dyDescent="0.35">
      <c r="B179" t="s">
        <v>57</v>
      </c>
      <c r="C179" s="1"/>
      <c r="D179" s="1">
        <v>600</v>
      </c>
      <c r="E179" s="1">
        <v>600</v>
      </c>
    </row>
    <row r="180" spans="1:5" x14ac:dyDescent="0.35">
      <c r="B180" t="s">
        <v>59</v>
      </c>
      <c r="C180" s="1"/>
      <c r="D180" s="1">
        <v>700</v>
      </c>
      <c r="E180" s="1">
        <v>700</v>
      </c>
    </row>
    <row r="181" spans="1:5" x14ac:dyDescent="0.35">
      <c r="B181" t="s">
        <v>66</v>
      </c>
      <c r="C181" s="1"/>
      <c r="D181" s="1">
        <v>550</v>
      </c>
      <c r="E181" s="1">
        <v>550</v>
      </c>
    </row>
    <row r="182" spans="1:5" x14ac:dyDescent="0.35">
      <c r="A182" t="s">
        <v>156</v>
      </c>
      <c r="C182" s="1">
        <v>600</v>
      </c>
      <c r="D182" s="1">
        <v>3600</v>
      </c>
      <c r="E182" s="1">
        <v>4200</v>
      </c>
    </row>
    <row r="183" spans="1:5" x14ac:dyDescent="0.35">
      <c r="A183" t="s">
        <v>63</v>
      </c>
      <c r="B183" t="s">
        <v>66</v>
      </c>
      <c r="C183" s="1">
        <v>400</v>
      </c>
      <c r="D183" s="1"/>
      <c r="E183" s="1">
        <v>400</v>
      </c>
    </row>
    <row r="184" spans="1:5" x14ac:dyDescent="0.35">
      <c r="A184" t="s">
        <v>157</v>
      </c>
      <c r="C184" s="1">
        <v>400</v>
      </c>
      <c r="D184" s="1"/>
      <c r="E184" s="1">
        <v>400</v>
      </c>
    </row>
    <row r="185" spans="1:5" x14ac:dyDescent="0.35">
      <c r="A185" t="s">
        <v>58</v>
      </c>
      <c r="B185" t="s">
        <v>59</v>
      </c>
      <c r="C185" s="1">
        <v>440</v>
      </c>
      <c r="D185" s="1"/>
      <c r="E185" s="1">
        <v>440</v>
      </c>
    </row>
    <row r="186" spans="1:5" x14ac:dyDescent="0.35">
      <c r="A186" t="s">
        <v>158</v>
      </c>
      <c r="C186" s="1">
        <v>440</v>
      </c>
      <c r="D186" s="1"/>
      <c r="E186" s="1">
        <v>440</v>
      </c>
    </row>
    <row r="187" spans="1:5" x14ac:dyDescent="0.35">
      <c r="A187" t="s">
        <v>47</v>
      </c>
      <c r="B187" t="s">
        <v>85</v>
      </c>
      <c r="C187" s="1">
        <v>800</v>
      </c>
      <c r="D187" s="1">
        <v>650</v>
      </c>
      <c r="E187" s="1">
        <v>1450</v>
      </c>
    </row>
    <row r="188" spans="1:5" x14ac:dyDescent="0.35">
      <c r="B188" t="s">
        <v>8</v>
      </c>
      <c r="C188" s="1">
        <v>776</v>
      </c>
      <c r="D188" s="1">
        <v>705</v>
      </c>
      <c r="E188" s="1">
        <v>1481</v>
      </c>
    </row>
    <row r="189" spans="1:5" x14ac:dyDescent="0.35">
      <c r="B189" t="s">
        <v>56</v>
      </c>
      <c r="C189" s="1">
        <v>880</v>
      </c>
      <c r="D189" s="1">
        <v>800</v>
      </c>
      <c r="E189" s="1">
        <v>1680</v>
      </c>
    </row>
    <row r="190" spans="1:5" x14ac:dyDescent="0.35">
      <c r="B190" t="s">
        <v>57</v>
      </c>
      <c r="C190" s="1">
        <v>480</v>
      </c>
      <c r="D190" s="1">
        <v>700</v>
      </c>
      <c r="E190" s="1">
        <v>1180</v>
      </c>
    </row>
    <row r="191" spans="1:5" x14ac:dyDescent="0.35">
      <c r="B191" t="s">
        <v>59</v>
      </c>
      <c r="C191" s="1">
        <v>760</v>
      </c>
      <c r="D191" s="1">
        <v>700</v>
      </c>
      <c r="E191" s="1">
        <v>1460</v>
      </c>
    </row>
    <row r="192" spans="1:5" x14ac:dyDescent="0.35">
      <c r="B192" t="s">
        <v>66</v>
      </c>
      <c r="C192" s="1">
        <v>720</v>
      </c>
      <c r="D192" s="1">
        <v>680</v>
      </c>
      <c r="E192" s="1">
        <v>1400</v>
      </c>
    </row>
    <row r="193" spans="1:5" x14ac:dyDescent="0.35">
      <c r="A193" t="s">
        <v>159</v>
      </c>
      <c r="C193" s="1">
        <v>4416</v>
      </c>
      <c r="D193" s="1">
        <v>4235</v>
      </c>
      <c r="E193" s="1">
        <v>8651</v>
      </c>
    </row>
    <row r="194" spans="1:5" x14ac:dyDescent="0.35">
      <c r="A194" t="s">
        <v>36</v>
      </c>
      <c r="B194" t="s">
        <v>8</v>
      </c>
      <c r="C194" s="1">
        <v>4800</v>
      </c>
      <c r="D194" s="1"/>
      <c r="E194" s="1">
        <v>4800</v>
      </c>
    </row>
    <row r="195" spans="1:5" x14ac:dyDescent="0.35">
      <c r="B195" t="s">
        <v>66</v>
      </c>
      <c r="C195" s="1">
        <v>480</v>
      </c>
      <c r="D195" s="1"/>
      <c r="E195" s="1">
        <v>480</v>
      </c>
    </row>
    <row r="196" spans="1:5" x14ac:dyDescent="0.35">
      <c r="A196" t="s">
        <v>160</v>
      </c>
      <c r="C196" s="1">
        <v>5280</v>
      </c>
      <c r="D196" s="1"/>
      <c r="E196" s="1">
        <v>5280</v>
      </c>
    </row>
    <row r="197" spans="1:5" x14ac:dyDescent="0.35">
      <c r="A197" t="s">
        <v>33</v>
      </c>
      <c r="B197" t="s">
        <v>8</v>
      </c>
      <c r="C197" s="1">
        <v>7200</v>
      </c>
      <c r="D197" s="1"/>
      <c r="E197" s="1">
        <v>7200</v>
      </c>
    </row>
    <row r="198" spans="1:5" x14ac:dyDescent="0.35">
      <c r="A198" t="s">
        <v>161</v>
      </c>
      <c r="C198" s="1">
        <v>7200</v>
      </c>
      <c r="D198" s="1"/>
      <c r="E198" s="1">
        <v>7200</v>
      </c>
    </row>
    <row r="199" spans="1:5" x14ac:dyDescent="0.35">
      <c r="A199" t="s">
        <v>35</v>
      </c>
      <c r="B199" t="s">
        <v>8</v>
      </c>
      <c r="C199" s="1">
        <v>5600</v>
      </c>
      <c r="D199" s="1"/>
      <c r="E199" s="1">
        <v>5600</v>
      </c>
    </row>
    <row r="200" spans="1:5" x14ac:dyDescent="0.35">
      <c r="B200" t="s">
        <v>66</v>
      </c>
      <c r="C200" s="1">
        <v>680</v>
      </c>
      <c r="D200" s="1"/>
      <c r="E200" s="1">
        <v>680</v>
      </c>
    </row>
    <row r="201" spans="1:5" x14ac:dyDescent="0.35">
      <c r="A201" t="s">
        <v>162</v>
      </c>
      <c r="C201" s="1">
        <v>6280</v>
      </c>
      <c r="D201" s="1"/>
      <c r="E201" s="1">
        <v>6280</v>
      </c>
    </row>
    <row r="202" spans="1:5" x14ac:dyDescent="0.35">
      <c r="A202" t="s">
        <v>34</v>
      </c>
      <c r="B202" t="s">
        <v>8</v>
      </c>
      <c r="C202" s="1">
        <v>6400</v>
      </c>
      <c r="D202" s="1"/>
      <c r="E202" s="1">
        <v>6400</v>
      </c>
    </row>
    <row r="203" spans="1:5" x14ac:dyDescent="0.35">
      <c r="B203" t="s">
        <v>66</v>
      </c>
      <c r="C203" s="1">
        <v>680</v>
      </c>
      <c r="D203" s="1"/>
      <c r="E203" s="1">
        <v>680</v>
      </c>
    </row>
    <row r="204" spans="1:5" x14ac:dyDescent="0.35">
      <c r="A204" t="s">
        <v>163</v>
      </c>
      <c r="C204" s="1">
        <v>7080</v>
      </c>
      <c r="D204" s="1"/>
      <c r="E204" s="1">
        <v>7080</v>
      </c>
    </row>
    <row r="205" spans="1:5" x14ac:dyDescent="0.35">
      <c r="A205" t="s">
        <v>60</v>
      </c>
      <c r="B205" t="s">
        <v>66</v>
      </c>
      <c r="C205" s="1">
        <v>800</v>
      </c>
      <c r="D205" s="1"/>
      <c r="E205" s="1">
        <v>800</v>
      </c>
    </row>
    <row r="206" spans="1:5" x14ac:dyDescent="0.35">
      <c r="A206" t="s">
        <v>164</v>
      </c>
      <c r="C206" s="1">
        <v>800</v>
      </c>
      <c r="D206" s="1"/>
      <c r="E206" s="1">
        <v>800</v>
      </c>
    </row>
    <row r="207" spans="1:5" x14ac:dyDescent="0.35">
      <c r="A207" t="s">
        <v>50</v>
      </c>
      <c r="B207" t="s">
        <v>85</v>
      </c>
      <c r="C207" s="1"/>
      <c r="D207" s="1">
        <v>700</v>
      </c>
      <c r="E207" s="1">
        <v>700</v>
      </c>
    </row>
    <row r="208" spans="1:5" x14ac:dyDescent="0.35">
      <c r="B208" t="s">
        <v>8</v>
      </c>
      <c r="C208" s="1">
        <v>720</v>
      </c>
      <c r="D208" s="1">
        <v>635</v>
      </c>
      <c r="E208" s="1">
        <v>1355</v>
      </c>
    </row>
    <row r="209" spans="1:5" x14ac:dyDescent="0.35">
      <c r="B209" t="s">
        <v>56</v>
      </c>
      <c r="C209" s="1">
        <v>720</v>
      </c>
      <c r="D209" s="1">
        <v>680</v>
      </c>
      <c r="E209" s="1">
        <v>1400</v>
      </c>
    </row>
    <row r="210" spans="1:5" x14ac:dyDescent="0.35">
      <c r="B210" t="s">
        <v>57</v>
      </c>
      <c r="C210" s="1">
        <v>680</v>
      </c>
      <c r="D210" s="1">
        <v>600</v>
      </c>
      <c r="E210" s="1">
        <v>1280</v>
      </c>
    </row>
    <row r="211" spans="1:5" x14ac:dyDescent="0.35">
      <c r="B211" t="s">
        <v>59</v>
      </c>
      <c r="C211" s="1"/>
      <c r="D211" s="1">
        <v>700</v>
      </c>
      <c r="E211" s="1">
        <v>700</v>
      </c>
    </row>
    <row r="212" spans="1:5" x14ac:dyDescent="0.35">
      <c r="B212" t="s">
        <v>66</v>
      </c>
      <c r="C212" s="1">
        <v>720</v>
      </c>
      <c r="D212" s="1">
        <v>700</v>
      </c>
      <c r="E212" s="1">
        <v>1420</v>
      </c>
    </row>
    <row r="213" spans="1:5" x14ac:dyDescent="0.35">
      <c r="A213" t="s">
        <v>165</v>
      </c>
      <c r="C213" s="1">
        <v>2840</v>
      </c>
      <c r="D213" s="1">
        <v>4015</v>
      </c>
      <c r="E213" s="1">
        <v>6855</v>
      </c>
    </row>
    <row r="214" spans="1:5" x14ac:dyDescent="0.35">
      <c r="A214" t="s">
        <v>94</v>
      </c>
      <c r="B214" t="s">
        <v>85</v>
      </c>
      <c r="C214" s="1"/>
      <c r="D214" s="1">
        <v>700</v>
      </c>
      <c r="E214" s="1">
        <v>700</v>
      </c>
    </row>
    <row r="215" spans="1:5" x14ac:dyDescent="0.35">
      <c r="B215" t="s">
        <v>56</v>
      </c>
      <c r="C215" s="1"/>
      <c r="D215" s="1">
        <v>780</v>
      </c>
      <c r="E215" s="1">
        <v>780</v>
      </c>
    </row>
    <row r="216" spans="1:5" x14ac:dyDescent="0.35">
      <c r="B216" t="s">
        <v>57</v>
      </c>
      <c r="C216" s="1"/>
      <c r="D216" s="1">
        <v>600</v>
      </c>
      <c r="E216" s="1">
        <v>600</v>
      </c>
    </row>
    <row r="217" spans="1:5" x14ac:dyDescent="0.35">
      <c r="B217" t="s">
        <v>66</v>
      </c>
      <c r="C217" s="1"/>
      <c r="D217" s="1">
        <v>575</v>
      </c>
      <c r="E217" s="1">
        <v>575</v>
      </c>
    </row>
    <row r="218" spans="1:5" x14ac:dyDescent="0.35">
      <c r="A218" t="s">
        <v>166</v>
      </c>
      <c r="C218" s="1"/>
      <c r="D218" s="1">
        <v>2655</v>
      </c>
      <c r="E218" s="1">
        <v>2655</v>
      </c>
    </row>
    <row r="219" spans="1:5" x14ac:dyDescent="0.35">
      <c r="A219" t="s">
        <v>61</v>
      </c>
      <c r="B219" t="s">
        <v>66</v>
      </c>
      <c r="C219" s="1">
        <v>600</v>
      </c>
      <c r="D219" s="1"/>
      <c r="E219" s="1">
        <v>600</v>
      </c>
    </row>
    <row r="220" spans="1:5" x14ac:dyDescent="0.35">
      <c r="A220" t="s">
        <v>167</v>
      </c>
      <c r="C220" s="1">
        <v>600</v>
      </c>
      <c r="D220" s="1"/>
      <c r="E220" s="1">
        <v>600</v>
      </c>
    </row>
    <row r="221" spans="1:5" x14ac:dyDescent="0.35">
      <c r="A221" t="s">
        <v>62</v>
      </c>
      <c r="B221" t="s">
        <v>66</v>
      </c>
      <c r="C221" s="1">
        <v>960</v>
      </c>
      <c r="D221" s="1"/>
      <c r="E221" s="1">
        <v>960</v>
      </c>
    </row>
    <row r="222" spans="1:5" x14ac:dyDescent="0.35">
      <c r="A222" t="s">
        <v>168</v>
      </c>
      <c r="C222" s="1">
        <v>960</v>
      </c>
      <c r="D222" s="1"/>
      <c r="E222" s="1">
        <v>960</v>
      </c>
    </row>
    <row r="223" spans="1:5" x14ac:dyDescent="0.35">
      <c r="A223" t="s">
        <v>46</v>
      </c>
      <c r="B223" t="s">
        <v>85</v>
      </c>
      <c r="C223" s="1"/>
      <c r="D223" s="1">
        <v>890</v>
      </c>
      <c r="E223" s="1">
        <v>890</v>
      </c>
    </row>
    <row r="224" spans="1:5" x14ac:dyDescent="0.35">
      <c r="B224" t="s">
        <v>8</v>
      </c>
      <c r="C224" s="1">
        <v>904</v>
      </c>
      <c r="D224" s="1"/>
      <c r="E224" s="1">
        <v>904</v>
      </c>
    </row>
    <row r="225" spans="1:5" x14ac:dyDescent="0.35">
      <c r="B225" t="s">
        <v>56</v>
      </c>
      <c r="C225" s="1">
        <v>960</v>
      </c>
      <c r="D225" s="1">
        <v>900</v>
      </c>
      <c r="E225" s="1">
        <v>1860</v>
      </c>
    </row>
    <row r="226" spans="1:5" x14ac:dyDescent="0.35">
      <c r="B226" t="s">
        <v>57</v>
      </c>
      <c r="C226" s="1">
        <v>640</v>
      </c>
      <c r="D226" s="1"/>
      <c r="E226" s="1">
        <v>640</v>
      </c>
    </row>
    <row r="227" spans="1:5" x14ac:dyDescent="0.35">
      <c r="B227" t="s">
        <v>66</v>
      </c>
      <c r="C227" s="1">
        <v>840</v>
      </c>
      <c r="D227" s="1">
        <v>850</v>
      </c>
      <c r="E227" s="1">
        <v>1690</v>
      </c>
    </row>
    <row r="228" spans="1:5" x14ac:dyDescent="0.35">
      <c r="A228" t="s">
        <v>169</v>
      </c>
      <c r="C228" s="1">
        <v>3344</v>
      </c>
      <c r="D228" s="1">
        <v>2640</v>
      </c>
      <c r="E228" s="1">
        <v>5984</v>
      </c>
    </row>
    <row r="229" spans="1:5" x14ac:dyDescent="0.35">
      <c r="A229" t="s">
        <v>65</v>
      </c>
      <c r="B229" t="s">
        <v>66</v>
      </c>
      <c r="C229" s="1">
        <v>600</v>
      </c>
      <c r="D229" s="1"/>
      <c r="E229" s="1">
        <v>600</v>
      </c>
    </row>
    <row r="230" spans="1:5" x14ac:dyDescent="0.35">
      <c r="A230" t="s">
        <v>170</v>
      </c>
      <c r="C230" s="1">
        <v>600</v>
      </c>
      <c r="D230" s="1"/>
      <c r="E230" s="1">
        <v>600</v>
      </c>
    </row>
    <row r="231" spans="1:5" x14ac:dyDescent="0.35">
      <c r="A231" t="s">
        <v>119</v>
      </c>
      <c r="C231" s="1">
        <v>100256</v>
      </c>
      <c r="D231" s="1">
        <v>94920</v>
      </c>
      <c r="E231" s="1">
        <v>195176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7518-6F7A-4DDA-9743-D4A58684B4C4}">
  <dimension ref="A1:O441"/>
  <sheetViews>
    <sheetView tabSelected="1" topLeftCell="A423" workbookViewId="0">
      <selection activeCell="E432" sqref="E432"/>
    </sheetView>
  </sheetViews>
  <sheetFormatPr defaultRowHeight="14.5" outlineLevelCol="1" x14ac:dyDescent="0.35"/>
  <cols>
    <col min="1" max="1" width="13.453125" bestFit="1" customWidth="1"/>
    <col min="2" max="2" width="27.54296875" bestFit="1" customWidth="1"/>
    <col min="4" max="4" width="15.453125" bestFit="1" customWidth="1"/>
    <col min="5" max="5" width="15.453125" customWidth="1"/>
    <col min="8" max="8" width="7.1796875" bestFit="1" customWidth="1"/>
    <col min="9" max="9" width="23.7265625" customWidth="1"/>
    <col min="11" max="11" width="55.81640625" bestFit="1" customWidth="1"/>
    <col min="12" max="12" width="28" hidden="1" customWidth="1" outlineLevel="1"/>
    <col min="13" max="13" width="28" customWidth="1" collapsed="1"/>
    <col min="14" max="14" width="30.453125" hidden="1" customWidth="1" outlineLevel="1"/>
    <col min="15" max="15" width="30.453125" bestFit="1" customWidth="1" collapsed="1"/>
    <col min="17" max="17" width="9.7265625" bestFit="1" customWidth="1"/>
    <col min="18" max="19" width="9.7265625" customWidth="1"/>
    <col min="20" max="20" width="21.36328125" bestFit="1" customWidth="1"/>
    <col min="23" max="23" width="16.81640625" bestFit="1" customWidth="1"/>
  </cols>
  <sheetData>
    <row r="1" spans="1:10" x14ac:dyDescent="0.35">
      <c r="A1" t="s">
        <v>5</v>
      </c>
      <c r="B1" t="s">
        <v>117</v>
      </c>
      <c r="C1" t="s">
        <v>1</v>
      </c>
      <c r="D1" t="s">
        <v>2</v>
      </c>
      <c r="E1" t="s">
        <v>118</v>
      </c>
      <c r="F1" t="s">
        <v>3</v>
      </c>
      <c r="G1" t="s">
        <v>4</v>
      </c>
      <c r="H1" t="s">
        <v>6</v>
      </c>
      <c r="I1" t="s">
        <v>114</v>
      </c>
    </row>
    <row r="2" spans="1:10" x14ac:dyDescent="0.35">
      <c r="A2" t="s">
        <v>41</v>
      </c>
      <c r="B2" t="s">
        <v>18</v>
      </c>
      <c r="C2" t="s">
        <v>7</v>
      </c>
      <c r="D2" t="s">
        <v>8</v>
      </c>
      <c r="E2" t="s">
        <v>42</v>
      </c>
      <c r="F2" s="4">
        <v>150000</v>
      </c>
      <c r="G2" s="4">
        <v>210000</v>
      </c>
      <c r="H2" s="4">
        <v>180000</v>
      </c>
      <c r="I2" t="str">
        <f>IF(VLOOKUP(B2,Keywords!G:H,2,FALSE)=0,"",VLOOKUP(B2,Keywords!G:H,2,FALSE))</f>
        <v>Data Architect</v>
      </c>
      <c r="J2">
        <f t="shared" ref="J2:J65" si="0">COUNTIFS(B:B,B2,D:D,D2,E:E,E2,A:A,A2)</f>
        <v>1</v>
      </c>
    </row>
    <row r="3" spans="1:10" x14ac:dyDescent="0.35">
      <c r="A3" t="s">
        <v>41</v>
      </c>
      <c r="B3" t="s">
        <v>19</v>
      </c>
      <c r="C3" t="s">
        <v>7</v>
      </c>
      <c r="D3" t="s">
        <v>8</v>
      </c>
      <c r="E3" t="s">
        <v>42</v>
      </c>
      <c r="F3" s="4">
        <v>160000</v>
      </c>
      <c r="G3" s="4">
        <v>210000</v>
      </c>
      <c r="H3" s="4">
        <v>185000</v>
      </c>
      <c r="I3" t="str">
        <f>IF(VLOOKUP(B3,Keywords!G:H,2,FALSE)=0,"",VLOOKUP(B3,Keywords!G:H,2,FALSE))</f>
        <v>Project Manager</v>
      </c>
      <c r="J3">
        <f t="shared" si="0"/>
        <v>1</v>
      </c>
    </row>
    <row r="4" spans="1:10" x14ac:dyDescent="0.35">
      <c r="A4" t="s">
        <v>41</v>
      </c>
      <c r="B4" t="s">
        <v>20</v>
      </c>
      <c r="C4" t="s">
        <v>7</v>
      </c>
      <c r="D4" t="s">
        <v>8</v>
      </c>
      <c r="E4" t="s">
        <v>42</v>
      </c>
      <c r="F4" s="4">
        <v>140000</v>
      </c>
      <c r="G4" s="4">
        <v>180000</v>
      </c>
      <c r="H4" s="4">
        <v>160000</v>
      </c>
      <c r="I4" t="str">
        <f>IF(VLOOKUP(B4,Keywords!G:H,2,FALSE)=0,"",VLOOKUP(B4,Keywords!G:H,2,FALSE))</f>
        <v/>
      </c>
      <c r="J4">
        <f t="shared" si="0"/>
        <v>1</v>
      </c>
    </row>
    <row r="5" spans="1:10" x14ac:dyDescent="0.35">
      <c r="A5" t="s">
        <v>41</v>
      </c>
      <c r="B5" t="s">
        <v>21</v>
      </c>
      <c r="C5" t="s">
        <v>7</v>
      </c>
      <c r="D5" t="s">
        <v>8</v>
      </c>
      <c r="E5" t="s">
        <v>42</v>
      </c>
      <c r="F5" s="4">
        <v>150000</v>
      </c>
      <c r="G5" s="4">
        <v>200000</v>
      </c>
      <c r="H5" s="4">
        <v>175000</v>
      </c>
      <c r="I5" t="str">
        <f>IF(VLOOKUP(B5,Keywords!G:H,2,FALSE)=0,"",VLOOKUP(B5,Keywords!G:H,2,FALSE))</f>
        <v>Data Architect</v>
      </c>
      <c r="J5">
        <f t="shared" si="0"/>
        <v>1</v>
      </c>
    </row>
    <row r="6" spans="1:10" x14ac:dyDescent="0.35">
      <c r="A6" t="s">
        <v>41</v>
      </c>
      <c r="B6" t="s">
        <v>22</v>
      </c>
      <c r="C6" t="s">
        <v>7</v>
      </c>
      <c r="D6" t="s">
        <v>8</v>
      </c>
      <c r="E6" t="s">
        <v>42</v>
      </c>
      <c r="F6" s="4">
        <v>150000</v>
      </c>
      <c r="G6" s="4">
        <v>200000</v>
      </c>
      <c r="H6" s="4">
        <v>175000</v>
      </c>
      <c r="I6" t="str">
        <f>IF(VLOOKUP(B6,Keywords!G:H,2,FALSE)=0,"",VLOOKUP(B6,Keywords!G:H,2,FALSE))</f>
        <v>Data Architect</v>
      </c>
      <c r="J6">
        <f t="shared" si="0"/>
        <v>1</v>
      </c>
    </row>
    <row r="7" spans="1:10" x14ac:dyDescent="0.35">
      <c r="A7" t="s">
        <v>41</v>
      </c>
      <c r="B7" t="s">
        <v>23</v>
      </c>
      <c r="C7" t="s">
        <v>7</v>
      </c>
      <c r="D7" t="s">
        <v>8</v>
      </c>
      <c r="E7" t="s">
        <v>42</v>
      </c>
      <c r="F7" s="4">
        <v>160000</v>
      </c>
      <c r="G7" s="4">
        <v>210000</v>
      </c>
      <c r="H7" s="4">
        <v>185000</v>
      </c>
      <c r="I7" t="str">
        <f>IF(VLOOKUP(B7,Keywords!G:H,2,FALSE)=0,"",VLOOKUP(B7,Keywords!G:H,2,FALSE))</f>
        <v/>
      </c>
      <c r="J7">
        <f t="shared" si="0"/>
        <v>1</v>
      </c>
    </row>
    <row r="8" spans="1:10" x14ac:dyDescent="0.35">
      <c r="A8" t="s">
        <v>41</v>
      </c>
      <c r="B8" t="s">
        <v>24</v>
      </c>
      <c r="C8" t="s">
        <v>7</v>
      </c>
      <c r="D8" t="s">
        <v>8</v>
      </c>
      <c r="E8" t="s">
        <v>42</v>
      </c>
      <c r="F8" s="4">
        <v>140000</v>
      </c>
      <c r="G8" s="4">
        <v>180000</v>
      </c>
      <c r="H8" s="4">
        <v>160000</v>
      </c>
      <c r="I8" t="str">
        <f>IF(VLOOKUP(B8,Keywords!G:H,2,FALSE)=0,"",VLOOKUP(B8,Keywords!G:H,2,FALSE))</f>
        <v>Project Manager</v>
      </c>
      <c r="J8">
        <f t="shared" si="0"/>
        <v>1</v>
      </c>
    </row>
    <row r="9" spans="1:10" x14ac:dyDescent="0.35">
      <c r="A9" t="s">
        <v>41</v>
      </c>
      <c r="B9" t="s">
        <v>9</v>
      </c>
      <c r="C9" t="s">
        <v>7</v>
      </c>
      <c r="D9" t="s">
        <v>8</v>
      </c>
      <c r="E9" t="s">
        <v>42</v>
      </c>
      <c r="F9" s="4">
        <v>130000</v>
      </c>
      <c r="G9" s="4">
        <v>160000</v>
      </c>
      <c r="H9" s="4">
        <v>145000</v>
      </c>
      <c r="I9" t="str">
        <f>IF(VLOOKUP(B9,Keywords!G:H,2,FALSE)=0,"",VLOOKUP(B9,Keywords!G:H,2,FALSE))</f>
        <v/>
      </c>
      <c r="J9">
        <f t="shared" si="0"/>
        <v>1</v>
      </c>
    </row>
    <row r="10" spans="1:10" x14ac:dyDescent="0.35">
      <c r="A10" t="s">
        <v>41</v>
      </c>
      <c r="B10" t="s">
        <v>25</v>
      </c>
      <c r="C10" t="s">
        <v>7</v>
      </c>
      <c r="D10" t="s">
        <v>8</v>
      </c>
      <c r="E10" t="s">
        <v>42</v>
      </c>
      <c r="F10" s="4">
        <v>80000</v>
      </c>
      <c r="G10" s="4">
        <v>130000</v>
      </c>
      <c r="H10" s="4">
        <v>105000</v>
      </c>
      <c r="I10" t="str">
        <f>IF(VLOOKUP(B10,Keywords!G:H,2,FALSE)=0,"",VLOOKUP(B10,Keywords!G:H,2,FALSE))</f>
        <v/>
      </c>
      <c r="J10">
        <f t="shared" si="0"/>
        <v>1</v>
      </c>
    </row>
    <row r="11" spans="1:10" x14ac:dyDescent="0.35">
      <c r="A11" t="s">
        <v>41</v>
      </c>
      <c r="B11" t="s">
        <v>26</v>
      </c>
      <c r="C11" t="s">
        <v>7</v>
      </c>
      <c r="D11" t="s">
        <v>8</v>
      </c>
      <c r="E11" t="s">
        <v>42</v>
      </c>
      <c r="F11" s="4">
        <v>130000</v>
      </c>
      <c r="G11" s="4">
        <v>160000</v>
      </c>
      <c r="H11" s="4">
        <v>145000</v>
      </c>
      <c r="I11" t="str">
        <f>IF(VLOOKUP(B11,Keywords!G:H,2,FALSE)=0,"",VLOOKUP(B11,Keywords!G:H,2,FALSE))</f>
        <v/>
      </c>
      <c r="J11">
        <f t="shared" si="0"/>
        <v>1</v>
      </c>
    </row>
    <row r="12" spans="1:10" x14ac:dyDescent="0.35">
      <c r="A12" t="s">
        <v>41</v>
      </c>
      <c r="B12" t="s">
        <v>27</v>
      </c>
      <c r="C12" t="s">
        <v>7</v>
      </c>
      <c r="D12" t="s">
        <v>8</v>
      </c>
      <c r="E12" t="s">
        <v>42</v>
      </c>
      <c r="F12" s="4">
        <v>120000</v>
      </c>
      <c r="G12" s="4">
        <v>150000</v>
      </c>
      <c r="H12" s="4">
        <v>135000</v>
      </c>
      <c r="I12" t="str">
        <f>IF(VLOOKUP(B12,Keywords!G:H,2,FALSE)=0,"",VLOOKUP(B12,Keywords!G:H,2,FALSE))</f>
        <v>Business Analyst</v>
      </c>
      <c r="J12">
        <f t="shared" si="0"/>
        <v>1</v>
      </c>
    </row>
    <row r="13" spans="1:10" x14ac:dyDescent="0.35">
      <c r="A13" t="s">
        <v>41</v>
      </c>
      <c r="B13" t="s">
        <v>10</v>
      </c>
      <c r="C13" t="s">
        <v>7</v>
      </c>
      <c r="D13" t="s">
        <v>8</v>
      </c>
      <c r="E13" t="s">
        <v>42</v>
      </c>
      <c r="F13" s="4">
        <v>95000</v>
      </c>
      <c r="G13" s="4">
        <v>140000</v>
      </c>
      <c r="H13" s="4">
        <v>118000</v>
      </c>
      <c r="I13" t="str">
        <f>IF(VLOOKUP(B13,Keywords!G:H,2,FALSE)=0,"",VLOOKUP(B13,Keywords!G:H,2,FALSE))</f>
        <v>Data Analyst</v>
      </c>
      <c r="J13">
        <f t="shared" si="0"/>
        <v>1</v>
      </c>
    </row>
    <row r="14" spans="1:10" x14ac:dyDescent="0.35">
      <c r="A14" t="s">
        <v>41</v>
      </c>
      <c r="B14" t="s">
        <v>28</v>
      </c>
      <c r="C14" t="s">
        <v>7</v>
      </c>
      <c r="D14" t="s">
        <v>8</v>
      </c>
      <c r="E14" t="s">
        <v>42</v>
      </c>
      <c r="F14" s="4">
        <v>65000</v>
      </c>
      <c r="G14" s="4">
        <v>95000</v>
      </c>
      <c r="H14" s="4">
        <v>80000</v>
      </c>
      <c r="I14" t="str">
        <f>IF(VLOOKUP(B14,Keywords!G:H,2,FALSE)=0,"",VLOOKUP(B14,Keywords!G:H,2,FALSE))</f>
        <v>Data Analyst</v>
      </c>
      <c r="J14">
        <f t="shared" si="0"/>
        <v>1</v>
      </c>
    </row>
    <row r="15" spans="1:10" x14ac:dyDescent="0.35">
      <c r="A15" t="s">
        <v>41</v>
      </c>
      <c r="B15" t="s">
        <v>29</v>
      </c>
      <c r="C15" t="s">
        <v>7</v>
      </c>
      <c r="D15" t="s">
        <v>8</v>
      </c>
      <c r="E15" t="s">
        <v>42</v>
      </c>
      <c r="F15" s="4">
        <v>120000</v>
      </c>
      <c r="G15" s="4">
        <v>170000</v>
      </c>
      <c r="H15" s="4">
        <v>145000</v>
      </c>
      <c r="I15" t="str">
        <f>IF(VLOOKUP(B15,Keywords!G:H,2,FALSE)=0,"",VLOOKUP(B15,Keywords!G:H,2,FALSE))</f>
        <v>Data Engineer</v>
      </c>
      <c r="J15">
        <f t="shared" si="0"/>
        <v>1</v>
      </c>
    </row>
    <row r="16" spans="1:10" x14ac:dyDescent="0.35">
      <c r="A16" t="s">
        <v>41</v>
      </c>
      <c r="B16" t="s">
        <v>30</v>
      </c>
      <c r="C16" t="s">
        <v>7</v>
      </c>
      <c r="D16" t="s">
        <v>8</v>
      </c>
      <c r="E16" t="s">
        <v>42</v>
      </c>
      <c r="F16" s="4">
        <v>130000</v>
      </c>
      <c r="G16" s="4">
        <v>160000</v>
      </c>
      <c r="H16" s="4">
        <v>145000</v>
      </c>
      <c r="I16" t="str">
        <f>IF(VLOOKUP(B16,Keywords!G:H,2,FALSE)=0,"",VLOOKUP(B16,Keywords!G:H,2,FALSE))</f>
        <v>Data Scientist</v>
      </c>
      <c r="J16">
        <f t="shared" si="0"/>
        <v>1</v>
      </c>
    </row>
    <row r="17" spans="1:10" x14ac:dyDescent="0.35">
      <c r="A17" t="s">
        <v>41</v>
      </c>
      <c r="B17" t="s">
        <v>31</v>
      </c>
      <c r="C17" t="s">
        <v>7</v>
      </c>
      <c r="D17" t="s">
        <v>8</v>
      </c>
      <c r="E17" t="s">
        <v>42</v>
      </c>
      <c r="F17" s="4">
        <v>140000</v>
      </c>
      <c r="G17" s="4">
        <v>200000</v>
      </c>
      <c r="H17" s="4">
        <v>170000</v>
      </c>
      <c r="I17" t="str">
        <f>IF(VLOOKUP(B17,Keywords!G:H,2,FALSE)=0,"",VLOOKUP(B17,Keywords!G:H,2,FALSE))</f>
        <v>Data Scientist</v>
      </c>
      <c r="J17">
        <f t="shared" si="0"/>
        <v>1</v>
      </c>
    </row>
    <row r="18" spans="1:10" x14ac:dyDescent="0.35">
      <c r="A18" t="s">
        <v>41</v>
      </c>
      <c r="B18" t="s">
        <v>32</v>
      </c>
      <c r="C18" t="s">
        <v>7</v>
      </c>
      <c r="D18" t="s">
        <v>8</v>
      </c>
      <c r="E18" t="s">
        <v>42</v>
      </c>
      <c r="F18" s="4">
        <v>80000</v>
      </c>
      <c r="G18" s="4">
        <v>140000</v>
      </c>
      <c r="H18" s="4">
        <v>110000</v>
      </c>
      <c r="I18" t="str">
        <f>IF(VLOOKUP(B18,Keywords!G:H,2,FALSE)=0,"",VLOOKUP(B18,Keywords!G:H,2,FALSE))</f>
        <v>Data Scientist</v>
      </c>
      <c r="J18">
        <f t="shared" si="0"/>
        <v>1</v>
      </c>
    </row>
    <row r="19" spans="1:10" x14ac:dyDescent="0.35">
      <c r="A19" t="s">
        <v>41</v>
      </c>
      <c r="B19" t="s">
        <v>33</v>
      </c>
      <c r="C19" t="s">
        <v>7</v>
      </c>
      <c r="D19" t="s">
        <v>8</v>
      </c>
      <c r="E19" t="s">
        <v>42</v>
      </c>
      <c r="F19" s="4">
        <v>150000</v>
      </c>
      <c r="G19" s="4">
        <v>170000</v>
      </c>
      <c r="H19" s="4">
        <v>160000</v>
      </c>
      <c r="I19" t="str">
        <f>IF(VLOOKUP(B19,Keywords!G:H,2,FALSE)=0,"",VLOOKUP(B19,Keywords!G:H,2,FALSE))</f>
        <v/>
      </c>
      <c r="J19">
        <f t="shared" si="0"/>
        <v>1</v>
      </c>
    </row>
    <row r="20" spans="1:10" x14ac:dyDescent="0.35">
      <c r="A20" t="s">
        <v>41</v>
      </c>
      <c r="B20" t="s">
        <v>34</v>
      </c>
      <c r="C20" t="s">
        <v>7</v>
      </c>
      <c r="D20" t="s">
        <v>8</v>
      </c>
      <c r="E20" t="s">
        <v>42</v>
      </c>
      <c r="F20" s="4">
        <v>140000</v>
      </c>
      <c r="G20" s="4">
        <v>160000</v>
      </c>
      <c r="H20" s="4">
        <v>150000</v>
      </c>
      <c r="I20" t="str">
        <f>IF(VLOOKUP(B20,Keywords!G:H,2,FALSE)=0,"",VLOOKUP(B20,Keywords!G:H,2,FALSE))</f>
        <v/>
      </c>
      <c r="J20">
        <f t="shared" si="0"/>
        <v>1</v>
      </c>
    </row>
    <row r="21" spans="1:10" x14ac:dyDescent="0.35">
      <c r="A21" t="s">
        <v>41</v>
      </c>
      <c r="B21" t="s">
        <v>35</v>
      </c>
      <c r="C21" t="s">
        <v>7</v>
      </c>
      <c r="D21" t="s">
        <v>8</v>
      </c>
      <c r="E21" t="s">
        <v>42</v>
      </c>
      <c r="F21" s="4">
        <v>110000</v>
      </c>
      <c r="G21" s="4">
        <v>140000</v>
      </c>
      <c r="H21" s="4">
        <v>125000</v>
      </c>
      <c r="I21" t="str">
        <f>IF(VLOOKUP(B21,Keywords!G:H,2,FALSE)=0,"",VLOOKUP(B21,Keywords!G:H,2,FALSE))</f>
        <v/>
      </c>
      <c r="J21">
        <f t="shared" si="0"/>
        <v>1</v>
      </c>
    </row>
    <row r="22" spans="1:10" x14ac:dyDescent="0.35">
      <c r="A22" t="s">
        <v>41</v>
      </c>
      <c r="B22" t="s">
        <v>36</v>
      </c>
      <c r="C22" t="s">
        <v>7</v>
      </c>
      <c r="D22" t="s">
        <v>8</v>
      </c>
      <c r="E22" t="s">
        <v>42</v>
      </c>
      <c r="F22" s="4">
        <v>80000</v>
      </c>
      <c r="G22" s="4">
        <v>100000</v>
      </c>
      <c r="H22" s="4">
        <v>90000</v>
      </c>
      <c r="I22" t="str">
        <f>IF(VLOOKUP(B22,Keywords!G:H,2,FALSE)=0,"",VLOOKUP(B22,Keywords!G:H,2,FALSE))</f>
        <v/>
      </c>
      <c r="J22">
        <f t="shared" si="0"/>
        <v>1</v>
      </c>
    </row>
    <row r="23" spans="1:10" x14ac:dyDescent="0.35">
      <c r="A23" t="s">
        <v>41</v>
      </c>
      <c r="B23" t="s">
        <v>37</v>
      </c>
      <c r="C23" t="s">
        <v>7</v>
      </c>
      <c r="D23" t="s">
        <v>8</v>
      </c>
      <c r="E23" t="s">
        <v>42</v>
      </c>
      <c r="F23" s="4">
        <v>140000</v>
      </c>
      <c r="G23" s="4">
        <v>160000</v>
      </c>
      <c r="H23" s="4">
        <v>150000</v>
      </c>
      <c r="I23" t="str">
        <f>IF(VLOOKUP(B23,Keywords!G:H,2,FALSE)=0,"",VLOOKUP(B23,Keywords!G:H,2,FALSE))</f>
        <v>AI</v>
      </c>
      <c r="J23">
        <f t="shared" si="0"/>
        <v>1</v>
      </c>
    </row>
    <row r="24" spans="1:10" x14ac:dyDescent="0.35">
      <c r="A24" t="s">
        <v>41</v>
      </c>
      <c r="B24" t="s">
        <v>38</v>
      </c>
      <c r="C24" t="s">
        <v>7</v>
      </c>
      <c r="D24" t="s">
        <v>8</v>
      </c>
      <c r="E24" t="s">
        <v>42</v>
      </c>
      <c r="F24" s="4">
        <v>110000</v>
      </c>
      <c r="G24" s="4">
        <v>140000</v>
      </c>
      <c r="H24" s="4">
        <v>125000</v>
      </c>
      <c r="I24" t="str">
        <f>IF(VLOOKUP(B24,Keywords!G:H,2,FALSE)=0,"",VLOOKUP(B24,Keywords!G:H,2,FALSE))</f>
        <v>AI</v>
      </c>
      <c r="J24">
        <f t="shared" si="0"/>
        <v>1</v>
      </c>
    </row>
    <row r="25" spans="1:10" x14ac:dyDescent="0.35">
      <c r="A25" t="s">
        <v>41</v>
      </c>
      <c r="B25" t="s">
        <v>39</v>
      </c>
      <c r="C25" t="s">
        <v>7</v>
      </c>
      <c r="D25" t="s">
        <v>8</v>
      </c>
      <c r="E25" t="s">
        <v>42</v>
      </c>
      <c r="F25" s="4">
        <v>120000</v>
      </c>
      <c r="G25" s="4">
        <v>160000</v>
      </c>
      <c r="H25" s="4">
        <v>140000</v>
      </c>
      <c r="I25" t="str">
        <f>IF(VLOOKUP(B25,Keywords!G:H,2,FALSE)=0,"",VLOOKUP(B25,Keywords!G:H,2,FALSE))</f>
        <v/>
      </c>
      <c r="J25">
        <f t="shared" si="0"/>
        <v>1</v>
      </c>
    </row>
    <row r="26" spans="1:10" x14ac:dyDescent="0.35">
      <c r="A26" t="s">
        <v>41</v>
      </c>
      <c r="B26" t="s">
        <v>40</v>
      </c>
      <c r="C26" t="s">
        <v>7</v>
      </c>
      <c r="D26" t="s">
        <v>8</v>
      </c>
      <c r="E26" t="s">
        <v>42</v>
      </c>
      <c r="F26" s="4">
        <v>130000</v>
      </c>
      <c r="G26" s="4">
        <v>160000</v>
      </c>
      <c r="H26" s="4">
        <v>145000</v>
      </c>
      <c r="I26" t="str">
        <f>IF(VLOOKUP(B26,Keywords!G:H,2,FALSE)=0,"",VLOOKUP(B26,Keywords!G:H,2,FALSE))</f>
        <v/>
      </c>
      <c r="J26">
        <f t="shared" si="0"/>
        <v>1</v>
      </c>
    </row>
    <row r="27" spans="1:10" x14ac:dyDescent="0.35">
      <c r="A27" t="s">
        <v>41</v>
      </c>
      <c r="B27" t="s">
        <v>18</v>
      </c>
      <c r="C27" t="s">
        <v>7</v>
      </c>
      <c r="D27" t="s">
        <v>8</v>
      </c>
      <c r="E27" t="s">
        <v>45</v>
      </c>
      <c r="F27" s="4">
        <v>880</v>
      </c>
      <c r="G27" s="4">
        <v>1280</v>
      </c>
      <c r="H27" s="4">
        <v>1080</v>
      </c>
      <c r="I27" t="str">
        <f>IF(VLOOKUP(B27,Keywords!G:H,2,FALSE)=0,"",VLOOKUP(B27,Keywords!G:H,2,FALSE))</f>
        <v>Data Architect</v>
      </c>
      <c r="J27">
        <f t="shared" si="0"/>
        <v>1</v>
      </c>
    </row>
    <row r="28" spans="1:10" x14ac:dyDescent="0.35">
      <c r="A28" t="s">
        <v>41</v>
      </c>
      <c r="B28" t="s">
        <v>19</v>
      </c>
      <c r="C28" t="s">
        <v>7</v>
      </c>
      <c r="D28" t="s">
        <v>8</v>
      </c>
      <c r="E28" t="s">
        <v>45</v>
      </c>
      <c r="F28" s="4">
        <v>880</v>
      </c>
      <c r="G28" s="4">
        <v>1280</v>
      </c>
      <c r="H28" s="4">
        <v>1080</v>
      </c>
      <c r="I28" t="str">
        <f>IF(VLOOKUP(B28,Keywords!G:H,2,FALSE)=0,"",VLOOKUP(B28,Keywords!G:H,2,FALSE))</f>
        <v>Project Manager</v>
      </c>
      <c r="J28">
        <f t="shared" si="0"/>
        <v>1</v>
      </c>
    </row>
    <row r="29" spans="1:10" x14ac:dyDescent="0.35">
      <c r="A29" t="s">
        <v>41</v>
      </c>
      <c r="B29" t="s">
        <v>20</v>
      </c>
      <c r="C29" t="s">
        <v>7</v>
      </c>
      <c r="D29" t="s">
        <v>8</v>
      </c>
      <c r="E29" t="s">
        <v>45</v>
      </c>
      <c r="F29" s="4">
        <v>880</v>
      </c>
      <c r="G29" s="4">
        <v>1120</v>
      </c>
      <c r="H29" s="4">
        <v>1000</v>
      </c>
      <c r="I29" t="str">
        <f>IF(VLOOKUP(B29,Keywords!G:H,2,FALSE)=0,"",VLOOKUP(B29,Keywords!G:H,2,FALSE))</f>
        <v/>
      </c>
      <c r="J29">
        <f t="shared" si="0"/>
        <v>1</v>
      </c>
    </row>
    <row r="30" spans="1:10" x14ac:dyDescent="0.35">
      <c r="A30" t="s">
        <v>41</v>
      </c>
      <c r="B30" t="s">
        <v>21</v>
      </c>
      <c r="C30" t="s">
        <v>7</v>
      </c>
      <c r="D30" t="s">
        <v>8</v>
      </c>
      <c r="E30" t="s">
        <v>45</v>
      </c>
      <c r="F30" s="4">
        <v>880</v>
      </c>
      <c r="G30" s="4">
        <v>1200</v>
      </c>
      <c r="H30" s="4">
        <v>1040</v>
      </c>
      <c r="I30" t="str">
        <f>IF(VLOOKUP(B30,Keywords!G:H,2,FALSE)=0,"",VLOOKUP(B30,Keywords!G:H,2,FALSE))</f>
        <v>Data Architect</v>
      </c>
      <c r="J30">
        <f t="shared" si="0"/>
        <v>1</v>
      </c>
    </row>
    <row r="31" spans="1:10" x14ac:dyDescent="0.35">
      <c r="A31" t="s">
        <v>41</v>
      </c>
      <c r="B31" t="s">
        <v>22</v>
      </c>
      <c r="C31" t="s">
        <v>7</v>
      </c>
      <c r="D31" t="s">
        <v>8</v>
      </c>
      <c r="E31" t="s">
        <v>45</v>
      </c>
      <c r="F31" s="4">
        <v>880</v>
      </c>
      <c r="G31" s="4">
        <v>1200</v>
      </c>
      <c r="H31" s="4">
        <v>1040</v>
      </c>
      <c r="I31" t="str">
        <f>IF(VLOOKUP(B31,Keywords!G:H,2,FALSE)=0,"",VLOOKUP(B31,Keywords!G:H,2,FALSE))</f>
        <v>Data Architect</v>
      </c>
      <c r="J31">
        <f t="shared" si="0"/>
        <v>1</v>
      </c>
    </row>
    <row r="32" spans="1:10" x14ac:dyDescent="0.35">
      <c r="A32" t="s">
        <v>41</v>
      </c>
      <c r="B32" t="s">
        <v>23</v>
      </c>
      <c r="C32" t="s">
        <v>7</v>
      </c>
      <c r="D32" t="s">
        <v>8</v>
      </c>
      <c r="E32" t="s">
        <v>45</v>
      </c>
      <c r="F32" s="4">
        <v>880</v>
      </c>
      <c r="G32" s="4">
        <v>1200</v>
      </c>
      <c r="H32" s="4">
        <v>1040</v>
      </c>
      <c r="I32" t="str">
        <f>IF(VLOOKUP(B32,Keywords!G:H,2,FALSE)=0,"",VLOOKUP(B32,Keywords!G:H,2,FALSE))</f>
        <v/>
      </c>
      <c r="J32">
        <f t="shared" si="0"/>
        <v>1</v>
      </c>
    </row>
    <row r="33" spans="1:10" x14ac:dyDescent="0.35">
      <c r="A33" t="s">
        <v>41</v>
      </c>
      <c r="B33" t="s">
        <v>24</v>
      </c>
      <c r="C33" t="s">
        <v>7</v>
      </c>
      <c r="D33" t="s">
        <v>8</v>
      </c>
      <c r="E33" t="s">
        <v>45</v>
      </c>
      <c r="F33" s="4">
        <v>880</v>
      </c>
      <c r="G33" s="4">
        <v>1120</v>
      </c>
      <c r="H33" s="4">
        <v>1000</v>
      </c>
      <c r="I33" t="str">
        <f>IF(VLOOKUP(B33,Keywords!G:H,2,FALSE)=0,"",VLOOKUP(B33,Keywords!G:H,2,FALSE))</f>
        <v>Project Manager</v>
      </c>
      <c r="J33">
        <f t="shared" si="0"/>
        <v>1</v>
      </c>
    </row>
    <row r="34" spans="1:10" x14ac:dyDescent="0.35">
      <c r="A34" t="s">
        <v>41</v>
      </c>
      <c r="B34" t="s">
        <v>9</v>
      </c>
      <c r="C34" t="s">
        <v>7</v>
      </c>
      <c r="D34" t="s">
        <v>8</v>
      </c>
      <c r="E34" t="s">
        <v>45</v>
      </c>
      <c r="F34" s="4">
        <v>720</v>
      </c>
      <c r="G34" s="4">
        <v>1000</v>
      </c>
      <c r="H34" s="4">
        <v>864</v>
      </c>
      <c r="I34" t="str">
        <f>IF(VLOOKUP(B34,Keywords!G:H,2,FALSE)=0,"",VLOOKUP(B34,Keywords!G:H,2,FALSE))</f>
        <v/>
      </c>
      <c r="J34">
        <f t="shared" si="0"/>
        <v>1</v>
      </c>
    </row>
    <row r="35" spans="1:10" x14ac:dyDescent="0.35">
      <c r="A35" t="s">
        <v>41</v>
      </c>
      <c r="B35" t="s">
        <v>25</v>
      </c>
      <c r="C35" t="s">
        <v>7</v>
      </c>
      <c r="D35" t="s">
        <v>8</v>
      </c>
      <c r="E35" t="s">
        <v>45</v>
      </c>
      <c r="F35" s="4">
        <v>480</v>
      </c>
      <c r="G35" s="4">
        <v>720</v>
      </c>
      <c r="H35" s="4">
        <v>600</v>
      </c>
      <c r="I35" t="str">
        <f>IF(VLOOKUP(B35,Keywords!G:H,2,FALSE)=0,"",VLOOKUP(B35,Keywords!G:H,2,FALSE))</f>
        <v/>
      </c>
      <c r="J35">
        <f t="shared" si="0"/>
        <v>1</v>
      </c>
    </row>
    <row r="36" spans="1:10" x14ac:dyDescent="0.35">
      <c r="A36" t="s">
        <v>41</v>
      </c>
      <c r="B36" t="s">
        <v>26</v>
      </c>
      <c r="C36" t="s">
        <v>7</v>
      </c>
      <c r="D36" t="s">
        <v>8</v>
      </c>
      <c r="E36" t="s">
        <v>45</v>
      </c>
      <c r="F36" s="4">
        <v>720</v>
      </c>
      <c r="G36" s="4">
        <v>1000</v>
      </c>
      <c r="H36" s="4">
        <v>864</v>
      </c>
      <c r="I36" t="str">
        <f>IF(VLOOKUP(B36,Keywords!G:H,2,FALSE)=0,"",VLOOKUP(B36,Keywords!G:H,2,FALSE))</f>
        <v/>
      </c>
      <c r="J36">
        <f t="shared" si="0"/>
        <v>1</v>
      </c>
    </row>
    <row r="37" spans="1:10" x14ac:dyDescent="0.35">
      <c r="A37" t="s">
        <v>41</v>
      </c>
      <c r="B37" t="s">
        <v>27</v>
      </c>
      <c r="C37" t="s">
        <v>7</v>
      </c>
      <c r="D37" t="s">
        <v>8</v>
      </c>
      <c r="E37" t="s">
        <v>45</v>
      </c>
      <c r="F37" s="4">
        <v>720</v>
      </c>
      <c r="G37" s="4">
        <v>960</v>
      </c>
      <c r="H37" s="4">
        <v>840</v>
      </c>
      <c r="I37" t="str">
        <f>IF(VLOOKUP(B37,Keywords!G:H,2,FALSE)=0,"",VLOOKUP(B37,Keywords!G:H,2,FALSE))</f>
        <v>Business Analyst</v>
      </c>
      <c r="J37">
        <f t="shared" si="0"/>
        <v>1</v>
      </c>
    </row>
    <row r="38" spans="1:10" x14ac:dyDescent="0.35">
      <c r="A38" t="s">
        <v>41</v>
      </c>
      <c r="B38" t="s">
        <v>10</v>
      </c>
      <c r="C38" t="s">
        <v>7</v>
      </c>
      <c r="D38" t="s">
        <v>8</v>
      </c>
      <c r="E38" t="s">
        <v>45</v>
      </c>
      <c r="F38" s="4">
        <v>600</v>
      </c>
      <c r="G38" s="4">
        <v>880</v>
      </c>
      <c r="H38" s="4">
        <v>744</v>
      </c>
      <c r="I38" t="str">
        <f>IF(VLOOKUP(B38,Keywords!G:H,2,FALSE)=0,"",VLOOKUP(B38,Keywords!G:H,2,FALSE))</f>
        <v>Data Analyst</v>
      </c>
      <c r="J38">
        <f t="shared" si="0"/>
        <v>1</v>
      </c>
    </row>
    <row r="39" spans="1:10" x14ac:dyDescent="0.35">
      <c r="A39" t="s">
        <v>41</v>
      </c>
      <c r="B39" t="s">
        <v>28</v>
      </c>
      <c r="C39" t="s">
        <v>7</v>
      </c>
      <c r="D39" t="s">
        <v>8</v>
      </c>
      <c r="E39" t="s">
        <v>45</v>
      </c>
      <c r="F39" s="4">
        <v>400</v>
      </c>
      <c r="G39" s="4">
        <v>600</v>
      </c>
      <c r="H39" s="4">
        <v>504</v>
      </c>
      <c r="I39" t="str">
        <f>IF(VLOOKUP(B39,Keywords!G:H,2,FALSE)=0,"",VLOOKUP(B39,Keywords!G:H,2,FALSE))</f>
        <v>Data Analyst</v>
      </c>
      <c r="J39">
        <f t="shared" si="0"/>
        <v>1</v>
      </c>
    </row>
    <row r="40" spans="1:10" x14ac:dyDescent="0.35">
      <c r="A40" t="s">
        <v>41</v>
      </c>
      <c r="B40" t="s">
        <v>29</v>
      </c>
      <c r="C40" t="s">
        <v>7</v>
      </c>
      <c r="D40" t="s">
        <v>8</v>
      </c>
      <c r="E40" t="s">
        <v>45</v>
      </c>
      <c r="F40" s="4">
        <v>640</v>
      </c>
      <c r="G40" s="4">
        <v>1000</v>
      </c>
      <c r="H40" s="4">
        <v>824</v>
      </c>
      <c r="I40" t="str">
        <f>IF(VLOOKUP(B40,Keywords!G:H,2,FALSE)=0,"",VLOOKUP(B40,Keywords!G:H,2,FALSE))</f>
        <v>Data Engineer</v>
      </c>
      <c r="J40">
        <f t="shared" si="0"/>
        <v>1</v>
      </c>
    </row>
    <row r="41" spans="1:10" x14ac:dyDescent="0.35">
      <c r="A41" t="s">
        <v>41</v>
      </c>
      <c r="B41" t="s">
        <v>30</v>
      </c>
      <c r="C41" t="s">
        <v>7</v>
      </c>
      <c r="D41" t="s">
        <v>8</v>
      </c>
      <c r="E41" t="s">
        <v>45</v>
      </c>
      <c r="F41" s="4">
        <v>720</v>
      </c>
      <c r="G41" s="4">
        <v>1000</v>
      </c>
      <c r="H41" s="4">
        <v>864</v>
      </c>
      <c r="I41" t="str">
        <f>IF(VLOOKUP(B41,Keywords!G:H,2,FALSE)=0,"",VLOOKUP(B41,Keywords!G:H,2,FALSE))</f>
        <v>Data Scientist</v>
      </c>
      <c r="J41">
        <f t="shared" si="0"/>
        <v>1</v>
      </c>
    </row>
    <row r="42" spans="1:10" x14ac:dyDescent="0.35">
      <c r="A42" t="s">
        <v>41</v>
      </c>
      <c r="B42" t="s">
        <v>31</v>
      </c>
      <c r="C42" t="s">
        <v>7</v>
      </c>
      <c r="D42" t="s">
        <v>8</v>
      </c>
      <c r="E42" t="s">
        <v>45</v>
      </c>
      <c r="F42" s="4">
        <v>760</v>
      </c>
      <c r="G42" s="4">
        <v>1200</v>
      </c>
      <c r="H42" s="4">
        <v>984</v>
      </c>
      <c r="I42" t="str">
        <f>IF(VLOOKUP(B42,Keywords!G:H,2,FALSE)=0,"",VLOOKUP(B42,Keywords!G:H,2,FALSE))</f>
        <v>Data Scientist</v>
      </c>
      <c r="J42">
        <f t="shared" si="0"/>
        <v>1</v>
      </c>
    </row>
    <row r="43" spans="1:10" x14ac:dyDescent="0.35">
      <c r="A43" t="s">
        <v>41</v>
      </c>
      <c r="B43" t="s">
        <v>32</v>
      </c>
      <c r="C43" t="s">
        <v>7</v>
      </c>
      <c r="D43" t="s">
        <v>8</v>
      </c>
      <c r="E43" t="s">
        <v>45</v>
      </c>
      <c r="F43" s="4">
        <v>480</v>
      </c>
      <c r="G43" s="4">
        <v>760</v>
      </c>
      <c r="H43" s="4">
        <v>624</v>
      </c>
      <c r="I43" t="str">
        <f>IF(VLOOKUP(B43,Keywords!G:H,2,FALSE)=0,"",VLOOKUP(B43,Keywords!G:H,2,FALSE))</f>
        <v>Data Scientist</v>
      </c>
      <c r="J43">
        <f t="shared" si="0"/>
        <v>1</v>
      </c>
    </row>
    <row r="44" spans="1:10" x14ac:dyDescent="0.35">
      <c r="A44" t="s">
        <v>41</v>
      </c>
      <c r="B44" t="s">
        <v>33</v>
      </c>
      <c r="C44" t="s">
        <v>7</v>
      </c>
      <c r="D44" t="s">
        <v>8</v>
      </c>
      <c r="E44" t="s">
        <v>45</v>
      </c>
      <c r="F44" s="4">
        <v>7200</v>
      </c>
      <c r="G44" s="4">
        <v>8000</v>
      </c>
      <c r="H44" s="4">
        <v>7600</v>
      </c>
      <c r="I44" t="str">
        <f>IF(VLOOKUP(B44,Keywords!G:H,2,FALSE)=0,"",VLOOKUP(B44,Keywords!G:H,2,FALSE))</f>
        <v/>
      </c>
      <c r="J44">
        <f t="shared" si="0"/>
        <v>1</v>
      </c>
    </row>
    <row r="45" spans="1:10" x14ac:dyDescent="0.35">
      <c r="A45" t="s">
        <v>41</v>
      </c>
      <c r="B45" t="s">
        <v>34</v>
      </c>
      <c r="C45" t="s">
        <v>7</v>
      </c>
      <c r="D45" t="s">
        <v>8</v>
      </c>
      <c r="E45" t="s">
        <v>45</v>
      </c>
      <c r="F45" s="4">
        <v>6400</v>
      </c>
      <c r="G45" s="4">
        <v>8000</v>
      </c>
      <c r="H45" s="4">
        <v>7200</v>
      </c>
      <c r="I45" t="str">
        <f>IF(VLOOKUP(B45,Keywords!G:H,2,FALSE)=0,"",VLOOKUP(B45,Keywords!G:H,2,FALSE))</f>
        <v/>
      </c>
      <c r="J45">
        <f t="shared" si="0"/>
        <v>1</v>
      </c>
    </row>
    <row r="46" spans="1:10" x14ac:dyDescent="0.35">
      <c r="A46" t="s">
        <v>41</v>
      </c>
      <c r="B46" t="s">
        <v>35</v>
      </c>
      <c r="C46" t="s">
        <v>7</v>
      </c>
      <c r="D46" t="s">
        <v>8</v>
      </c>
      <c r="E46" t="s">
        <v>45</v>
      </c>
      <c r="F46" s="4">
        <v>5600</v>
      </c>
      <c r="G46" s="4">
        <v>7200</v>
      </c>
      <c r="H46" s="4">
        <v>6400</v>
      </c>
      <c r="I46" t="str">
        <f>IF(VLOOKUP(B46,Keywords!G:H,2,FALSE)=0,"",VLOOKUP(B46,Keywords!G:H,2,FALSE))</f>
        <v/>
      </c>
      <c r="J46">
        <f t="shared" si="0"/>
        <v>1</v>
      </c>
    </row>
    <row r="47" spans="1:10" x14ac:dyDescent="0.35">
      <c r="A47" t="s">
        <v>41</v>
      </c>
      <c r="B47" t="s">
        <v>36</v>
      </c>
      <c r="C47" t="s">
        <v>7</v>
      </c>
      <c r="D47" t="s">
        <v>8</v>
      </c>
      <c r="E47" t="s">
        <v>45</v>
      </c>
      <c r="F47" s="4">
        <v>4800</v>
      </c>
      <c r="G47" s="4">
        <v>6400</v>
      </c>
      <c r="H47" s="4">
        <v>5600</v>
      </c>
      <c r="I47" t="str">
        <f>IF(VLOOKUP(B47,Keywords!G:H,2,FALSE)=0,"",VLOOKUP(B47,Keywords!G:H,2,FALSE))</f>
        <v/>
      </c>
      <c r="J47">
        <f t="shared" si="0"/>
        <v>1</v>
      </c>
    </row>
    <row r="48" spans="1:10" x14ac:dyDescent="0.35">
      <c r="A48" t="s">
        <v>41</v>
      </c>
      <c r="B48" t="s">
        <v>37</v>
      </c>
      <c r="C48" t="s">
        <v>7</v>
      </c>
      <c r="D48" t="s">
        <v>8</v>
      </c>
      <c r="E48" t="s">
        <v>45</v>
      </c>
      <c r="F48" s="4">
        <v>7200</v>
      </c>
      <c r="G48" s="4">
        <v>8800</v>
      </c>
      <c r="H48" s="4">
        <v>8000</v>
      </c>
      <c r="I48" t="str">
        <f>IF(VLOOKUP(B48,Keywords!G:H,2,FALSE)=0,"",VLOOKUP(B48,Keywords!G:H,2,FALSE))</f>
        <v>AI</v>
      </c>
      <c r="J48">
        <f t="shared" si="0"/>
        <v>1</v>
      </c>
    </row>
    <row r="49" spans="1:10" x14ac:dyDescent="0.35">
      <c r="A49" t="s">
        <v>41</v>
      </c>
      <c r="B49" t="s">
        <v>38</v>
      </c>
      <c r="C49" t="s">
        <v>7</v>
      </c>
      <c r="D49" t="s">
        <v>8</v>
      </c>
      <c r="E49" t="s">
        <v>45</v>
      </c>
      <c r="F49" s="4">
        <v>5600</v>
      </c>
      <c r="G49" s="4">
        <v>7200</v>
      </c>
      <c r="H49" s="4">
        <v>6400</v>
      </c>
      <c r="I49" t="str">
        <f>IF(VLOOKUP(B49,Keywords!G:H,2,FALSE)=0,"",VLOOKUP(B49,Keywords!G:H,2,FALSE))</f>
        <v>AI</v>
      </c>
      <c r="J49">
        <f t="shared" si="0"/>
        <v>1</v>
      </c>
    </row>
    <row r="50" spans="1:10" x14ac:dyDescent="0.35">
      <c r="A50" t="s">
        <v>41</v>
      </c>
      <c r="B50" t="s">
        <v>39</v>
      </c>
      <c r="C50" t="s">
        <v>7</v>
      </c>
      <c r="D50" t="s">
        <v>8</v>
      </c>
      <c r="E50" t="s">
        <v>45</v>
      </c>
      <c r="F50" s="4">
        <v>6400</v>
      </c>
      <c r="G50" s="4">
        <v>8800</v>
      </c>
      <c r="H50" s="4">
        <v>7600</v>
      </c>
      <c r="I50" t="str">
        <f>IF(VLOOKUP(B50,Keywords!G:H,2,FALSE)=0,"",VLOOKUP(B50,Keywords!G:H,2,FALSE))</f>
        <v/>
      </c>
      <c r="J50">
        <f t="shared" si="0"/>
        <v>1</v>
      </c>
    </row>
    <row r="51" spans="1:10" x14ac:dyDescent="0.35">
      <c r="A51" t="s">
        <v>41</v>
      </c>
      <c r="B51" t="s">
        <v>40</v>
      </c>
      <c r="C51" t="s">
        <v>7</v>
      </c>
      <c r="D51" t="s">
        <v>8</v>
      </c>
      <c r="E51" t="s">
        <v>45</v>
      </c>
      <c r="F51" s="4">
        <v>6400</v>
      </c>
      <c r="G51" s="4">
        <v>8000</v>
      </c>
      <c r="H51" s="4">
        <v>7200</v>
      </c>
      <c r="I51" t="str">
        <f>IF(VLOOKUP(B51,Keywords!G:H,2,FALSE)=0,"",VLOOKUP(B51,Keywords!G:H,2,FALSE))</f>
        <v/>
      </c>
      <c r="J51">
        <f t="shared" si="0"/>
        <v>1</v>
      </c>
    </row>
    <row r="52" spans="1:10" x14ac:dyDescent="0.35">
      <c r="A52" t="s">
        <v>41</v>
      </c>
      <c r="B52" t="s">
        <v>46</v>
      </c>
      <c r="C52" t="s">
        <v>7</v>
      </c>
      <c r="D52" s="2" t="s">
        <v>8</v>
      </c>
      <c r="E52" t="s">
        <v>42</v>
      </c>
      <c r="F52" s="4">
        <v>160000</v>
      </c>
      <c r="G52" s="4">
        <v>220000</v>
      </c>
      <c r="H52" s="4">
        <v>190000</v>
      </c>
      <c r="I52" t="str">
        <f>IF(VLOOKUP(B52,Keywords!G:H,2,FALSE)=0,"",VLOOKUP(B52,Keywords!G:H,2,FALSE))</f>
        <v>Project Manager</v>
      </c>
      <c r="J52">
        <f t="shared" si="0"/>
        <v>1</v>
      </c>
    </row>
    <row r="53" spans="1:10" x14ac:dyDescent="0.35">
      <c r="A53" t="s">
        <v>41</v>
      </c>
      <c r="B53" t="s">
        <v>47</v>
      </c>
      <c r="C53" t="s">
        <v>7</v>
      </c>
      <c r="D53" s="2" t="s">
        <v>8</v>
      </c>
      <c r="E53" t="s">
        <v>42</v>
      </c>
      <c r="F53" s="4">
        <v>140000</v>
      </c>
      <c r="G53" s="4">
        <v>170000</v>
      </c>
      <c r="H53" s="4">
        <v>155000</v>
      </c>
      <c r="I53" t="str">
        <f>IF(VLOOKUP(B53,Keywords!G:H,2,FALSE)=0,"",VLOOKUP(B53,Keywords!G:H,2,FALSE))</f>
        <v>Project Manager</v>
      </c>
      <c r="J53">
        <f t="shared" si="0"/>
        <v>1</v>
      </c>
    </row>
    <row r="54" spans="1:10" x14ac:dyDescent="0.35">
      <c r="A54" t="s">
        <v>41</v>
      </c>
      <c r="B54" t="s">
        <v>48</v>
      </c>
      <c r="C54" t="s">
        <v>7</v>
      </c>
      <c r="D54" s="2" t="s">
        <v>8</v>
      </c>
      <c r="E54" t="s">
        <v>42</v>
      </c>
      <c r="F54" s="4">
        <v>105000</v>
      </c>
      <c r="G54" s="4">
        <v>130000</v>
      </c>
      <c r="H54" s="4">
        <v>118000</v>
      </c>
      <c r="I54" t="str">
        <f>IF(VLOOKUP(B54,Keywords!G:H,2,FALSE)=0,"",VLOOKUP(B54,Keywords!G:H,2,FALSE))</f>
        <v>Project Manager</v>
      </c>
      <c r="J54">
        <f t="shared" si="0"/>
        <v>1</v>
      </c>
    </row>
    <row r="55" spans="1:10" x14ac:dyDescent="0.35">
      <c r="A55" t="s">
        <v>41</v>
      </c>
      <c r="B55" t="s">
        <v>49</v>
      </c>
      <c r="C55" t="s">
        <v>7</v>
      </c>
      <c r="D55" s="2" t="s">
        <v>8</v>
      </c>
      <c r="E55" t="s">
        <v>42</v>
      </c>
      <c r="F55" s="4">
        <v>150000</v>
      </c>
      <c r="G55" s="4">
        <v>180000</v>
      </c>
      <c r="H55" s="4">
        <v>165000</v>
      </c>
      <c r="I55" t="str">
        <f>IF(VLOOKUP(B55,Keywords!G:H,2,FALSE)=0,"",VLOOKUP(B55,Keywords!G:H,2,FALSE))</f>
        <v>Business Analyst</v>
      </c>
      <c r="J55">
        <f t="shared" si="0"/>
        <v>1</v>
      </c>
    </row>
    <row r="56" spans="1:10" x14ac:dyDescent="0.35">
      <c r="A56" t="s">
        <v>41</v>
      </c>
      <c r="B56" t="s">
        <v>50</v>
      </c>
      <c r="C56" t="s">
        <v>7</v>
      </c>
      <c r="D56" s="2" t="s">
        <v>8</v>
      </c>
      <c r="E56" t="s">
        <v>42</v>
      </c>
      <c r="F56" s="4">
        <v>120000</v>
      </c>
      <c r="G56" s="4">
        <v>150000</v>
      </c>
      <c r="H56" s="4">
        <v>135000</v>
      </c>
      <c r="I56" t="str">
        <f>IF(VLOOKUP(B56,Keywords!G:H,2,FALSE)=0,"",VLOOKUP(B56,Keywords!G:H,2,FALSE))</f>
        <v>Business Analyst</v>
      </c>
      <c r="J56">
        <f t="shared" si="0"/>
        <v>1</v>
      </c>
    </row>
    <row r="57" spans="1:10" x14ac:dyDescent="0.35">
      <c r="A57" t="s">
        <v>41</v>
      </c>
      <c r="B57" t="s">
        <v>51</v>
      </c>
      <c r="C57" t="s">
        <v>7</v>
      </c>
      <c r="D57" s="2" t="s">
        <v>8</v>
      </c>
      <c r="E57" t="s">
        <v>42</v>
      </c>
      <c r="F57" s="4">
        <v>90000</v>
      </c>
      <c r="G57" s="4">
        <v>125000</v>
      </c>
      <c r="H57" s="4">
        <v>108000</v>
      </c>
      <c r="I57" t="str">
        <f>IF(VLOOKUP(B57,Keywords!G:H,2,FALSE)=0,"",VLOOKUP(B57,Keywords!G:H,2,FALSE))</f>
        <v>Business Analyst</v>
      </c>
      <c r="J57">
        <f t="shared" si="0"/>
        <v>1</v>
      </c>
    </row>
    <row r="58" spans="1:10" x14ac:dyDescent="0.35">
      <c r="A58" t="s">
        <v>41</v>
      </c>
      <c r="B58" t="s">
        <v>52</v>
      </c>
      <c r="C58" t="s">
        <v>7</v>
      </c>
      <c r="D58" s="2" t="s">
        <v>8</v>
      </c>
      <c r="E58" t="s">
        <v>42</v>
      </c>
      <c r="F58" s="4">
        <v>80000</v>
      </c>
      <c r="G58" s="4">
        <v>95000</v>
      </c>
      <c r="H58" s="4">
        <v>88000</v>
      </c>
      <c r="I58" t="str">
        <f>IF(VLOOKUP(B58,Keywords!G:H,2,FALSE)=0,"",VLOOKUP(B58,Keywords!G:H,2,FALSE))</f>
        <v>Business Analyst</v>
      </c>
      <c r="J58">
        <f t="shared" si="0"/>
        <v>1</v>
      </c>
    </row>
    <row r="59" spans="1:10" x14ac:dyDescent="0.35">
      <c r="A59" t="s">
        <v>41</v>
      </c>
      <c r="B59" t="s">
        <v>53</v>
      </c>
      <c r="C59" t="s">
        <v>7</v>
      </c>
      <c r="D59" s="2" t="s">
        <v>8</v>
      </c>
      <c r="E59" t="s">
        <v>42</v>
      </c>
      <c r="F59" s="4">
        <v>100000</v>
      </c>
      <c r="G59" s="4">
        <v>130000</v>
      </c>
      <c r="H59" s="4">
        <v>115000</v>
      </c>
      <c r="I59" t="str">
        <f>IF(VLOOKUP(B59,Keywords!G:H,2,FALSE)=0,"",VLOOKUP(B59,Keywords!G:H,2,FALSE))</f>
        <v>Analyst</v>
      </c>
      <c r="J59">
        <f t="shared" si="0"/>
        <v>1</v>
      </c>
    </row>
    <row r="60" spans="1:10" x14ac:dyDescent="0.35">
      <c r="A60" t="s">
        <v>41</v>
      </c>
      <c r="B60" t="s">
        <v>46</v>
      </c>
      <c r="C60" t="s">
        <v>7</v>
      </c>
      <c r="D60" s="2" t="s">
        <v>8</v>
      </c>
      <c r="E60" t="s">
        <v>45</v>
      </c>
      <c r="F60" s="4">
        <v>904</v>
      </c>
      <c r="G60" s="4">
        <v>1280</v>
      </c>
      <c r="H60" s="4">
        <v>1096</v>
      </c>
      <c r="I60" t="str">
        <f>IF(VLOOKUP(B60,Keywords!G:H,2,FALSE)=0,"",VLOOKUP(B60,Keywords!G:H,2,FALSE))</f>
        <v>Project Manager</v>
      </c>
      <c r="J60">
        <f t="shared" si="0"/>
        <v>1</v>
      </c>
    </row>
    <row r="61" spans="1:10" x14ac:dyDescent="0.35">
      <c r="A61" t="s">
        <v>41</v>
      </c>
      <c r="B61" t="s">
        <v>47</v>
      </c>
      <c r="C61" t="s">
        <v>7</v>
      </c>
      <c r="D61" s="2" t="s">
        <v>8</v>
      </c>
      <c r="E61" t="s">
        <v>45</v>
      </c>
      <c r="F61" s="4">
        <v>776</v>
      </c>
      <c r="G61" s="4">
        <v>920</v>
      </c>
      <c r="H61" s="4">
        <v>848</v>
      </c>
      <c r="I61" t="str">
        <f>IF(VLOOKUP(B61,Keywords!G:H,2,FALSE)=0,"",VLOOKUP(B61,Keywords!G:H,2,FALSE))</f>
        <v>Project Manager</v>
      </c>
      <c r="J61">
        <f t="shared" si="0"/>
        <v>1</v>
      </c>
    </row>
    <row r="62" spans="1:10" x14ac:dyDescent="0.35">
      <c r="A62" t="s">
        <v>41</v>
      </c>
      <c r="B62" t="s">
        <v>48</v>
      </c>
      <c r="C62" t="s">
        <v>7</v>
      </c>
      <c r="D62" s="2" t="s">
        <v>8</v>
      </c>
      <c r="E62" t="s">
        <v>45</v>
      </c>
      <c r="F62" s="4">
        <v>576</v>
      </c>
      <c r="G62" s="4">
        <v>720</v>
      </c>
      <c r="H62" s="4">
        <v>648</v>
      </c>
      <c r="I62" t="str">
        <f>IF(VLOOKUP(B62,Keywords!G:H,2,FALSE)=0,"",VLOOKUP(B62,Keywords!G:H,2,FALSE))</f>
        <v>Project Manager</v>
      </c>
      <c r="J62">
        <f t="shared" si="0"/>
        <v>1</v>
      </c>
    </row>
    <row r="63" spans="1:10" x14ac:dyDescent="0.35">
      <c r="A63" t="s">
        <v>41</v>
      </c>
      <c r="B63" t="s">
        <v>49</v>
      </c>
      <c r="C63" t="s">
        <v>7</v>
      </c>
      <c r="D63" s="2" t="s">
        <v>8</v>
      </c>
      <c r="E63" t="s">
        <v>45</v>
      </c>
      <c r="F63" s="4">
        <v>800</v>
      </c>
      <c r="G63" s="4">
        <v>1048</v>
      </c>
      <c r="H63" s="4">
        <v>928</v>
      </c>
      <c r="I63" t="str">
        <f>IF(VLOOKUP(B63,Keywords!G:H,2,FALSE)=0,"",VLOOKUP(B63,Keywords!G:H,2,FALSE))</f>
        <v>Business Analyst</v>
      </c>
      <c r="J63">
        <f t="shared" si="0"/>
        <v>1</v>
      </c>
    </row>
    <row r="64" spans="1:10" x14ac:dyDescent="0.35">
      <c r="A64" t="s">
        <v>41</v>
      </c>
      <c r="B64" t="s">
        <v>50</v>
      </c>
      <c r="C64" t="s">
        <v>7</v>
      </c>
      <c r="D64" s="2" t="s">
        <v>8</v>
      </c>
      <c r="E64" t="s">
        <v>45</v>
      </c>
      <c r="F64" s="4">
        <v>720</v>
      </c>
      <c r="G64" s="4">
        <v>896</v>
      </c>
      <c r="H64" s="4">
        <v>808</v>
      </c>
      <c r="I64" t="str">
        <f>IF(VLOOKUP(B64,Keywords!G:H,2,FALSE)=0,"",VLOOKUP(B64,Keywords!G:H,2,FALSE))</f>
        <v>Business Analyst</v>
      </c>
      <c r="J64">
        <f t="shared" si="0"/>
        <v>1</v>
      </c>
    </row>
    <row r="65" spans="1:10" x14ac:dyDescent="0.35">
      <c r="A65" t="s">
        <v>41</v>
      </c>
      <c r="B65" t="s">
        <v>51</v>
      </c>
      <c r="C65" t="s">
        <v>7</v>
      </c>
      <c r="D65" s="2" t="s">
        <v>8</v>
      </c>
      <c r="E65" t="s">
        <v>45</v>
      </c>
      <c r="F65" s="4">
        <v>600</v>
      </c>
      <c r="G65" s="4">
        <v>752</v>
      </c>
      <c r="H65" s="4">
        <v>680</v>
      </c>
      <c r="I65" t="str">
        <f>IF(VLOOKUP(B65,Keywords!G:H,2,FALSE)=0,"",VLOOKUP(B65,Keywords!G:H,2,FALSE))</f>
        <v>Business Analyst</v>
      </c>
      <c r="J65">
        <f t="shared" si="0"/>
        <v>1</v>
      </c>
    </row>
    <row r="66" spans="1:10" x14ac:dyDescent="0.35">
      <c r="A66" t="s">
        <v>41</v>
      </c>
      <c r="B66" t="s">
        <v>52</v>
      </c>
      <c r="C66" t="s">
        <v>7</v>
      </c>
      <c r="D66" s="2" t="s">
        <v>8</v>
      </c>
      <c r="E66" t="s">
        <v>45</v>
      </c>
      <c r="F66" s="4">
        <v>440</v>
      </c>
      <c r="G66" s="4">
        <v>600</v>
      </c>
      <c r="H66" s="4">
        <v>520</v>
      </c>
      <c r="I66" t="str">
        <f>IF(VLOOKUP(B66,Keywords!G:H,2,FALSE)=0,"",VLOOKUP(B66,Keywords!G:H,2,FALSE))</f>
        <v>Business Analyst</v>
      </c>
      <c r="J66">
        <f t="shared" ref="J66:J129" si="1">COUNTIFS(B:B,B66,D:D,D66,E:E,E66,A:A,A66)</f>
        <v>1</v>
      </c>
    </row>
    <row r="67" spans="1:10" x14ac:dyDescent="0.35">
      <c r="A67" t="s">
        <v>41</v>
      </c>
      <c r="B67" t="s">
        <v>53</v>
      </c>
      <c r="C67" t="s">
        <v>7</v>
      </c>
      <c r="D67" s="2" t="s">
        <v>8</v>
      </c>
      <c r="E67" t="s">
        <v>45</v>
      </c>
      <c r="F67" s="4">
        <v>600</v>
      </c>
      <c r="G67" s="4">
        <v>880</v>
      </c>
      <c r="H67" s="4">
        <v>744</v>
      </c>
      <c r="I67" t="str">
        <f>IF(VLOOKUP(B67,Keywords!G:H,2,FALSE)=0,"",VLOOKUP(B67,Keywords!G:H,2,FALSE))</f>
        <v>Analyst</v>
      </c>
      <c r="J67">
        <f t="shared" si="1"/>
        <v>1</v>
      </c>
    </row>
    <row r="68" spans="1:10" x14ac:dyDescent="0.35">
      <c r="A68" t="s">
        <v>41</v>
      </c>
      <c r="B68" t="s">
        <v>55</v>
      </c>
      <c r="C68" t="s">
        <v>7</v>
      </c>
      <c r="D68" t="s">
        <v>56</v>
      </c>
      <c r="E68" t="s">
        <v>42</v>
      </c>
      <c r="F68" s="4">
        <v>140000</v>
      </c>
      <c r="G68" s="4">
        <v>180000</v>
      </c>
      <c r="H68" s="4">
        <v>160000</v>
      </c>
      <c r="I68" t="str">
        <f>IF(VLOOKUP(B68,Keywords!G:H,2,FALSE)=0,"",VLOOKUP(B68,Keywords!G:H,2,FALSE))</f>
        <v/>
      </c>
      <c r="J68">
        <f t="shared" si="1"/>
        <v>1</v>
      </c>
    </row>
    <row r="69" spans="1:10" x14ac:dyDescent="0.35">
      <c r="A69" t="s">
        <v>41</v>
      </c>
      <c r="B69" t="s">
        <v>46</v>
      </c>
      <c r="C69" t="s">
        <v>7</v>
      </c>
      <c r="D69" t="s">
        <v>56</v>
      </c>
      <c r="E69" t="s">
        <v>42</v>
      </c>
      <c r="F69" s="4">
        <v>145000</v>
      </c>
      <c r="G69" s="4">
        <v>185000</v>
      </c>
      <c r="H69" s="4">
        <v>165000</v>
      </c>
      <c r="I69" t="str">
        <f>IF(VLOOKUP(B69,Keywords!G:H,2,FALSE)=0,"",VLOOKUP(B69,Keywords!G:H,2,FALSE))</f>
        <v>Project Manager</v>
      </c>
      <c r="J69">
        <f t="shared" si="1"/>
        <v>1</v>
      </c>
    </row>
    <row r="70" spans="1:10" x14ac:dyDescent="0.35">
      <c r="A70" t="s">
        <v>41</v>
      </c>
      <c r="B70" t="s">
        <v>47</v>
      </c>
      <c r="C70" t="s">
        <v>7</v>
      </c>
      <c r="D70" t="s">
        <v>56</v>
      </c>
      <c r="E70" t="s">
        <v>42</v>
      </c>
      <c r="F70" s="4">
        <v>115000</v>
      </c>
      <c r="G70" s="4">
        <v>145000</v>
      </c>
      <c r="H70" s="4">
        <v>130000</v>
      </c>
      <c r="I70" t="str">
        <f>IF(VLOOKUP(B70,Keywords!G:H,2,FALSE)=0,"",VLOOKUP(B70,Keywords!G:H,2,FALSE))</f>
        <v>Project Manager</v>
      </c>
      <c r="J70">
        <f t="shared" si="1"/>
        <v>1</v>
      </c>
    </row>
    <row r="71" spans="1:10" x14ac:dyDescent="0.35">
      <c r="A71" t="s">
        <v>41</v>
      </c>
      <c r="B71" t="s">
        <v>50</v>
      </c>
      <c r="C71" t="s">
        <v>7</v>
      </c>
      <c r="D71" t="s">
        <v>56</v>
      </c>
      <c r="E71" t="s">
        <v>42</v>
      </c>
      <c r="F71" s="4">
        <v>125000</v>
      </c>
      <c r="G71" s="4">
        <v>140000</v>
      </c>
      <c r="H71" s="4">
        <v>133000</v>
      </c>
      <c r="I71" t="str">
        <f>IF(VLOOKUP(B71,Keywords!G:H,2,FALSE)=0,"",VLOOKUP(B71,Keywords!G:H,2,FALSE))</f>
        <v>Business Analyst</v>
      </c>
      <c r="J71">
        <f t="shared" si="1"/>
        <v>1</v>
      </c>
    </row>
    <row r="72" spans="1:10" x14ac:dyDescent="0.35">
      <c r="A72" t="s">
        <v>41</v>
      </c>
      <c r="B72" t="s">
        <v>51</v>
      </c>
      <c r="C72" t="s">
        <v>7</v>
      </c>
      <c r="D72" t="s">
        <v>56</v>
      </c>
      <c r="E72" t="s">
        <v>42</v>
      </c>
      <c r="F72" s="4">
        <v>100000</v>
      </c>
      <c r="G72" s="4">
        <v>125000</v>
      </c>
      <c r="H72" s="4">
        <v>113000</v>
      </c>
      <c r="I72" t="str">
        <f>IF(VLOOKUP(B72,Keywords!G:H,2,FALSE)=0,"",VLOOKUP(B72,Keywords!G:H,2,FALSE))</f>
        <v>Business Analyst</v>
      </c>
      <c r="J72">
        <f t="shared" si="1"/>
        <v>1</v>
      </c>
    </row>
    <row r="73" spans="1:10" x14ac:dyDescent="0.35">
      <c r="A73" t="s">
        <v>41</v>
      </c>
      <c r="B73" t="s">
        <v>54</v>
      </c>
      <c r="C73" t="s">
        <v>7</v>
      </c>
      <c r="D73" t="s">
        <v>56</v>
      </c>
      <c r="E73" t="s">
        <v>42</v>
      </c>
      <c r="F73" s="4">
        <v>90000</v>
      </c>
      <c r="G73" s="4">
        <v>120000</v>
      </c>
      <c r="H73" s="4">
        <v>105000</v>
      </c>
      <c r="I73" t="str">
        <f>IF(VLOOKUP(B73,Keywords!G:H,2,FALSE)=0,"",VLOOKUP(B73,Keywords!G:H,2,FALSE))</f>
        <v/>
      </c>
      <c r="J73">
        <f t="shared" si="1"/>
        <v>1</v>
      </c>
    </row>
    <row r="74" spans="1:10" x14ac:dyDescent="0.35">
      <c r="A74" t="s">
        <v>41</v>
      </c>
      <c r="B74" t="s">
        <v>55</v>
      </c>
      <c r="C74" t="s">
        <v>7</v>
      </c>
      <c r="D74" t="s">
        <v>56</v>
      </c>
      <c r="E74" t="s">
        <v>45</v>
      </c>
      <c r="F74" s="4">
        <v>840</v>
      </c>
      <c r="G74" s="4">
        <v>1240</v>
      </c>
      <c r="H74" s="4">
        <v>1040</v>
      </c>
      <c r="I74" t="str">
        <f>IF(VLOOKUP(B74,Keywords!G:H,2,FALSE)=0,"",VLOOKUP(B74,Keywords!G:H,2,FALSE))</f>
        <v/>
      </c>
      <c r="J74">
        <f t="shared" si="1"/>
        <v>1</v>
      </c>
    </row>
    <row r="75" spans="1:10" x14ac:dyDescent="0.35">
      <c r="A75" t="s">
        <v>41</v>
      </c>
      <c r="B75" t="s">
        <v>46</v>
      </c>
      <c r="C75" t="s">
        <v>7</v>
      </c>
      <c r="D75" t="s">
        <v>56</v>
      </c>
      <c r="E75" t="s">
        <v>45</v>
      </c>
      <c r="F75" s="4">
        <v>960</v>
      </c>
      <c r="G75" s="4">
        <v>1280</v>
      </c>
      <c r="H75" s="4">
        <v>1120</v>
      </c>
      <c r="I75" t="str">
        <f>IF(VLOOKUP(B75,Keywords!G:H,2,FALSE)=0,"",VLOOKUP(B75,Keywords!G:H,2,FALSE))</f>
        <v>Project Manager</v>
      </c>
      <c r="J75">
        <f t="shared" si="1"/>
        <v>1</v>
      </c>
    </row>
    <row r="76" spans="1:10" x14ac:dyDescent="0.35">
      <c r="A76" t="s">
        <v>41</v>
      </c>
      <c r="B76" t="s">
        <v>47</v>
      </c>
      <c r="C76" t="s">
        <v>7</v>
      </c>
      <c r="D76" t="s">
        <v>56</v>
      </c>
      <c r="E76" t="s">
        <v>45</v>
      </c>
      <c r="F76" s="4">
        <v>880</v>
      </c>
      <c r="G76" s="4">
        <v>1080</v>
      </c>
      <c r="H76" s="4">
        <v>984</v>
      </c>
      <c r="I76" t="str">
        <f>IF(VLOOKUP(B76,Keywords!G:H,2,FALSE)=0,"",VLOOKUP(B76,Keywords!G:H,2,FALSE))</f>
        <v>Project Manager</v>
      </c>
      <c r="J76">
        <f t="shared" si="1"/>
        <v>1</v>
      </c>
    </row>
    <row r="77" spans="1:10" x14ac:dyDescent="0.35">
      <c r="A77" t="s">
        <v>41</v>
      </c>
      <c r="B77" t="s">
        <v>50</v>
      </c>
      <c r="C77" t="s">
        <v>7</v>
      </c>
      <c r="D77" t="s">
        <v>56</v>
      </c>
      <c r="E77" t="s">
        <v>45</v>
      </c>
      <c r="F77" s="4">
        <v>720</v>
      </c>
      <c r="G77" s="4">
        <v>920</v>
      </c>
      <c r="H77" s="4">
        <v>824</v>
      </c>
      <c r="I77" t="str">
        <f>IF(VLOOKUP(B77,Keywords!G:H,2,FALSE)=0,"",VLOOKUP(B77,Keywords!G:H,2,FALSE))</f>
        <v>Business Analyst</v>
      </c>
      <c r="J77">
        <f t="shared" si="1"/>
        <v>1</v>
      </c>
    </row>
    <row r="78" spans="1:10" x14ac:dyDescent="0.35">
      <c r="A78" t="s">
        <v>41</v>
      </c>
      <c r="B78" t="s">
        <v>51</v>
      </c>
      <c r="C78" t="s">
        <v>7</v>
      </c>
      <c r="D78" t="s">
        <v>56</v>
      </c>
      <c r="E78" t="s">
        <v>45</v>
      </c>
      <c r="F78" s="4">
        <v>640</v>
      </c>
      <c r="G78" s="4">
        <v>840</v>
      </c>
      <c r="H78" s="4">
        <v>744</v>
      </c>
      <c r="I78" t="str">
        <f>IF(VLOOKUP(B78,Keywords!G:H,2,FALSE)=0,"",VLOOKUP(B78,Keywords!G:H,2,FALSE))</f>
        <v>Business Analyst</v>
      </c>
      <c r="J78">
        <f t="shared" si="1"/>
        <v>1</v>
      </c>
    </row>
    <row r="79" spans="1:10" x14ac:dyDescent="0.35">
      <c r="A79" t="s">
        <v>41</v>
      </c>
      <c r="B79" t="s">
        <v>54</v>
      </c>
      <c r="C79" t="s">
        <v>7</v>
      </c>
      <c r="D79" t="s">
        <v>56</v>
      </c>
      <c r="E79" t="s">
        <v>45</v>
      </c>
      <c r="F79" s="4">
        <v>640</v>
      </c>
      <c r="G79" s="4">
        <v>800</v>
      </c>
      <c r="H79" s="4">
        <v>720</v>
      </c>
      <c r="I79" t="str">
        <f>IF(VLOOKUP(B79,Keywords!G:H,2,FALSE)=0,"",VLOOKUP(B79,Keywords!G:H,2,FALSE))</f>
        <v/>
      </c>
      <c r="J79">
        <f t="shared" si="1"/>
        <v>1</v>
      </c>
    </row>
    <row r="80" spans="1:10" x14ac:dyDescent="0.35">
      <c r="A80" t="s">
        <v>41</v>
      </c>
      <c r="B80" t="s">
        <v>55</v>
      </c>
      <c r="C80" t="s">
        <v>7</v>
      </c>
      <c r="D80" t="s">
        <v>57</v>
      </c>
      <c r="E80" t="s">
        <v>42</v>
      </c>
      <c r="F80" s="4">
        <v>100000</v>
      </c>
      <c r="G80" s="4">
        <v>185000</v>
      </c>
      <c r="H80" s="4">
        <v>143000</v>
      </c>
      <c r="I80" t="str">
        <f>IF(VLOOKUP(B80,Keywords!G:H,2,FALSE)=0,"",VLOOKUP(B80,Keywords!G:H,2,FALSE))</f>
        <v/>
      </c>
      <c r="J80">
        <f t="shared" si="1"/>
        <v>1</v>
      </c>
    </row>
    <row r="81" spans="1:10" x14ac:dyDescent="0.35">
      <c r="A81" t="s">
        <v>41</v>
      </c>
      <c r="B81" t="s">
        <v>46</v>
      </c>
      <c r="C81" t="s">
        <v>7</v>
      </c>
      <c r="D81" t="s">
        <v>57</v>
      </c>
      <c r="E81" t="s">
        <v>42</v>
      </c>
      <c r="F81" s="4">
        <v>90000</v>
      </c>
      <c r="G81" s="4">
        <v>150000</v>
      </c>
      <c r="H81" s="4">
        <v>120000</v>
      </c>
      <c r="I81" t="str">
        <f>IF(VLOOKUP(B81,Keywords!G:H,2,FALSE)=0,"",VLOOKUP(B81,Keywords!G:H,2,FALSE))</f>
        <v>Project Manager</v>
      </c>
      <c r="J81">
        <f t="shared" si="1"/>
        <v>1</v>
      </c>
    </row>
    <row r="82" spans="1:10" x14ac:dyDescent="0.35">
      <c r="A82" t="s">
        <v>41</v>
      </c>
      <c r="B82" t="s">
        <v>47</v>
      </c>
      <c r="C82" t="s">
        <v>7</v>
      </c>
      <c r="D82" t="s">
        <v>57</v>
      </c>
      <c r="E82" t="s">
        <v>42</v>
      </c>
      <c r="F82" s="4">
        <v>70000</v>
      </c>
      <c r="G82" s="4">
        <v>110000</v>
      </c>
      <c r="H82" s="4">
        <v>90000</v>
      </c>
      <c r="I82" t="str">
        <f>IF(VLOOKUP(B82,Keywords!G:H,2,FALSE)=0,"",VLOOKUP(B82,Keywords!G:H,2,FALSE))</f>
        <v>Project Manager</v>
      </c>
      <c r="J82">
        <f t="shared" si="1"/>
        <v>1</v>
      </c>
    </row>
    <row r="83" spans="1:10" x14ac:dyDescent="0.35">
      <c r="A83" t="s">
        <v>41</v>
      </c>
      <c r="B83" t="s">
        <v>50</v>
      </c>
      <c r="C83" t="s">
        <v>7</v>
      </c>
      <c r="D83" t="s">
        <v>57</v>
      </c>
      <c r="E83" t="s">
        <v>42</v>
      </c>
      <c r="F83" s="4">
        <v>90000</v>
      </c>
      <c r="G83" s="4">
        <v>130000</v>
      </c>
      <c r="H83" s="4">
        <v>110000</v>
      </c>
      <c r="I83" t="str">
        <f>IF(VLOOKUP(B83,Keywords!G:H,2,FALSE)=0,"",VLOOKUP(B83,Keywords!G:H,2,FALSE))</f>
        <v>Business Analyst</v>
      </c>
      <c r="J83">
        <f t="shared" si="1"/>
        <v>1</v>
      </c>
    </row>
    <row r="84" spans="1:10" x14ac:dyDescent="0.35">
      <c r="A84" t="s">
        <v>41</v>
      </c>
      <c r="B84" t="s">
        <v>51</v>
      </c>
      <c r="C84" t="s">
        <v>7</v>
      </c>
      <c r="D84" t="s">
        <v>57</v>
      </c>
      <c r="E84" t="s">
        <v>42</v>
      </c>
      <c r="F84" s="4">
        <v>70000</v>
      </c>
      <c r="G84" s="4">
        <v>100000</v>
      </c>
      <c r="H84" s="4">
        <v>85000</v>
      </c>
      <c r="I84" t="str">
        <f>IF(VLOOKUP(B84,Keywords!G:H,2,FALSE)=0,"",VLOOKUP(B84,Keywords!G:H,2,FALSE))</f>
        <v>Business Analyst</v>
      </c>
      <c r="J84">
        <f t="shared" si="1"/>
        <v>1</v>
      </c>
    </row>
    <row r="85" spans="1:10" x14ac:dyDescent="0.35">
      <c r="A85" t="s">
        <v>41</v>
      </c>
      <c r="B85" t="s">
        <v>54</v>
      </c>
      <c r="C85" t="s">
        <v>7</v>
      </c>
      <c r="D85" t="s">
        <v>57</v>
      </c>
      <c r="E85" t="s">
        <v>42</v>
      </c>
      <c r="F85" s="4">
        <v>70000</v>
      </c>
      <c r="G85" s="4">
        <v>110000</v>
      </c>
      <c r="H85" s="4">
        <v>90000</v>
      </c>
      <c r="I85" t="str">
        <f>IF(VLOOKUP(B85,Keywords!G:H,2,FALSE)=0,"",VLOOKUP(B85,Keywords!G:H,2,FALSE))</f>
        <v/>
      </c>
      <c r="J85">
        <f t="shared" si="1"/>
        <v>1</v>
      </c>
    </row>
    <row r="86" spans="1:10" x14ac:dyDescent="0.35">
      <c r="A86" t="s">
        <v>41</v>
      </c>
      <c r="B86" t="s">
        <v>55</v>
      </c>
      <c r="C86" t="s">
        <v>7</v>
      </c>
      <c r="D86" t="s">
        <v>57</v>
      </c>
      <c r="E86" t="s">
        <v>45</v>
      </c>
      <c r="F86" s="4">
        <v>800</v>
      </c>
      <c r="G86" s="4">
        <v>1200</v>
      </c>
      <c r="H86" s="4">
        <v>1000</v>
      </c>
      <c r="I86" t="str">
        <f>IF(VLOOKUP(B86,Keywords!G:H,2,FALSE)=0,"",VLOOKUP(B86,Keywords!G:H,2,FALSE))</f>
        <v/>
      </c>
      <c r="J86">
        <f t="shared" si="1"/>
        <v>1</v>
      </c>
    </row>
    <row r="87" spans="1:10" x14ac:dyDescent="0.35">
      <c r="A87" t="s">
        <v>41</v>
      </c>
      <c r="B87" t="s">
        <v>46</v>
      </c>
      <c r="C87" t="s">
        <v>7</v>
      </c>
      <c r="D87" t="s">
        <v>57</v>
      </c>
      <c r="E87" t="s">
        <v>45</v>
      </c>
      <c r="F87" s="4">
        <v>640</v>
      </c>
      <c r="G87" s="4">
        <v>1040</v>
      </c>
      <c r="H87" s="4">
        <v>840</v>
      </c>
      <c r="I87" t="str">
        <f>IF(VLOOKUP(B87,Keywords!G:H,2,FALSE)=0,"",VLOOKUP(B87,Keywords!G:H,2,FALSE))</f>
        <v>Project Manager</v>
      </c>
      <c r="J87">
        <f t="shared" si="1"/>
        <v>1</v>
      </c>
    </row>
    <row r="88" spans="1:10" x14ac:dyDescent="0.35">
      <c r="A88" t="s">
        <v>41</v>
      </c>
      <c r="B88" t="s">
        <v>47</v>
      </c>
      <c r="C88" t="s">
        <v>7</v>
      </c>
      <c r="D88" t="s">
        <v>57</v>
      </c>
      <c r="E88" t="s">
        <v>45</v>
      </c>
      <c r="F88" s="4">
        <v>480</v>
      </c>
      <c r="G88" s="4">
        <v>800</v>
      </c>
      <c r="H88" s="4">
        <v>640</v>
      </c>
      <c r="I88" t="str">
        <f>IF(VLOOKUP(B88,Keywords!G:H,2,FALSE)=0,"",VLOOKUP(B88,Keywords!G:H,2,FALSE))</f>
        <v>Project Manager</v>
      </c>
      <c r="J88">
        <f t="shared" si="1"/>
        <v>1</v>
      </c>
    </row>
    <row r="89" spans="1:10" x14ac:dyDescent="0.35">
      <c r="A89" t="s">
        <v>41</v>
      </c>
      <c r="B89" t="s">
        <v>50</v>
      </c>
      <c r="C89" t="s">
        <v>7</v>
      </c>
      <c r="D89" t="s">
        <v>57</v>
      </c>
      <c r="E89" t="s">
        <v>45</v>
      </c>
      <c r="F89" s="4">
        <v>680</v>
      </c>
      <c r="G89" s="4">
        <v>880</v>
      </c>
      <c r="H89" s="4">
        <v>784</v>
      </c>
      <c r="I89" t="str">
        <f>IF(VLOOKUP(B89,Keywords!G:H,2,FALSE)=0,"",VLOOKUP(B89,Keywords!G:H,2,FALSE))</f>
        <v>Business Analyst</v>
      </c>
      <c r="J89">
        <f t="shared" si="1"/>
        <v>1</v>
      </c>
    </row>
    <row r="90" spans="1:10" x14ac:dyDescent="0.35">
      <c r="A90" t="s">
        <v>41</v>
      </c>
      <c r="B90" t="s">
        <v>51</v>
      </c>
      <c r="C90" t="s">
        <v>7</v>
      </c>
      <c r="D90" t="s">
        <v>57</v>
      </c>
      <c r="E90" t="s">
        <v>45</v>
      </c>
      <c r="F90" s="4">
        <v>400</v>
      </c>
      <c r="G90" s="4">
        <v>720</v>
      </c>
      <c r="H90" s="4">
        <v>560</v>
      </c>
      <c r="I90" t="str">
        <f>IF(VLOOKUP(B90,Keywords!G:H,2,FALSE)=0,"",VLOOKUP(B90,Keywords!G:H,2,FALSE))</f>
        <v>Business Analyst</v>
      </c>
      <c r="J90">
        <f t="shared" si="1"/>
        <v>1</v>
      </c>
    </row>
    <row r="91" spans="1:10" x14ac:dyDescent="0.35">
      <c r="A91" t="s">
        <v>41</v>
      </c>
      <c r="B91" t="s">
        <v>54</v>
      </c>
      <c r="C91" t="s">
        <v>7</v>
      </c>
      <c r="D91" t="s">
        <v>57</v>
      </c>
      <c r="E91" t="s">
        <v>45</v>
      </c>
      <c r="F91" s="4">
        <v>480</v>
      </c>
      <c r="G91" s="4">
        <v>760</v>
      </c>
      <c r="H91" s="4">
        <v>624</v>
      </c>
      <c r="I91" t="str">
        <f>IF(VLOOKUP(B91,Keywords!G:H,2,FALSE)=0,"",VLOOKUP(B91,Keywords!G:H,2,FALSE))</f>
        <v/>
      </c>
      <c r="J91">
        <f t="shared" si="1"/>
        <v>1</v>
      </c>
    </row>
    <row r="92" spans="1:10" x14ac:dyDescent="0.35">
      <c r="A92" t="s">
        <v>41</v>
      </c>
      <c r="B92" t="s">
        <v>31</v>
      </c>
      <c r="C92" t="s">
        <v>7</v>
      </c>
      <c r="D92" t="s">
        <v>59</v>
      </c>
      <c r="E92" t="s">
        <v>42</v>
      </c>
      <c r="F92" s="4">
        <v>100000</v>
      </c>
      <c r="G92" s="4">
        <v>200000</v>
      </c>
      <c r="H92" s="4">
        <v>150000</v>
      </c>
      <c r="I92" t="str">
        <f>IF(VLOOKUP(B92,Keywords!G:H,2,FALSE)=0,"",VLOOKUP(B92,Keywords!G:H,2,FALSE))</f>
        <v>Data Scientist</v>
      </c>
      <c r="J92">
        <f t="shared" si="1"/>
        <v>1</v>
      </c>
    </row>
    <row r="93" spans="1:10" x14ac:dyDescent="0.35">
      <c r="A93" t="s">
        <v>41</v>
      </c>
      <c r="B93" t="s">
        <v>29</v>
      </c>
      <c r="C93" t="s">
        <v>7</v>
      </c>
      <c r="D93" t="s">
        <v>59</v>
      </c>
      <c r="E93" t="s">
        <v>42</v>
      </c>
      <c r="F93" s="4">
        <v>110000</v>
      </c>
      <c r="G93" s="4">
        <v>170000</v>
      </c>
      <c r="H93" s="4">
        <v>140000</v>
      </c>
      <c r="I93" t="str">
        <f>IF(VLOOKUP(B93,Keywords!G:H,2,FALSE)=0,"",VLOOKUP(B93,Keywords!G:H,2,FALSE))</f>
        <v>Data Engineer</v>
      </c>
      <c r="J93">
        <f t="shared" si="1"/>
        <v>1</v>
      </c>
    </row>
    <row r="94" spans="1:10" x14ac:dyDescent="0.35">
      <c r="A94" t="s">
        <v>41</v>
      </c>
      <c r="B94" t="s">
        <v>10</v>
      </c>
      <c r="C94" t="s">
        <v>7</v>
      </c>
      <c r="D94" t="s">
        <v>59</v>
      </c>
      <c r="E94" t="s">
        <v>42</v>
      </c>
      <c r="F94" s="4">
        <v>70000</v>
      </c>
      <c r="G94" s="4">
        <v>140000</v>
      </c>
      <c r="H94" s="4">
        <v>105000</v>
      </c>
      <c r="I94" t="str">
        <f>IF(VLOOKUP(B94,Keywords!G:H,2,FALSE)=0,"",VLOOKUP(B94,Keywords!G:H,2,FALSE))</f>
        <v>Data Analyst</v>
      </c>
      <c r="J94">
        <f t="shared" si="1"/>
        <v>1</v>
      </c>
    </row>
    <row r="95" spans="1:10" x14ac:dyDescent="0.35">
      <c r="A95" t="s">
        <v>41</v>
      </c>
      <c r="B95" t="s">
        <v>47</v>
      </c>
      <c r="C95" t="s">
        <v>7</v>
      </c>
      <c r="D95" t="s">
        <v>59</v>
      </c>
      <c r="E95" t="s">
        <v>42</v>
      </c>
      <c r="F95" s="4">
        <v>130000</v>
      </c>
      <c r="G95" s="4">
        <v>190000</v>
      </c>
      <c r="H95" s="4">
        <v>160000</v>
      </c>
      <c r="I95" t="str">
        <f>IF(VLOOKUP(B95,Keywords!G:H,2,FALSE)=0,"",VLOOKUP(B95,Keywords!G:H,2,FALSE))</f>
        <v>Project Manager</v>
      </c>
      <c r="J95">
        <f t="shared" si="1"/>
        <v>1</v>
      </c>
    </row>
    <row r="96" spans="1:10" x14ac:dyDescent="0.35">
      <c r="A96" t="s">
        <v>41</v>
      </c>
      <c r="B96" t="s">
        <v>51</v>
      </c>
      <c r="C96" t="s">
        <v>7</v>
      </c>
      <c r="D96" t="s">
        <v>59</v>
      </c>
      <c r="E96" t="s">
        <v>42</v>
      </c>
      <c r="F96" s="4">
        <v>100000</v>
      </c>
      <c r="G96" s="4">
        <v>160000</v>
      </c>
      <c r="H96" s="4">
        <v>130000</v>
      </c>
      <c r="I96" t="str">
        <f>IF(VLOOKUP(B96,Keywords!G:H,2,FALSE)=0,"",VLOOKUP(B96,Keywords!G:H,2,FALSE))</f>
        <v>Business Analyst</v>
      </c>
      <c r="J96">
        <f t="shared" si="1"/>
        <v>1</v>
      </c>
    </row>
    <row r="97" spans="1:10" x14ac:dyDescent="0.35">
      <c r="A97" t="s">
        <v>41</v>
      </c>
      <c r="B97" t="s">
        <v>58</v>
      </c>
      <c r="C97" t="s">
        <v>7</v>
      </c>
      <c r="D97" t="s">
        <v>59</v>
      </c>
      <c r="E97" t="s">
        <v>42</v>
      </c>
      <c r="F97" s="4">
        <v>80000</v>
      </c>
      <c r="G97" s="4">
        <v>110000</v>
      </c>
      <c r="H97" s="4">
        <v>95000</v>
      </c>
      <c r="I97" t="str">
        <f>IF(VLOOKUP(B97,Keywords!G:H,2,FALSE)=0,"",VLOOKUP(B97,Keywords!G:H,2,FALSE))</f>
        <v/>
      </c>
      <c r="J97">
        <f t="shared" si="1"/>
        <v>1</v>
      </c>
    </row>
    <row r="98" spans="1:10" x14ac:dyDescent="0.35">
      <c r="A98" t="s">
        <v>41</v>
      </c>
      <c r="B98" t="s">
        <v>31</v>
      </c>
      <c r="C98" t="s">
        <v>7</v>
      </c>
      <c r="D98" t="s">
        <v>59</v>
      </c>
      <c r="E98" t="s">
        <v>45</v>
      </c>
      <c r="F98" s="4">
        <v>800</v>
      </c>
      <c r="G98" s="4">
        <v>1360</v>
      </c>
      <c r="H98" s="4">
        <v>1080</v>
      </c>
      <c r="I98" t="str">
        <f>IF(VLOOKUP(B98,Keywords!G:H,2,FALSE)=0,"",VLOOKUP(B98,Keywords!G:H,2,FALSE))</f>
        <v>Data Scientist</v>
      </c>
      <c r="J98">
        <f t="shared" si="1"/>
        <v>1</v>
      </c>
    </row>
    <row r="99" spans="1:10" x14ac:dyDescent="0.35">
      <c r="A99" t="s">
        <v>41</v>
      </c>
      <c r="B99" t="s">
        <v>29</v>
      </c>
      <c r="C99" t="s">
        <v>7</v>
      </c>
      <c r="D99" t="s">
        <v>59</v>
      </c>
      <c r="E99" t="s">
        <v>45</v>
      </c>
      <c r="F99" s="4">
        <v>640</v>
      </c>
      <c r="G99" s="4">
        <v>1040</v>
      </c>
      <c r="H99" s="4">
        <v>840</v>
      </c>
      <c r="I99" t="str">
        <f>IF(VLOOKUP(B99,Keywords!G:H,2,FALSE)=0,"",VLOOKUP(B99,Keywords!G:H,2,FALSE))</f>
        <v>Data Engineer</v>
      </c>
      <c r="J99">
        <f t="shared" si="1"/>
        <v>1</v>
      </c>
    </row>
    <row r="100" spans="1:10" x14ac:dyDescent="0.35">
      <c r="A100" t="s">
        <v>41</v>
      </c>
      <c r="B100" t="s">
        <v>10</v>
      </c>
      <c r="C100" t="s">
        <v>7</v>
      </c>
      <c r="D100" t="s">
        <v>59</v>
      </c>
      <c r="E100" t="s">
        <v>45</v>
      </c>
      <c r="F100" s="4">
        <v>480</v>
      </c>
      <c r="G100" s="4">
        <v>800</v>
      </c>
      <c r="H100" s="4">
        <v>640</v>
      </c>
      <c r="I100" t="str">
        <f>IF(VLOOKUP(B100,Keywords!G:H,2,FALSE)=0,"",VLOOKUP(B100,Keywords!G:H,2,FALSE))</f>
        <v>Data Analyst</v>
      </c>
      <c r="J100">
        <f t="shared" si="1"/>
        <v>1</v>
      </c>
    </row>
    <row r="101" spans="1:10" x14ac:dyDescent="0.35">
      <c r="A101" t="s">
        <v>41</v>
      </c>
      <c r="B101" t="s">
        <v>47</v>
      </c>
      <c r="C101" t="s">
        <v>7</v>
      </c>
      <c r="D101" t="s">
        <v>59</v>
      </c>
      <c r="E101" t="s">
        <v>45</v>
      </c>
      <c r="F101" s="4">
        <v>760</v>
      </c>
      <c r="G101" s="4">
        <v>1120</v>
      </c>
      <c r="H101" s="4">
        <v>944</v>
      </c>
      <c r="I101" t="str">
        <f>IF(VLOOKUP(B101,Keywords!G:H,2,FALSE)=0,"",VLOOKUP(B101,Keywords!G:H,2,FALSE))</f>
        <v>Project Manager</v>
      </c>
      <c r="J101">
        <f t="shared" si="1"/>
        <v>1</v>
      </c>
    </row>
    <row r="102" spans="1:10" x14ac:dyDescent="0.35">
      <c r="A102" t="s">
        <v>41</v>
      </c>
      <c r="B102" t="s">
        <v>51</v>
      </c>
      <c r="C102" t="s">
        <v>7</v>
      </c>
      <c r="D102" t="s">
        <v>59</v>
      </c>
      <c r="E102" t="s">
        <v>45</v>
      </c>
      <c r="F102" s="4">
        <v>600</v>
      </c>
      <c r="G102" s="4">
        <v>1000</v>
      </c>
      <c r="H102" s="4">
        <v>800</v>
      </c>
      <c r="I102" t="str">
        <f>IF(VLOOKUP(B102,Keywords!G:H,2,FALSE)=0,"",VLOOKUP(B102,Keywords!G:H,2,FALSE))</f>
        <v>Business Analyst</v>
      </c>
      <c r="J102">
        <f t="shared" si="1"/>
        <v>1</v>
      </c>
    </row>
    <row r="103" spans="1:10" x14ac:dyDescent="0.35">
      <c r="A103" t="s">
        <v>41</v>
      </c>
      <c r="B103" t="s">
        <v>58</v>
      </c>
      <c r="C103" t="s">
        <v>7</v>
      </c>
      <c r="D103" t="s">
        <v>59</v>
      </c>
      <c r="E103" t="s">
        <v>45</v>
      </c>
      <c r="F103" s="4">
        <v>440</v>
      </c>
      <c r="G103" s="4">
        <v>760</v>
      </c>
      <c r="H103" s="4">
        <v>600</v>
      </c>
      <c r="I103" t="str">
        <f>IF(VLOOKUP(B103,Keywords!G:H,2,FALSE)=0,"",VLOOKUP(B103,Keywords!G:H,2,FALSE))</f>
        <v/>
      </c>
      <c r="J103">
        <f t="shared" si="1"/>
        <v>1</v>
      </c>
    </row>
    <row r="104" spans="1:10" x14ac:dyDescent="0.35">
      <c r="A104" t="s">
        <v>41</v>
      </c>
      <c r="B104" t="s">
        <v>21</v>
      </c>
      <c r="C104" t="s">
        <v>7</v>
      </c>
      <c r="D104" t="s">
        <v>66</v>
      </c>
      <c r="E104" t="s">
        <v>42</v>
      </c>
      <c r="F104" s="4">
        <v>160000</v>
      </c>
      <c r="G104" s="4">
        <v>190000</v>
      </c>
      <c r="H104" s="4">
        <v>175000</v>
      </c>
      <c r="I104" t="str">
        <f>IF(VLOOKUP(B104,Keywords!G:H,2,FALSE)=0,"",VLOOKUP(B104,Keywords!G:H,2,FALSE))</f>
        <v>Data Architect</v>
      </c>
      <c r="J104">
        <f t="shared" si="1"/>
        <v>1</v>
      </c>
    </row>
    <row r="105" spans="1:10" x14ac:dyDescent="0.35">
      <c r="A105" t="s">
        <v>41</v>
      </c>
      <c r="B105" t="s">
        <v>22</v>
      </c>
      <c r="C105" t="s">
        <v>7</v>
      </c>
      <c r="D105" t="s">
        <v>66</v>
      </c>
      <c r="E105" t="s">
        <v>42</v>
      </c>
      <c r="F105" s="4">
        <v>150000</v>
      </c>
      <c r="G105" s="4">
        <v>170000</v>
      </c>
      <c r="H105" s="4">
        <v>160000</v>
      </c>
      <c r="I105" t="str">
        <f>IF(VLOOKUP(B105,Keywords!G:H,2,FALSE)=0,"",VLOOKUP(B105,Keywords!G:H,2,FALSE))</f>
        <v>Data Architect</v>
      </c>
      <c r="J105">
        <f t="shared" si="1"/>
        <v>1</v>
      </c>
    </row>
    <row r="106" spans="1:10" x14ac:dyDescent="0.35">
      <c r="A106" t="s">
        <v>41</v>
      </c>
      <c r="B106" t="s">
        <v>60</v>
      </c>
      <c r="C106" t="s">
        <v>7</v>
      </c>
      <c r="D106" t="s">
        <v>66</v>
      </c>
      <c r="E106" t="s">
        <v>42</v>
      </c>
      <c r="F106" s="4">
        <v>140000</v>
      </c>
      <c r="G106" s="4">
        <v>165000</v>
      </c>
      <c r="H106" s="4">
        <v>153000</v>
      </c>
      <c r="I106" t="str">
        <f>IF(VLOOKUP(B106,Keywords!G:H,2,FALSE)=0,"",VLOOKUP(B106,Keywords!G:H,2,FALSE))</f>
        <v/>
      </c>
      <c r="J106">
        <f t="shared" si="1"/>
        <v>1</v>
      </c>
    </row>
    <row r="107" spans="1:10" x14ac:dyDescent="0.35">
      <c r="A107" t="s">
        <v>41</v>
      </c>
      <c r="B107" t="s">
        <v>26</v>
      </c>
      <c r="C107" t="s">
        <v>7</v>
      </c>
      <c r="D107" t="s">
        <v>66</v>
      </c>
      <c r="E107" t="s">
        <v>42</v>
      </c>
      <c r="F107" s="4">
        <v>125000</v>
      </c>
      <c r="G107" s="4">
        <v>140000</v>
      </c>
      <c r="H107" s="4">
        <v>133000</v>
      </c>
      <c r="I107" t="str">
        <f>IF(VLOOKUP(B107,Keywords!G:H,2,FALSE)=0,"",VLOOKUP(B107,Keywords!G:H,2,FALSE))</f>
        <v/>
      </c>
      <c r="J107">
        <f t="shared" si="1"/>
        <v>1</v>
      </c>
    </row>
    <row r="108" spans="1:10" x14ac:dyDescent="0.35">
      <c r="A108" t="s">
        <v>41</v>
      </c>
      <c r="B108" t="s">
        <v>9</v>
      </c>
      <c r="C108" t="s">
        <v>7</v>
      </c>
      <c r="D108" t="s">
        <v>66</v>
      </c>
      <c r="E108" t="s">
        <v>42</v>
      </c>
      <c r="F108" s="4">
        <v>90000</v>
      </c>
      <c r="G108" s="4">
        <v>135000</v>
      </c>
      <c r="H108" s="4">
        <v>113000</v>
      </c>
      <c r="I108" t="str">
        <f>IF(VLOOKUP(B108,Keywords!G:H,2,FALSE)=0,"",VLOOKUP(B108,Keywords!G:H,2,FALSE))</f>
        <v/>
      </c>
      <c r="J108">
        <f t="shared" si="1"/>
        <v>1</v>
      </c>
    </row>
    <row r="109" spans="1:10" x14ac:dyDescent="0.35">
      <c r="A109" t="s">
        <v>41</v>
      </c>
      <c r="B109" t="s">
        <v>61</v>
      </c>
      <c r="C109" t="s">
        <v>7</v>
      </c>
      <c r="D109" t="s">
        <v>66</v>
      </c>
      <c r="E109" t="s">
        <v>42</v>
      </c>
      <c r="F109" s="4">
        <v>120000</v>
      </c>
      <c r="G109" s="4">
        <v>150000</v>
      </c>
      <c r="H109" s="4">
        <v>135000</v>
      </c>
      <c r="I109" t="str">
        <f>IF(VLOOKUP(B109,Keywords!G:H,2,FALSE)=0,"",VLOOKUP(B109,Keywords!G:H,2,FALSE))</f>
        <v>Data Analyst</v>
      </c>
      <c r="J109">
        <f t="shared" si="1"/>
        <v>1</v>
      </c>
    </row>
    <row r="110" spans="1:10" x14ac:dyDescent="0.35">
      <c r="A110" t="s">
        <v>41</v>
      </c>
      <c r="B110" t="s">
        <v>10</v>
      </c>
      <c r="C110" t="s">
        <v>7</v>
      </c>
      <c r="D110" t="s">
        <v>66</v>
      </c>
      <c r="E110" t="s">
        <v>42</v>
      </c>
      <c r="F110" s="4">
        <v>100000</v>
      </c>
      <c r="G110" s="4">
        <v>120000</v>
      </c>
      <c r="H110" s="4">
        <v>110000</v>
      </c>
      <c r="I110" t="str">
        <f>IF(VLOOKUP(B110,Keywords!G:H,2,FALSE)=0,"",VLOOKUP(B110,Keywords!G:H,2,FALSE))</f>
        <v>Data Analyst</v>
      </c>
      <c r="J110">
        <f t="shared" si="1"/>
        <v>1</v>
      </c>
    </row>
    <row r="111" spans="1:10" x14ac:dyDescent="0.35">
      <c r="A111" t="s">
        <v>41</v>
      </c>
      <c r="B111" t="s">
        <v>62</v>
      </c>
      <c r="C111" t="s">
        <v>7</v>
      </c>
      <c r="D111" t="s">
        <v>66</v>
      </c>
      <c r="E111" t="s">
        <v>42</v>
      </c>
      <c r="F111" s="4">
        <v>160000</v>
      </c>
      <c r="G111" s="4">
        <v>190000</v>
      </c>
      <c r="H111" s="4">
        <v>175000</v>
      </c>
      <c r="I111" t="str">
        <f>IF(VLOOKUP(B111,Keywords!G:H,2,FALSE)=0,"",VLOOKUP(B111,Keywords!G:H,2,FALSE))</f>
        <v>Data Scientist</v>
      </c>
      <c r="J111">
        <f t="shared" si="1"/>
        <v>1</v>
      </c>
    </row>
    <row r="112" spans="1:10" x14ac:dyDescent="0.35">
      <c r="A112" t="s">
        <v>41</v>
      </c>
      <c r="B112" t="s">
        <v>31</v>
      </c>
      <c r="C112" t="s">
        <v>7</v>
      </c>
      <c r="D112" t="s">
        <v>66</v>
      </c>
      <c r="E112" t="s">
        <v>42</v>
      </c>
      <c r="F112" s="4">
        <v>130000</v>
      </c>
      <c r="G112" s="4">
        <v>160000</v>
      </c>
      <c r="H112" s="4">
        <v>145000</v>
      </c>
      <c r="I112" t="str">
        <f>IF(VLOOKUP(B112,Keywords!G:H,2,FALSE)=0,"",VLOOKUP(B112,Keywords!G:H,2,FALSE))</f>
        <v>Data Scientist</v>
      </c>
      <c r="J112">
        <f t="shared" si="1"/>
        <v>1</v>
      </c>
    </row>
    <row r="113" spans="1:10" x14ac:dyDescent="0.35">
      <c r="A113" t="s">
        <v>41</v>
      </c>
      <c r="B113" t="s">
        <v>30</v>
      </c>
      <c r="C113" t="s">
        <v>7</v>
      </c>
      <c r="D113" t="s">
        <v>66</v>
      </c>
      <c r="E113" t="s">
        <v>42</v>
      </c>
      <c r="F113" s="4">
        <v>120000</v>
      </c>
      <c r="G113" s="4">
        <v>150000</v>
      </c>
      <c r="H113" s="4">
        <v>135000</v>
      </c>
      <c r="I113" t="str">
        <f>IF(VLOOKUP(B113,Keywords!G:H,2,FALSE)=0,"",VLOOKUP(B113,Keywords!G:H,2,FALSE))</f>
        <v>Data Scientist</v>
      </c>
      <c r="J113">
        <f t="shared" si="1"/>
        <v>1</v>
      </c>
    </row>
    <row r="114" spans="1:10" x14ac:dyDescent="0.35">
      <c r="A114" t="s">
        <v>41</v>
      </c>
      <c r="B114" t="s">
        <v>29</v>
      </c>
      <c r="C114" t="s">
        <v>7</v>
      </c>
      <c r="D114" t="s">
        <v>66</v>
      </c>
      <c r="E114" t="s">
        <v>42</v>
      </c>
      <c r="F114" s="4">
        <v>110000</v>
      </c>
      <c r="G114" s="4">
        <v>140000</v>
      </c>
      <c r="H114" s="4">
        <v>125000</v>
      </c>
      <c r="I114" t="str">
        <f>IF(VLOOKUP(B114,Keywords!G:H,2,FALSE)=0,"",VLOOKUP(B114,Keywords!G:H,2,FALSE))</f>
        <v>Data Engineer</v>
      </c>
      <c r="J114">
        <f t="shared" si="1"/>
        <v>1</v>
      </c>
    </row>
    <row r="115" spans="1:10" x14ac:dyDescent="0.35">
      <c r="A115" t="s">
        <v>41</v>
      </c>
      <c r="B115" t="s">
        <v>34</v>
      </c>
      <c r="C115" t="s">
        <v>7</v>
      </c>
      <c r="D115" t="s">
        <v>66</v>
      </c>
      <c r="E115" t="s">
        <v>42</v>
      </c>
      <c r="F115" s="4">
        <v>120000</v>
      </c>
      <c r="G115" s="4">
        <v>140000</v>
      </c>
      <c r="H115" s="4">
        <v>130000</v>
      </c>
      <c r="I115" t="str">
        <f>IF(VLOOKUP(B115,Keywords!G:H,2,FALSE)=0,"",VLOOKUP(B115,Keywords!G:H,2,FALSE))</f>
        <v/>
      </c>
      <c r="J115">
        <f t="shared" si="1"/>
        <v>1</v>
      </c>
    </row>
    <row r="116" spans="1:10" x14ac:dyDescent="0.35">
      <c r="A116" t="s">
        <v>41</v>
      </c>
      <c r="B116" t="s">
        <v>35</v>
      </c>
      <c r="C116" t="s">
        <v>7</v>
      </c>
      <c r="D116" t="s">
        <v>66</v>
      </c>
      <c r="E116" t="s">
        <v>42</v>
      </c>
      <c r="F116" s="4">
        <v>100000</v>
      </c>
      <c r="G116" s="4">
        <v>120000</v>
      </c>
      <c r="H116" s="4">
        <v>110000</v>
      </c>
      <c r="I116" t="str">
        <f>IF(VLOOKUP(B116,Keywords!G:H,2,FALSE)=0,"",VLOOKUP(B116,Keywords!G:H,2,FALSE))</f>
        <v/>
      </c>
      <c r="J116">
        <f t="shared" si="1"/>
        <v>1</v>
      </c>
    </row>
    <row r="117" spans="1:10" x14ac:dyDescent="0.35">
      <c r="A117" t="s">
        <v>41</v>
      </c>
      <c r="B117" t="s">
        <v>36</v>
      </c>
      <c r="C117" t="s">
        <v>7</v>
      </c>
      <c r="D117" t="s">
        <v>66</v>
      </c>
      <c r="E117" t="s">
        <v>42</v>
      </c>
      <c r="F117" s="4">
        <v>75000</v>
      </c>
      <c r="G117" s="4">
        <v>100000</v>
      </c>
      <c r="H117" s="4">
        <v>88000</v>
      </c>
      <c r="I117" t="str">
        <f>IF(VLOOKUP(B117,Keywords!G:H,2,FALSE)=0,"",VLOOKUP(B117,Keywords!G:H,2,FALSE))</f>
        <v/>
      </c>
      <c r="J117">
        <f t="shared" si="1"/>
        <v>1</v>
      </c>
    </row>
    <row r="118" spans="1:10" x14ac:dyDescent="0.35">
      <c r="A118" t="s">
        <v>41</v>
      </c>
      <c r="B118" t="s">
        <v>37</v>
      </c>
      <c r="C118" t="s">
        <v>7</v>
      </c>
      <c r="D118" t="s">
        <v>66</v>
      </c>
      <c r="E118" t="s">
        <v>42</v>
      </c>
      <c r="F118" s="4">
        <v>115000</v>
      </c>
      <c r="G118" s="4">
        <v>140000</v>
      </c>
      <c r="H118" s="4">
        <v>128000</v>
      </c>
      <c r="I118" t="str">
        <f>IF(VLOOKUP(B118,Keywords!G:H,2,FALSE)=0,"",VLOOKUP(B118,Keywords!G:H,2,FALSE))</f>
        <v>AI</v>
      </c>
      <c r="J118">
        <f t="shared" si="1"/>
        <v>1</v>
      </c>
    </row>
    <row r="119" spans="1:10" x14ac:dyDescent="0.35">
      <c r="A119" t="s">
        <v>41</v>
      </c>
      <c r="B119" t="s">
        <v>38</v>
      </c>
      <c r="C119" t="s">
        <v>7</v>
      </c>
      <c r="D119" t="s">
        <v>66</v>
      </c>
      <c r="E119" t="s">
        <v>42</v>
      </c>
      <c r="F119" s="4">
        <v>100000</v>
      </c>
      <c r="G119" s="4">
        <v>120000</v>
      </c>
      <c r="H119" s="4">
        <v>110000</v>
      </c>
      <c r="I119" t="str">
        <f>IF(VLOOKUP(B119,Keywords!G:H,2,FALSE)=0,"",VLOOKUP(B119,Keywords!G:H,2,FALSE))</f>
        <v>AI</v>
      </c>
      <c r="J119">
        <f t="shared" si="1"/>
        <v>1</v>
      </c>
    </row>
    <row r="120" spans="1:10" x14ac:dyDescent="0.35">
      <c r="A120" t="s">
        <v>41</v>
      </c>
      <c r="B120" t="s">
        <v>39</v>
      </c>
      <c r="C120" t="s">
        <v>7</v>
      </c>
      <c r="D120" t="s">
        <v>66</v>
      </c>
      <c r="E120" t="s">
        <v>42</v>
      </c>
      <c r="F120" s="4">
        <v>115000</v>
      </c>
      <c r="G120" s="4">
        <v>140000</v>
      </c>
      <c r="H120" s="4">
        <v>128000</v>
      </c>
      <c r="I120" t="str">
        <f>IF(VLOOKUP(B120,Keywords!G:H,2,FALSE)=0,"",VLOOKUP(B120,Keywords!G:H,2,FALSE))</f>
        <v/>
      </c>
      <c r="J120">
        <f t="shared" si="1"/>
        <v>1</v>
      </c>
    </row>
    <row r="121" spans="1:10" x14ac:dyDescent="0.35">
      <c r="A121" t="s">
        <v>41</v>
      </c>
      <c r="B121" t="s">
        <v>46</v>
      </c>
      <c r="C121" t="s">
        <v>7</v>
      </c>
      <c r="D121" t="s">
        <v>66</v>
      </c>
      <c r="E121" t="s">
        <v>42</v>
      </c>
      <c r="F121" s="4">
        <v>150000</v>
      </c>
      <c r="G121" s="4">
        <v>165000</v>
      </c>
      <c r="H121" s="4">
        <v>158000</v>
      </c>
      <c r="I121" t="str">
        <f>IF(VLOOKUP(B121,Keywords!G:H,2,FALSE)=0,"",VLOOKUP(B121,Keywords!G:H,2,FALSE))</f>
        <v>Project Manager</v>
      </c>
      <c r="J121">
        <f t="shared" si="1"/>
        <v>1</v>
      </c>
    </row>
    <row r="122" spans="1:10" x14ac:dyDescent="0.35">
      <c r="A122" t="s">
        <v>41</v>
      </c>
      <c r="B122" t="s">
        <v>47</v>
      </c>
      <c r="C122" t="s">
        <v>7</v>
      </c>
      <c r="D122" t="s">
        <v>66</v>
      </c>
      <c r="E122" t="s">
        <v>42</v>
      </c>
      <c r="F122" s="4">
        <v>130000</v>
      </c>
      <c r="G122" s="4">
        <v>150000</v>
      </c>
      <c r="H122" s="4">
        <v>140000</v>
      </c>
      <c r="I122" t="str">
        <f>IF(VLOOKUP(B122,Keywords!G:H,2,FALSE)=0,"",VLOOKUP(B122,Keywords!G:H,2,FALSE))</f>
        <v>Project Manager</v>
      </c>
      <c r="J122">
        <f t="shared" si="1"/>
        <v>1</v>
      </c>
    </row>
    <row r="123" spans="1:10" x14ac:dyDescent="0.35">
      <c r="A123" t="s">
        <v>41</v>
      </c>
      <c r="B123" t="s">
        <v>63</v>
      </c>
      <c r="C123" t="s">
        <v>7</v>
      </c>
      <c r="D123" t="s">
        <v>66</v>
      </c>
      <c r="E123" t="s">
        <v>42</v>
      </c>
      <c r="F123" s="4">
        <v>70000</v>
      </c>
      <c r="G123" s="4">
        <v>95000</v>
      </c>
      <c r="H123" s="4">
        <v>83000</v>
      </c>
      <c r="I123" t="str">
        <f>IF(VLOOKUP(B123,Keywords!G:H,2,FALSE)=0,"",VLOOKUP(B123,Keywords!G:H,2,FALSE))</f>
        <v/>
      </c>
      <c r="J123">
        <f t="shared" si="1"/>
        <v>1</v>
      </c>
    </row>
    <row r="124" spans="1:10" x14ac:dyDescent="0.35">
      <c r="A124" t="s">
        <v>41</v>
      </c>
      <c r="B124" t="s">
        <v>64</v>
      </c>
      <c r="C124" t="s">
        <v>7</v>
      </c>
      <c r="D124" t="s">
        <v>66</v>
      </c>
      <c r="E124" t="s">
        <v>42</v>
      </c>
      <c r="F124" s="4">
        <v>80000</v>
      </c>
      <c r="G124" s="4">
        <v>120000</v>
      </c>
      <c r="H124" s="4">
        <v>100000</v>
      </c>
      <c r="I124" t="str">
        <f>IF(VLOOKUP(B124,Keywords!G:H,2,FALSE)=0,"",VLOOKUP(B124,Keywords!G:H,2,FALSE))</f>
        <v>Analyst</v>
      </c>
      <c r="J124">
        <f t="shared" si="1"/>
        <v>1</v>
      </c>
    </row>
    <row r="125" spans="1:10" x14ac:dyDescent="0.35">
      <c r="A125" t="s">
        <v>41</v>
      </c>
      <c r="B125" t="s">
        <v>50</v>
      </c>
      <c r="C125" t="s">
        <v>7</v>
      </c>
      <c r="D125" t="s">
        <v>66</v>
      </c>
      <c r="E125" t="s">
        <v>42</v>
      </c>
      <c r="F125" s="4">
        <v>135000</v>
      </c>
      <c r="G125" s="4">
        <v>150000</v>
      </c>
      <c r="H125" s="4">
        <v>143000</v>
      </c>
      <c r="I125" t="str">
        <f>IF(VLOOKUP(B125,Keywords!G:H,2,FALSE)=0,"",VLOOKUP(B125,Keywords!G:H,2,FALSE))</f>
        <v>Business Analyst</v>
      </c>
      <c r="J125">
        <f t="shared" si="1"/>
        <v>1</v>
      </c>
    </row>
    <row r="126" spans="1:10" x14ac:dyDescent="0.35">
      <c r="A126" t="s">
        <v>41</v>
      </c>
      <c r="B126" t="s">
        <v>51</v>
      </c>
      <c r="C126" t="s">
        <v>7</v>
      </c>
      <c r="D126" t="s">
        <v>66</v>
      </c>
      <c r="E126" t="s">
        <v>42</v>
      </c>
      <c r="F126" s="4">
        <v>100000</v>
      </c>
      <c r="G126" s="4">
        <v>135000</v>
      </c>
      <c r="H126" s="4">
        <v>118000</v>
      </c>
      <c r="I126" t="str">
        <f>IF(VLOOKUP(B126,Keywords!G:H,2,FALSE)=0,"",VLOOKUP(B126,Keywords!G:H,2,FALSE))</f>
        <v>Business Analyst</v>
      </c>
      <c r="J126">
        <f t="shared" si="1"/>
        <v>1</v>
      </c>
    </row>
    <row r="127" spans="1:10" x14ac:dyDescent="0.35">
      <c r="A127" t="s">
        <v>41</v>
      </c>
      <c r="B127" t="s">
        <v>65</v>
      </c>
      <c r="C127" t="s">
        <v>7</v>
      </c>
      <c r="D127" t="s">
        <v>66</v>
      </c>
      <c r="E127" t="s">
        <v>42</v>
      </c>
      <c r="F127" s="4">
        <v>90000</v>
      </c>
      <c r="G127" s="4">
        <v>120000</v>
      </c>
      <c r="H127" s="4">
        <v>105000</v>
      </c>
      <c r="I127" t="str">
        <f>IF(VLOOKUP(B127,Keywords!G:H,2,FALSE)=0,"",VLOOKUP(B127,Keywords!G:H,2,FALSE))</f>
        <v>Analyst</v>
      </c>
      <c r="J127">
        <f t="shared" si="1"/>
        <v>1</v>
      </c>
    </row>
    <row r="128" spans="1:10" x14ac:dyDescent="0.35">
      <c r="A128" t="s">
        <v>41</v>
      </c>
      <c r="B128" t="s">
        <v>21</v>
      </c>
      <c r="C128" t="s">
        <v>7</v>
      </c>
      <c r="D128" t="s">
        <v>66</v>
      </c>
      <c r="E128" t="s">
        <v>45</v>
      </c>
      <c r="F128" s="4">
        <v>960</v>
      </c>
      <c r="G128" s="4">
        <v>1120</v>
      </c>
      <c r="H128" s="4">
        <v>1040</v>
      </c>
      <c r="I128" t="str">
        <f>IF(VLOOKUP(B128,Keywords!G:H,2,FALSE)=0,"",VLOOKUP(B128,Keywords!G:H,2,FALSE))</f>
        <v>Data Architect</v>
      </c>
      <c r="J128">
        <f t="shared" si="1"/>
        <v>1</v>
      </c>
    </row>
    <row r="129" spans="1:10" x14ac:dyDescent="0.35">
      <c r="A129" t="s">
        <v>41</v>
      </c>
      <c r="B129" t="s">
        <v>22</v>
      </c>
      <c r="C129" t="s">
        <v>7</v>
      </c>
      <c r="D129" t="s">
        <v>66</v>
      </c>
      <c r="E129" t="s">
        <v>45</v>
      </c>
      <c r="F129" s="4">
        <v>880</v>
      </c>
      <c r="G129" s="4">
        <v>1040</v>
      </c>
      <c r="H129" s="4">
        <v>960</v>
      </c>
      <c r="I129" t="str">
        <f>IF(VLOOKUP(B129,Keywords!G:H,2,FALSE)=0,"",VLOOKUP(B129,Keywords!G:H,2,FALSE))</f>
        <v>Data Architect</v>
      </c>
      <c r="J129">
        <f t="shared" si="1"/>
        <v>1</v>
      </c>
    </row>
    <row r="130" spans="1:10" x14ac:dyDescent="0.35">
      <c r="A130" t="s">
        <v>41</v>
      </c>
      <c r="B130" t="s">
        <v>60</v>
      </c>
      <c r="C130" t="s">
        <v>7</v>
      </c>
      <c r="D130" t="s">
        <v>66</v>
      </c>
      <c r="E130" t="s">
        <v>45</v>
      </c>
      <c r="F130" s="4">
        <v>800</v>
      </c>
      <c r="G130" s="4">
        <v>920</v>
      </c>
      <c r="H130" s="4">
        <v>864</v>
      </c>
      <c r="I130" t="str">
        <f>IF(VLOOKUP(B130,Keywords!G:H,2,FALSE)=0,"",VLOOKUP(B130,Keywords!G:H,2,FALSE))</f>
        <v/>
      </c>
      <c r="J130">
        <f t="shared" ref="J130:J193" si="2">COUNTIFS(B:B,B130,D:D,D130,E:E,E130,A:A,A130)</f>
        <v>1</v>
      </c>
    </row>
    <row r="131" spans="1:10" x14ac:dyDescent="0.35">
      <c r="A131" t="s">
        <v>41</v>
      </c>
      <c r="B131" t="s">
        <v>26</v>
      </c>
      <c r="C131" t="s">
        <v>7</v>
      </c>
      <c r="D131" t="s">
        <v>66</v>
      </c>
      <c r="E131" t="s">
        <v>45</v>
      </c>
      <c r="F131" s="4">
        <v>640</v>
      </c>
      <c r="G131" s="4">
        <v>800</v>
      </c>
      <c r="H131" s="4">
        <v>720</v>
      </c>
      <c r="I131" t="str">
        <f>IF(VLOOKUP(B131,Keywords!G:H,2,FALSE)=0,"",VLOOKUP(B131,Keywords!G:H,2,FALSE))</f>
        <v/>
      </c>
      <c r="J131">
        <f t="shared" si="2"/>
        <v>1</v>
      </c>
    </row>
    <row r="132" spans="1:10" x14ac:dyDescent="0.35">
      <c r="A132" t="s">
        <v>41</v>
      </c>
      <c r="B132" t="s">
        <v>9</v>
      </c>
      <c r="C132" t="s">
        <v>7</v>
      </c>
      <c r="D132" t="s">
        <v>66</v>
      </c>
      <c r="E132" t="s">
        <v>45</v>
      </c>
      <c r="F132" s="4">
        <v>520</v>
      </c>
      <c r="G132" s="4">
        <v>720</v>
      </c>
      <c r="H132" s="4">
        <v>624</v>
      </c>
      <c r="I132" t="str">
        <f>IF(VLOOKUP(B132,Keywords!G:H,2,FALSE)=0,"",VLOOKUP(B132,Keywords!G:H,2,FALSE))</f>
        <v/>
      </c>
      <c r="J132">
        <f t="shared" si="2"/>
        <v>1</v>
      </c>
    </row>
    <row r="133" spans="1:10" x14ac:dyDescent="0.35">
      <c r="A133" t="s">
        <v>41</v>
      </c>
      <c r="B133" t="s">
        <v>61</v>
      </c>
      <c r="C133" t="s">
        <v>7</v>
      </c>
      <c r="D133" t="s">
        <v>66</v>
      </c>
      <c r="E133" t="s">
        <v>45</v>
      </c>
      <c r="F133" s="4">
        <v>600</v>
      </c>
      <c r="G133" s="4">
        <v>800</v>
      </c>
      <c r="H133" s="4">
        <v>704</v>
      </c>
      <c r="I133" t="str">
        <f>IF(VLOOKUP(B133,Keywords!G:H,2,FALSE)=0,"",VLOOKUP(B133,Keywords!G:H,2,FALSE))</f>
        <v>Data Analyst</v>
      </c>
      <c r="J133">
        <f t="shared" si="2"/>
        <v>1</v>
      </c>
    </row>
    <row r="134" spans="1:10" x14ac:dyDescent="0.35">
      <c r="A134" t="s">
        <v>41</v>
      </c>
      <c r="B134" t="s">
        <v>10</v>
      </c>
      <c r="C134" t="s">
        <v>7</v>
      </c>
      <c r="D134" t="s">
        <v>66</v>
      </c>
      <c r="E134" t="s">
        <v>45</v>
      </c>
      <c r="F134" s="4">
        <v>520</v>
      </c>
      <c r="G134" s="4">
        <v>640</v>
      </c>
      <c r="H134" s="4">
        <v>584</v>
      </c>
      <c r="I134" t="str">
        <f>IF(VLOOKUP(B134,Keywords!G:H,2,FALSE)=0,"",VLOOKUP(B134,Keywords!G:H,2,FALSE))</f>
        <v>Data Analyst</v>
      </c>
      <c r="J134">
        <f t="shared" si="2"/>
        <v>1</v>
      </c>
    </row>
    <row r="135" spans="1:10" x14ac:dyDescent="0.35">
      <c r="A135" t="s">
        <v>41</v>
      </c>
      <c r="B135" t="s">
        <v>62</v>
      </c>
      <c r="C135" t="s">
        <v>7</v>
      </c>
      <c r="D135" t="s">
        <v>66</v>
      </c>
      <c r="E135" t="s">
        <v>45</v>
      </c>
      <c r="F135" s="4">
        <v>960</v>
      </c>
      <c r="G135" s="4">
        <v>1160</v>
      </c>
      <c r="H135" s="4">
        <v>1064</v>
      </c>
      <c r="I135" t="str">
        <f>IF(VLOOKUP(B135,Keywords!G:H,2,FALSE)=0,"",VLOOKUP(B135,Keywords!G:H,2,FALSE))</f>
        <v>Data Scientist</v>
      </c>
      <c r="J135">
        <f t="shared" si="2"/>
        <v>1</v>
      </c>
    </row>
    <row r="136" spans="1:10" x14ac:dyDescent="0.35">
      <c r="A136" t="s">
        <v>41</v>
      </c>
      <c r="B136" t="s">
        <v>31</v>
      </c>
      <c r="C136" t="s">
        <v>7</v>
      </c>
      <c r="D136" t="s">
        <v>66</v>
      </c>
      <c r="E136" t="s">
        <v>45</v>
      </c>
      <c r="F136" s="4">
        <v>720</v>
      </c>
      <c r="G136" s="4">
        <v>960</v>
      </c>
      <c r="H136" s="4">
        <v>840</v>
      </c>
      <c r="I136" t="str">
        <f>IF(VLOOKUP(B136,Keywords!G:H,2,FALSE)=0,"",VLOOKUP(B136,Keywords!G:H,2,FALSE))</f>
        <v>Data Scientist</v>
      </c>
      <c r="J136">
        <f t="shared" si="2"/>
        <v>1</v>
      </c>
    </row>
    <row r="137" spans="1:10" x14ac:dyDescent="0.35">
      <c r="A137" t="s">
        <v>41</v>
      </c>
      <c r="B137" t="s">
        <v>30</v>
      </c>
      <c r="C137" t="s">
        <v>7</v>
      </c>
      <c r="D137" t="s">
        <v>66</v>
      </c>
      <c r="E137" t="s">
        <v>45</v>
      </c>
      <c r="F137" s="4">
        <v>680</v>
      </c>
      <c r="G137" s="4">
        <v>880</v>
      </c>
      <c r="H137" s="4">
        <v>784</v>
      </c>
      <c r="I137" t="str">
        <f>IF(VLOOKUP(B137,Keywords!G:H,2,FALSE)=0,"",VLOOKUP(B137,Keywords!G:H,2,FALSE))</f>
        <v>Data Scientist</v>
      </c>
      <c r="J137">
        <f t="shared" si="2"/>
        <v>1</v>
      </c>
    </row>
    <row r="138" spans="1:10" x14ac:dyDescent="0.35">
      <c r="A138" t="s">
        <v>41</v>
      </c>
      <c r="B138" t="s">
        <v>29</v>
      </c>
      <c r="C138" t="s">
        <v>7</v>
      </c>
      <c r="D138" t="s">
        <v>66</v>
      </c>
      <c r="E138" t="s">
        <v>45</v>
      </c>
      <c r="F138" s="4">
        <v>640</v>
      </c>
      <c r="G138" s="4">
        <v>840</v>
      </c>
      <c r="H138" s="4">
        <v>744</v>
      </c>
      <c r="I138" t="str">
        <f>IF(VLOOKUP(B138,Keywords!G:H,2,FALSE)=0,"",VLOOKUP(B138,Keywords!G:H,2,FALSE))</f>
        <v>Data Engineer</v>
      </c>
      <c r="J138">
        <f t="shared" si="2"/>
        <v>1</v>
      </c>
    </row>
    <row r="139" spans="1:10" x14ac:dyDescent="0.35">
      <c r="A139" t="s">
        <v>41</v>
      </c>
      <c r="B139" t="s">
        <v>34</v>
      </c>
      <c r="C139" t="s">
        <v>7</v>
      </c>
      <c r="D139" t="s">
        <v>66</v>
      </c>
      <c r="E139" t="s">
        <v>45</v>
      </c>
      <c r="F139" s="4">
        <v>680</v>
      </c>
      <c r="G139" s="4">
        <v>800</v>
      </c>
      <c r="H139" s="4">
        <v>744</v>
      </c>
      <c r="I139" t="str">
        <f>IF(VLOOKUP(B139,Keywords!G:H,2,FALSE)=0,"",VLOOKUP(B139,Keywords!G:H,2,FALSE))</f>
        <v/>
      </c>
      <c r="J139">
        <f t="shared" si="2"/>
        <v>1</v>
      </c>
    </row>
    <row r="140" spans="1:10" x14ac:dyDescent="0.35">
      <c r="A140" t="s">
        <v>41</v>
      </c>
      <c r="B140" t="s">
        <v>35</v>
      </c>
      <c r="C140" t="s">
        <v>7</v>
      </c>
      <c r="D140" t="s">
        <v>66</v>
      </c>
      <c r="E140" t="s">
        <v>45</v>
      </c>
      <c r="F140" s="4">
        <v>680</v>
      </c>
      <c r="G140" s="4">
        <v>800</v>
      </c>
      <c r="H140" s="4">
        <v>744</v>
      </c>
      <c r="I140" t="str">
        <f>IF(VLOOKUP(B140,Keywords!G:H,2,FALSE)=0,"",VLOOKUP(B140,Keywords!G:H,2,FALSE))</f>
        <v/>
      </c>
      <c r="J140">
        <f t="shared" si="2"/>
        <v>1</v>
      </c>
    </row>
    <row r="141" spans="1:10" x14ac:dyDescent="0.35">
      <c r="A141" t="s">
        <v>41</v>
      </c>
      <c r="B141" t="s">
        <v>36</v>
      </c>
      <c r="C141" t="s">
        <v>7</v>
      </c>
      <c r="D141" t="s">
        <v>66</v>
      </c>
      <c r="E141" t="s">
        <v>45</v>
      </c>
      <c r="F141" s="4">
        <v>480</v>
      </c>
      <c r="G141" s="4">
        <v>640</v>
      </c>
      <c r="H141" s="4">
        <v>560</v>
      </c>
      <c r="I141" t="str">
        <f>IF(VLOOKUP(B141,Keywords!G:H,2,FALSE)=0,"",VLOOKUP(B141,Keywords!G:H,2,FALSE))</f>
        <v/>
      </c>
      <c r="J141">
        <f t="shared" si="2"/>
        <v>1</v>
      </c>
    </row>
    <row r="142" spans="1:10" x14ac:dyDescent="0.35">
      <c r="A142" t="s">
        <v>41</v>
      </c>
      <c r="B142" t="s">
        <v>37</v>
      </c>
      <c r="C142" t="s">
        <v>7</v>
      </c>
      <c r="D142" t="s">
        <v>66</v>
      </c>
      <c r="E142" t="s">
        <v>45</v>
      </c>
      <c r="F142" s="4">
        <v>640</v>
      </c>
      <c r="G142" s="4">
        <v>800</v>
      </c>
      <c r="H142" s="4">
        <v>720</v>
      </c>
      <c r="I142" t="str">
        <f>IF(VLOOKUP(B142,Keywords!G:H,2,FALSE)=0,"",VLOOKUP(B142,Keywords!G:H,2,FALSE))</f>
        <v>AI</v>
      </c>
      <c r="J142">
        <f t="shared" si="2"/>
        <v>1</v>
      </c>
    </row>
    <row r="143" spans="1:10" x14ac:dyDescent="0.35">
      <c r="A143" t="s">
        <v>41</v>
      </c>
      <c r="B143" t="s">
        <v>38</v>
      </c>
      <c r="C143" t="s">
        <v>7</v>
      </c>
      <c r="D143" t="s">
        <v>66</v>
      </c>
      <c r="E143" t="s">
        <v>45</v>
      </c>
      <c r="F143" s="4">
        <v>520</v>
      </c>
      <c r="G143" s="4">
        <v>720</v>
      </c>
      <c r="H143" s="4">
        <v>624</v>
      </c>
      <c r="I143" t="str">
        <f>IF(VLOOKUP(B143,Keywords!G:H,2,FALSE)=0,"",VLOOKUP(B143,Keywords!G:H,2,FALSE))</f>
        <v>AI</v>
      </c>
      <c r="J143">
        <f t="shared" si="2"/>
        <v>1</v>
      </c>
    </row>
    <row r="144" spans="1:10" x14ac:dyDescent="0.35">
      <c r="A144" t="s">
        <v>41</v>
      </c>
      <c r="B144" t="s">
        <v>39</v>
      </c>
      <c r="C144" t="s">
        <v>7</v>
      </c>
      <c r="D144" t="s">
        <v>66</v>
      </c>
      <c r="E144" t="s">
        <v>45</v>
      </c>
      <c r="F144" s="4">
        <v>640</v>
      </c>
      <c r="G144" s="4">
        <v>800</v>
      </c>
      <c r="H144" s="4">
        <v>720</v>
      </c>
      <c r="I144" t="str">
        <f>IF(VLOOKUP(B144,Keywords!G:H,2,FALSE)=0,"",VLOOKUP(B144,Keywords!G:H,2,FALSE))</f>
        <v/>
      </c>
      <c r="J144">
        <f t="shared" si="2"/>
        <v>1</v>
      </c>
    </row>
    <row r="145" spans="1:10" x14ac:dyDescent="0.35">
      <c r="A145" t="s">
        <v>41</v>
      </c>
      <c r="B145" t="s">
        <v>46</v>
      </c>
      <c r="C145" t="s">
        <v>7</v>
      </c>
      <c r="D145" t="s">
        <v>66</v>
      </c>
      <c r="E145" t="s">
        <v>45</v>
      </c>
      <c r="F145" s="4">
        <v>840</v>
      </c>
      <c r="G145" s="4">
        <v>1000</v>
      </c>
      <c r="H145" s="4">
        <v>920</v>
      </c>
      <c r="I145" t="str">
        <f>IF(VLOOKUP(B145,Keywords!G:H,2,FALSE)=0,"",VLOOKUP(B145,Keywords!G:H,2,FALSE))</f>
        <v>Project Manager</v>
      </c>
      <c r="J145">
        <f t="shared" si="2"/>
        <v>1</v>
      </c>
    </row>
    <row r="146" spans="1:10" x14ac:dyDescent="0.35">
      <c r="A146" t="s">
        <v>41</v>
      </c>
      <c r="B146" t="s">
        <v>47</v>
      </c>
      <c r="C146" t="s">
        <v>7</v>
      </c>
      <c r="D146" t="s">
        <v>66</v>
      </c>
      <c r="E146" t="s">
        <v>45</v>
      </c>
      <c r="F146" s="4">
        <v>720</v>
      </c>
      <c r="G146" s="4">
        <v>880</v>
      </c>
      <c r="H146" s="4">
        <v>800</v>
      </c>
      <c r="I146" t="str">
        <f>IF(VLOOKUP(B146,Keywords!G:H,2,FALSE)=0,"",VLOOKUP(B146,Keywords!G:H,2,FALSE))</f>
        <v>Project Manager</v>
      </c>
      <c r="J146">
        <f t="shared" si="2"/>
        <v>1</v>
      </c>
    </row>
    <row r="147" spans="1:10" x14ac:dyDescent="0.35">
      <c r="A147" t="s">
        <v>41</v>
      </c>
      <c r="B147" t="s">
        <v>63</v>
      </c>
      <c r="C147" t="s">
        <v>7</v>
      </c>
      <c r="D147" t="s">
        <v>66</v>
      </c>
      <c r="E147" t="s">
        <v>45</v>
      </c>
      <c r="F147" s="4">
        <v>400</v>
      </c>
      <c r="G147" s="4">
        <v>520</v>
      </c>
      <c r="H147" s="4">
        <v>464</v>
      </c>
      <c r="I147" t="str">
        <f>IF(VLOOKUP(B147,Keywords!G:H,2,FALSE)=0,"",VLOOKUP(B147,Keywords!G:H,2,FALSE))</f>
        <v/>
      </c>
      <c r="J147">
        <f t="shared" si="2"/>
        <v>1</v>
      </c>
    </row>
    <row r="148" spans="1:10" x14ac:dyDescent="0.35">
      <c r="A148" t="s">
        <v>41</v>
      </c>
      <c r="B148" t="s">
        <v>64</v>
      </c>
      <c r="C148" t="s">
        <v>7</v>
      </c>
      <c r="D148" t="s">
        <v>66</v>
      </c>
      <c r="E148" t="s">
        <v>45</v>
      </c>
      <c r="F148" s="4">
        <v>440</v>
      </c>
      <c r="G148" s="4">
        <v>600</v>
      </c>
      <c r="H148" s="4">
        <v>520</v>
      </c>
      <c r="I148" t="str">
        <f>IF(VLOOKUP(B148,Keywords!G:H,2,FALSE)=0,"",VLOOKUP(B148,Keywords!G:H,2,FALSE))</f>
        <v>Analyst</v>
      </c>
      <c r="J148">
        <f t="shared" si="2"/>
        <v>1</v>
      </c>
    </row>
    <row r="149" spans="1:10" x14ac:dyDescent="0.35">
      <c r="A149" t="s">
        <v>41</v>
      </c>
      <c r="B149" t="s">
        <v>50</v>
      </c>
      <c r="C149" t="s">
        <v>7</v>
      </c>
      <c r="D149" t="s">
        <v>66</v>
      </c>
      <c r="E149" t="s">
        <v>45</v>
      </c>
      <c r="F149" s="4">
        <v>720</v>
      </c>
      <c r="G149" s="4">
        <v>920</v>
      </c>
      <c r="H149" s="4">
        <v>824</v>
      </c>
      <c r="I149" t="str">
        <f>IF(VLOOKUP(B149,Keywords!G:H,2,FALSE)=0,"",VLOOKUP(B149,Keywords!G:H,2,FALSE))</f>
        <v>Business Analyst</v>
      </c>
      <c r="J149">
        <f t="shared" si="2"/>
        <v>1</v>
      </c>
    </row>
    <row r="150" spans="1:10" x14ac:dyDescent="0.35">
      <c r="A150" t="s">
        <v>41</v>
      </c>
      <c r="B150" t="s">
        <v>51</v>
      </c>
      <c r="C150" t="s">
        <v>7</v>
      </c>
      <c r="D150" t="s">
        <v>66</v>
      </c>
      <c r="E150" t="s">
        <v>45</v>
      </c>
      <c r="F150" s="4">
        <v>640</v>
      </c>
      <c r="G150" s="4">
        <v>800</v>
      </c>
      <c r="H150" s="4">
        <v>720</v>
      </c>
      <c r="I150" t="str">
        <f>IF(VLOOKUP(B150,Keywords!G:H,2,FALSE)=0,"",VLOOKUP(B150,Keywords!G:H,2,FALSE))</f>
        <v>Business Analyst</v>
      </c>
      <c r="J150">
        <f t="shared" si="2"/>
        <v>1</v>
      </c>
    </row>
    <row r="151" spans="1:10" x14ac:dyDescent="0.35">
      <c r="A151" t="s">
        <v>41</v>
      </c>
      <c r="B151" t="s">
        <v>65</v>
      </c>
      <c r="C151" t="s">
        <v>7</v>
      </c>
      <c r="D151" t="s">
        <v>66</v>
      </c>
      <c r="E151" t="s">
        <v>45</v>
      </c>
      <c r="F151" s="4">
        <v>600</v>
      </c>
      <c r="G151" s="4">
        <v>720</v>
      </c>
      <c r="H151" s="4">
        <v>664</v>
      </c>
      <c r="I151" t="str">
        <f>IF(VLOOKUP(B151,Keywords!G:H,2,FALSE)=0,"",VLOOKUP(B151,Keywords!G:H,2,FALSE))</f>
        <v>Analyst</v>
      </c>
      <c r="J151">
        <f t="shared" si="2"/>
        <v>1</v>
      </c>
    </row>
    <row r="152" spans="1:10" x14ac:dyDescent="0.35">
      <c r="A152" t="s">
        <v>41</v>
      </c>
      <c r="B152" t="s">
        <v>51</v>
      </c>
      <c r="C152" t="s">
        <v>7</v>
      </c>
      <c r="D152" t="s">
        <v>85</v>
      </c>
      <c r="E152" t="s">
        <v>42</v>
      </c>
      <c r="F152" s="4">
        <v>120000</v>
      </c>
      <c r="G152" s="4">
        <v>160000</v>
      </c>
      <c r="H152" s="4">
        <v>140000</v>
      </c>
      <c r="I152" t="str">
        <f>IF(VLOOKUP(B152,Keywords!G:H,2,FALSE)=0,"",VLOOKUP(B152,Keywords!G:H,2,FALSE))</f>
        <v>Business Analyst</v>
      </c>
      <c r="J152">
        <f t="shared" si="2"/>
        <v>1</v>
      </c>
    </row>
    <row r="153" spans="1:10" x14ac:dyDescent="0.35">
      <c r="A153" t="s">
        <v>41</v>
      </c>
      <c r="B153" t="s">
        <v>47</v>
      </c>
      <c r="C153" t="s">
        <v>7</v>
      </c>
      <c r="D153" t="s">
        <v>85</v>
      </c>
      <c r="E153" t="s">
        <v>42</v>
      </c>
      <c r="F153" s="4">
        <v>130000</v>
      </c>
      <c r="G153" s="4">
        <v>170000</v>
      </c>
      <c r="H153" s="4">
        <v>150000</v>
      </c>
      <c r="I153" t="str">
        <f>IF(VLOOKUP(B153,Keywords!G:H,2,FALSE)=0,"",VLOOKUP(B153,Keywords!G:H,2,FALSE))</f>
        <v>Project Manager</v>
      </c>
      <c r="J153">
        <f t="shared" si="2"/>
        <v>1</v>
      </c>
    </row>
    <row r="154" spans="1:10" x14ac:dyDescent="0.35">
      <c r="A154" t="s">
        <v>41</v>
      </c>
      <c r="B154" t="s">
        <v>18</v>
      </c>
      <c r="C154" t="s">
        <v>7</v>
      </c>
      <c r="D154" t="s">
        <v>85</v>
      </c>
      <c r="E154" t="s">
        <v>42</v>
      </c>
      <c r="F154" s="4">
        <v>150000</v>
      </c>
      <c r="G154" s="4">
        <v>210000</v>
      </c>
      <c r="H154" s="4">
        <v>180000</v>
      </c>
      <c r="I154" t="str">
        <f>IF(VLOOKUP(B154,Keywords!G:H,2,FALSE)=0,"",VLOOKUP(B154,Keywords!G:H,2,FALSE))</f>
        <v>Data Architect</v>
      </c>
      <c r="J154">
        <f t="shared" si="2"/>
        <v>1</v>
      </c>
    </row>
    <row r="155" spans="1:10" x14ac:dyDescent="0.35">
      <c r="A155" t="s">
        <v>41</v>
      </c>
      <c r="B155" t="s">
        <v>19</v>
      </c>
      <c r="C155" t="s">
        <v>7</v>
      </c>
      <c r="D155" t="s">
        <v>85</v>
      </c>
      <c r="E155" t="s">
        <v>42</v>
      </c>
      <c r="F155" s="4">
        <v>160000</v>
      </c>
      <c r="G155" s="4">
        <v>210000</v>
      </c>
      <c r="H155" s="4">
        <v>185000</v>
      </c>
      <c r="I155" t="str">
        <f>IF(VLOOKUP(B155,Keywords!G:H,2,FALSE)=0,"",VLOOKUP(B155,Keywords!G:H,2,FALSE))</f>
        <v>Project Manager</v>
      </c>
      <c r="J155">
        <f t="shared" si="2"/>
        <v>1</v>
      </c>
    </row>
    <row r="156" spans="1:10" x14ac:dyDescent="0.35">
      <c r="A156" t="s">
        <v>41</v>
      </c>
      <c r="B156" t="s">
        <v>20</v>
      </c>
      <c r="C156" t="s">
        <v>7</v>
      </c>
      <c r="D156" t="s">
        <v>85</v>
      </c>
      <c r="E156" t="s">
        <v>42</v>
      </c>
      <c r="F156" s="4">
        <v>140000</v>
      </c>
      <c r="G156" s="4">
        <v>180000</v>
      </c>
      <c r="H156" s="4">
        <v>160000</v>
      </c>
      <c r="I156" t="str">
        <f>IF(VLOOKUP(B156,Keywords!G:H,2,FALSE)=0,"",VLOOKUP(B156,Keywords!G:H,2,FALSE))</f>
        <v/>
      </c>
      <c r="J156">
        <f t="shared" si="2"/>
        <v>1</v>
      </c>
    </row>
    <row r="157" spans="1:10" x14ac:dyDescent="0.35">
      <c r="A157" t="s">
        <v>41</v>
      </c>
      <c r="B157" t="s">
        <v>9</v>
      </c>
      <c r="C157" t="s">
        <v>7</v>
      </c>
      <c r="D157" t="s">
        <v>85</v>
      </c>
      <c r="E157" t="s">
        <v>42</v>
      </c>
      <c r="F157" s="4">
        <v>100000</v>
      </c>
      <c r="G157" s="4">
        <v>165000</v>
      </c>
      <c r="H157" s="4">
        <v>133000</v>
      </c>
      <c r="I157" t="str">
        <f>IF(VLOOKUP(B157,Keywords!G:H,2,FALSE)=0,"",VLOOKUP(B157,Keywords!G:H,2,FALSE))</f>
        <v/>
      </c>
      <c r="J157">
        <f t="shared" si="2"/>
        <v>1</v>
      </c>
    </row>
    <row r="158" spans="1:10" x14ac:dyDescent="0.35">
      <c r="A158" t="s">
        <v>41</v>
      </c>
      <c r="B158" t="s">
        <v>10</v>
      </c>
      <c r="C158" t="s">
        <v>7</v>
      </c>
      <c r="D158" t="s">
        <v>85</v>
      </c>
      <c r="E158" t="s">
        <v>42</v>
      </c>
      <c r="F158" s="4">
        <v>65000</v>
      </c>
      <c r="G158" s="4">
        <v>140000</v>
      </c>
      <c r="H158" s="4">
        <v>103000</v>
      </c>
      <c r="I158" t="str">
        <f>IF(VLOOKUP(B158,Keywords!G:H,2,FALSE)=0,"",VLOOKUP(B158,Keywords!G:H,2,FALSE))</f>
        <v>Data Analyst</v>
      </c>
      <c r="J158">
        <f t="shared" si="2"/>
        <v>1</v>
      </c>
    </row>
    <row r="159" spans="1:10" x14ac:dyDescent="0.35">
      <c r="A159" t="s">
        <v>41</v>
      </c>
      <c r="B159" t="s">
        <v>51</v>
      </c>
      <c r="C159" t="s">
        <v>7</v>
      </c>
      <c r="D159" t="s">
        <v>85</v>
      </c>
      <c r="E159" t="s">
        <v>45</v>
      </c>
      <c r="F159" s="4">
        <v>640</v>
      </c>
      <c r="G159" s="4">
        <v>880</v>
      </c>
      <c r="H159" s="4">
        <v>760</v>
      </c>
      <c r="I159" t="str">
        <f>IF(VLOOKUP(B159,Keywords!G:H,2,FALSE)=0,"",VLOOKUP(B159,Keywords!G:H,2,FALSE))</f>
        <v>Business Analyst</v>
      </c>
      <c r="J159">
        <f t="shared" si="2"/>
        <v>1</v>
      </c>
    </row>
    <row r="160" spans="1:10" x14ac:dyDescent="0.35">
      <c r="A160" t="s">
        <v>41</v>
      </c>
      <c r="B160" t="s">
        <v>47</v>
      </c>
      <c r="C160" t="s">
        <v>7</v>
      </c>
      <c r="D160" t="s">
        <v>85</v>
      </c>
      <c r="E160" t="s">
        <v>45</v>
      </c>
      <c r="F160" s="4">
        <v>800</v>
      </c>
      <c r="G160" s="4">
        <v>1120</v>
      </c>
      <c r="H160" s="4">
        <v>960</v>
      </c>
      <c r="I160" t="str">
        <f>IF(VLOOKUP(B160,Keywords!G:H,2,FALSE)=0,"",VLOOKUP(B160,Keywords!G:H,2,FALSE))</f>
        <v>Project Manager</v>
      </c>
      <c r="J160">
        <f t="shared" si="2"/>
        <v>1</v>
      </c>
    </row>
    <row r="161" spans="1:10" x14ac:dyDescent="0.35">
      <c r="A161" t="s">
        <v>41</v>
      </c>
      <c r="B161" t="s">
        <v>18</v>
      </c>
      <c r="C161" t="s">
        <v>7</v>
      </c>
      <c r="D161" t="s">
        <v>85</v>
      </c>
      <c r="E161" t="s">
        <v>45</v>
      </c>
      <c r="F161" s="4">
        <v>880</v>
      </c>
      <c r="G161" s="4">
        <v>1280</v>
      </c>
      <c r="H161" s="4">
        <v>1080</v>
      </c>
      <c r="I161" t="str">
        <f>IF(VLOOKUP(B161,Keywords!G:H,2,FALSE)=0,"",VLOOKUP(B161,Keywords!G:H,2,FALSE))</f>
        <v>Data Architect</v>
      </c>
      <c r="J161">
        <f t="shared" si="2"/>
        <v>1</v>
      </c>
    </row>
    <row r="162" spans="1:10" x14ac:dyDescent="0.35">
      <c r="A162" t="s">
        <v>41</v>
      </c>
      <c r="B162" t="s">
        <v>19</v>
      </c>
      <c r="C162" t="s">
        <v>7</v>
      </c>
      <c r="D162" t="s">
        <v>85</v>
      </c>
      <c r="E162" t="s">
        <v>45</v>
      </c>
      <c r="F162" s="4">
        <v>880</v>
      </c>
      <c r="G162" s="4">
        <v>1280</v>
      </c>
      <c r="H162" s="4">
        <v>1080</v>
      </c>
      <c r="I162" t="str">
        <f>IF(VLOOKUP(B162,Keywords!G:H,2,FALSE)=0,"",VLOOKUP(B162,Keywords!G:H,2,FALSE))</f>
        <v>Project Manager</v>
      </c>
      <c r="J162">
        <f t="shared" si="2"/>
        <v>1</v>
      </c>
    </row>
    <row r="163" spans="1:10" x14ac:dyDescent="0.35">
      <c r="A163" t="s">
        <v>41</v>
      </c>
      <c r="B163" t="s">
        <v>20</v>
      </c>
      <c r="C163" t="s">
        <v>7</v>
      </c>
      <c r="D163" t="s">
        <v>85</v>
      </c>
      <c r="E163" t="s">
        <v>45</v>
      </c>
      <c r="F163" s="4">
        <v>880</v>
      </c>
      <c r="G163" s="4">
        <v>1120</v>
      </c>
      <c r="H163" s="4">
        <v>1000</v>
      </c>
      <c r="I163" t="str">
        <f>IF(VLOOKUP(B163,Keywords!G:H,2,FALSE)=0,"",VLOOKUP(B163,Keywords!G:H,2,FALSE))</f>
        <v/>
      </c>
      <c r="J163">
        <f t="shared" si="2"/>
        <v>1</v>
      </c>
    </row>
    <row r="164" spans="1:10" x14ac:dyDescent="0.35">
      <c r="A164" t="s">
        <v>41</v>
      </c>
      <c r="B164" t="s">
        <v>9</v>
      </c>
      <c r="C164" t="s">
        <v>7</v>
      </c>
      <c r="D164" t="s">
        <v>85</v>
      </c>
      <c r="E164" t="s">
        <v>45</v>
      </c>
      <c r="F164" s="4">
        <v>640</v>
      </c>
      <c r="G164" s="4">
        <v>1120</v>
      </c>
      <c r="H164" s="4">
        <v>880</v>
      </c>
      <c r="I164" t="str">
        <f>IF(VLOOKUP(B164,Keywords!G:H,2,FALSE)=0,"",VLOOKUP(B164,Keywords!G:H,2,FALSE))</f>
        <v/>
      </c>
      <c r="J164">
        <f t="shared" si="2"/>
        <v>1</v>
      </c>
    </row>
    <row r="165" spans="1:10" x14ac:dyDescent="0.35">
      <c r="A165" t="s">
        <v>41</v>
      </c>
      <c r="B165" t="s">
        <v>10</v>
      </c>
      <c r="C165" t="s">
        <v>7</v>
      </c>
      <c r="D165" t="s">
        <v>85</v>
      </c>
      <c r="E165" t="s">
        <v>45</v>
      </c>
      <c r="F165" s="4">
        <v>320</v>
      </c>
      <c r="G165" s="4">
        <v>960</v>
      </c>
      <c r="H165" s="4">
        <v>640</v>
      </c>
      <c r="I165" t="str">
        <f>IF(VLOOKUP(B165,Keywords!G:H,2,FALSE)=0,"",VLOOKUP(B165,Keywords!G:H,2,FALSE))</f>
        <v>Data Analyst</v>
      </c>
      <c r="J165">
        <f t="shared" si="2"/>
        <v>1</v>
      </c>
    </row>
    <row r="166" spans="1:10" x14ac:dyDescent="0.35">
      <c r="A166" t="s">
        <v>92</v>
      </c>
      <c r="B166" t="s">
        <v>51</v>
      </c>
      <c r="C166" t="s">
        <v>7</v>
      </c>
      <c r="D166" t="s">
        <v>8</v>
      </c>
      <c r="E166" t="s">
        <v>42</v>
      </c>
      <c r="F166" s="4">
        <v>90000</v>
      </c>
      <c r="G166" s="4">
        <v>120000</v>
      </c>
      <c r="H166" s="4">
        <f>MROUND((F166+G166)/2,1000)</f>
        <v>105000</v>
      </c>
      <c r="I166" t="str">
        <f>IF(VLOOKUP(B166,Keywords!G:H,2,FALSE)=0,"",VLOOKUP(B166,Keywords!G:H,2,FALSE))</f>
        <v>Business Analyst</v>
      </c>
      <c r="J166">
        <f t="shared" si="2"/>
        <v>1</v>
      </c>
    </row>
    <row r="167" spans="1:10" x14ac:dyDescent="0.35">
      <c r="A167" t="s">
        <v>92</v>
      </c>
      <c r="B167" t="s">
        <v>50</v>
      </c>
      <c r="C167" t="s">
        <v>7</v>
      </c>
      <c r="D167" t="s">
        <v>8</v>
      </c>
      <c r="E167" t="s">
        <v>42</v>
      </c>
      <c r="F167" s="4">
        <v>120000</v>
      </c>
      <c r="G167" s="4">
        <v>140000</v>
      </c>
      <c r="H167" s="4">
        <f t="shared" ref="H167:H186" si="3">MROUND((F167+G167)/2,1000)</f>
        <v>130000</v>
      </c>
      <c r="I167" t="str">
        <f>IF(VLOOKUP(B167,Keywords!G:H,2,FALSE)=0,"",VLOOKUP(B167,Keywords!G:H,2,FALSE))</f>
        <v>Business Analyst</v>
      </c>
      <c r="J167">
        <f t="shared" si="2"/>
        <v>1</v>
      </c>
    </row>
    <row r="168" spans="1:10" x14ac:dyDescent="0.35">
      <c r="A168" t="s">
        <v>92</v>
      </c>
      <c r="B168" t="s">
        <v>87</v>
      </c>
      <c r="C168" t="s">
        <v>7</v>
      </c>
      <c r="D168" t="s">
        <v>8</v>
      </c>
      <c r="E168" t="s">
        <v>42</v>
      </c>
      <c r="F168" s="4">
        <v>130000</v>
      </c>
      <c r="G168" s="4">
        <v>180000</v>
      </c>
      <c r="H168" s="4">
        <f t="shared" si="3"/>
        <v>155000</v>
      </c>
      <c r="I168" t="str">
        <f>IF(VLOOKUP(B168,Keywords!G:H,2,FALSE)=0,"",VLOOKUP(B168,Keywords!G:H,2,FALSE))</f>
        <v/>
      </c>
      <c r="J168">
        <f t="shared" si="2"/>
        <v>1</v>
      </c>
    </row>
    <row r="169" spans="1:10" x14ac:dyDescent="0.35">
      <c r="A169" t="s">
        <v>92</v>
      </c>
      <c r="B169" t="s">
        <v>53</v>
      </c>
      <c r="C169" t="s">
        <v>7</v>
      </c>
      <c r="D169" t="s">
        <v>8</v>
      </c>
      <c r="E169" t="s">
        <v>42</v>
      </c>
      <c r="F169" s="4">
        <v>115000</v>
      </c>
      <c r="G169" s="4">
        <v>140000</v>
      </c>
      <c r="H169" s="4">
        <f t="shared" si="3"/>
        <v>128000</v>
      </c>
      <c r="I169" t="str">
        <f>IF(VLOOKUP(B169,Keywords!G:H,2,FALSE)=0,"",VLOOKUP(B169,Keywords!G:H,2,FALSE))</f>
        <v>Analyst</v>
      </c>
      <c r="J169">
        <f t="shared" si="2"/>
        <v>1</v>
      </c>
    </row>
    <row r="170" spans="1:10" x14ac:dyDescent="0.35">
      <c r="A170" t="s">
        <v>92</v>
      </c>
      <c r="B170" t="s">
        <v>47</v>
      </c>
      <c r="C170" t="s">
        <v>7</v>
      </c>
      <c r="D170" t="s">
        <v>8</v>
      </c>
      <c r="E170" t="s">
        <v>42</v>
      </c>
      <c r="F170" s="4">
        <v>135000</v>
      </c>
      <c r="G170" s="4">
        <v>155000</v>
      </c>
      <c r="H170" s="4">
        <f t="shared" si="3"/>
        <v>145000</v>
      </c>
      <c r="I170" t="str">
        <f>IF(VLOOKUP(B170,Keywords!G:H,2,FALSE)=0,"",VLOOKUP(B170,Keywords!G:H,2,FALSE))</f>
        <v>Project Manager</v>
      </c>
      <c r="J170">
        <f t="shared" si="2"/>
        <v>1</v>
      </c>
    </row>
    <row r="171" spans="1:10" x14ac:dyDescent="0.35">
      <c r="A171" t="s">
        <v>92</v>
      </c>
      <c r="B171" t="s">
        <v>22</v>
      </c>
      <c r="C171" t="s">
        <v>7</v>
      </c>
      <c r="D171" t="s">
        <v>8</v>
      </c>
      <c r="E171" t="s">
        <v>42</v>
      </c>
      <c r="F171" s="4">
        <v>155000</v>
      </c>
      <c r="G171" s="4">
        <v>200000</v>
      </c>
      <c r="H171" s="4">
        <f t="shared" si="3"/>
        <v>178000</v>
      </c>
      <c r="I171" t="str">
        <f>IF(VLOOKUP(B171,Keywords!G:H,2,FALSE)=0,"",VLOOKUP(B171,Keywords!G:H,2,FALSE))</f>
        <v>Data Architect</v>
      </c>
      <c r="J171">
        <f t="shared" si="2"/>
        <v>1</v>
      </c>
    </row>
    <row r="172" spans="1:10" x14ac:dyDescent="0.35">
      <c r="A172" t="s">
        <v>92</v>
      </c>
      <c r="B172" t="s">
        <v>27</v>
      </c>
      <c r="C172" t="s">
        <v>7</v>
      </c>
      <c r="D172" t="s">
        <v>8</v>
      </c>
      <c r="E172" t="s">
        <v>42</v>
      </c>
      <c r="F172" s="4">
        <v>120000</v>
      </c>
      <c r="G172" s="4">
        <v>150000</v>
      </c>
      <c r="H172" s="4">
        <f t="shared" si="3"/>
        <v>135000</v>
      </c>
      <c r="I172" t="str">
        <f>IF(VLOOKUP(B172,Keywords!G:H,2,FALSE)=0,"",VLOOKUP(B172,Keywords!G:H,2,FALSE))</f>
        <v>Business Analyst</v>
      </c>
      <c r="J172">
        <f t="shared" si="2"/>
        <v>1</v>
      </c>
    </row>
    <row r="173" spans="1:10" x14ac:dyDescent="0.35">
      <c r="A173" t="s">
        <v>92</v>
      </c>
      <c r="B173" t="s">
        <v>26</v>
      </c>
      <c r="C173" t="s">
        <v>7</v>
      </c>
      <c r="D173" t="s">
        <v>8</v>
      </c>
      <c r="E173" t="s">
        <v>42</v>
      </c>
      <c r="F173" s="4">
        <v>120000</v>
      </c>
      <c r="G173" s="4">
        <v>150000</v>
      </c>
      <c r="H173" s="4">
        <f t="shared" si="3"/>
        <v>135000</v>
      </c>
      <c r="I173" t="str">
        <f>IF(VLOOKUP(B173,Keywords!G:H,2,FALSE)=0,"",VLOOKUP(B173,Keywords!G:H,2,FALSE))</f>
        <v/>
      </c>
      <c r="J173">
        <f t="shared" si="2"/>
        <v>1</v>
      </c>
    </row>
    <row r="174" spans="1:10" x14ac:dyDescent="0.35">
      <c r="A174" t="s">
        <v>92</v>
      </c>
      <c r="B174" t="s">
        <v>9</v>
      </c>
      <c r="C174" t="s">
        <v>7</v>
      </c>
      <c r="D174" t="s">
        <v>8</v>
      </c>
      <c r="E174" t="s">
        <v>42</v>
      </c>
      <c r="F174" s="4">
        <v>125000</v>
      </c>
      <c r="G174" s="4">
        <v>150000</v>
      </c>
      <c r="H174" s="4">
        <f t="shared" si="3"/>
        <v>138000</v>
      </c>
      <c r="I174" t="str">
        <f>IF(VLOOKUP(B174,Keywords!G:H,2,FALSE)=0,"",VLOOKUP(B174,Keywords!G:H,2,FALSE))</f>
        <v/>
      </c>
      <c r="J174">
        <f t="shared" si="2"/>
        <v>1</v>
      </c>
    </row>
    <row r="175" spans="1:10" x14ac:dyDescent="0.35">
      <c r="A175" t="s">
        <v>92</v>
      </c>
      <c r="B175" t="s">
        <v>23</v>
      </c>
      <c r="C175" t="s">
        <v>7</v>
      </c>
      <c r="D175" t="s">
        <v>8</v>
      </c>
      <c r="E175" t="s">
        <v>42</v>
      </c>
      <c r="F175" s="4">
        <v>155000</v>
      </c>
      <c r="G175" s="4">
        <v>200000</v>
      </c>
      <c r="H175" s="4">
        <f t="shared" si="3"/>
        <v>178000</v>
      </c>
      <c r="I175" t="str">
        <f>IF(VLOOKUP(B175,Keywords!G:H,2,FALSE)=0,"",VLOOKUP(B175,Keywords!G:H,2,FALSE))</f>
        <v/>
      </c>
      <c r="J175">
        <f t="shared" si="2"/>
        <v>1</v>
      </c>
    </row>
    <row r="176" spans="1:10" x14ac:dyDescent="0.35">
      <c r="A176" t="s">
        <v>92</v>
      </c>
      <c r="B176" t="s">
        <v>24</v>
      </c>
      <c r="C176" t="s">
        <v>7</v>
      </c>
      <c r="D176" t="s">
        <v>8</v>
      </c>
      <c r="E176" t="s">
        <v>42</v>
      </c>
      <c r="F176" s="4">
        <v>135000</v>
      </c>
      <c r="G176" s="4">
        <v>165000</v>
      </c>
      <c r="H176" s="4">
        <f t="shared" si="3"/>
        <v>150000</v>
      </c>
      <c r="I176" t="str">
        <f>IF(VLOOKUP(B176,Keywords!G:H,2,FALSE)=0,"",VLOOKUP(B176,Keywords!G:H,2,FALSE))</f>
        <v>Project Manager</v>
      </c>
      <c r="J176">
        <f t="shared" si="2"/>
        <v>1</v>
      </c>
    </row>
    <row r="177" spans="1:10" x14ac:dyDescent="0.35">
      <c r="A177" t="s">
        <v>92</v>
      </c>
      <c r="B177" t="s">
        <v>10</v>
      </c>
      <c r="C177" t="s">
        <v>7</v>
      </c>
      <c r="D177" t="s">
        <v>8</v>
      </c>
      <c r="E177" t="s">
        <v>42</v>
      </c>
      <c r="F177" s="4">
        <v>90000</v>
      </c>
      <c r="G177" s="4">
        <v>130000</v>
      </c>
      <c r="H177" s="4">
        <f t="shared" si="3"/>
        <v>110000</v>
      </c>
      <c r="I177" t="str">
        <f>IF(VLOOKUP(B177,Keywords!G:H,2,FALSE)=0,"",VLOOKUP(B177,Keywords!G:H,2,FALSE))</f>
        <v>Data Analyst</v>
      </c>
      <c r="J177">
        <f t="shared" si="2"/>
        <v>1</v>
      </c>
    </row>
    <row r="178" spans="1:10" x14ac:dyDescent="0.35">
      <c r="A178" t="s">
        <v>92</v>
      </c>
      <c r="B178" t="s">
        <v>21</v>
      </c>
      <c r="C178" t="s">
        <v>7</v>
      </c>
      <c r="D178" t="s">
        <v>8</v>
      </c>
      <c r="E178" t="s">
        <v>42</v>
      </c>
      <c r="F178" s="4">
        <v>155000</v>
      </c>
      <c r="G178" s="4">
        <v>200000</v>
      </c>
      <c r="H178" s="4">
        <f t="shared" si="3"/>
        <v>178000</v>
      </c>
      <c r="I178" t="str">
        <f>IF(VLOOKUP(B178,Keywords!G:H,2,FALSE)=0,"",VLOOKUP(B178,Keywords!G:H,2,FALSE))</f>
        <v>Data Architect</v>
      </c>
      <c r="J178">
        <f t="shared" si="2"/>
        <v>1</v>
      </c>
    </row>
    <row r="179" spans="1:10" x14ac:dyDescent="0.35">
      <c r="A179" t="s">
        <v>92</v>
      </c>
      <c r="B179" t="s">
        <v>29</v>
      </c>
      <c r="C179" t="s">
        <v>7</v>
      </c>
      <c r="D179" t="s">
        <v>8</v>
      </c>
      <c r="E179" t="s">
        <v>42</v>
      </c>
      <c r="F179" s="4">
        <v>130000</v>
      </c>
      <c r="G179" s="4">
        <v>185000</v>
      </c>
      <c r="H179" s="4">
        <f t="shared" si="3"/>
        <v>158000</v>
      </c>
      <c r="I179" t="str">
        <f>IF(VLOOKUP(B179,Keywords!G:H,2,FALSE)=0,"",VLOOKUP(B179,Keywords!G:H,2,FALSE))</f>
        <v>Data Engineer</v>
      </c>
      <c r="J179">
        <f t="shared" si="2"/>
        <v>1</v>
      </c>
    </row>
    <row r="180" spans="1:10" x14ac:dyDescent="0.35">
      <c r="A180" t="s">
        <v>92</v>
      </c>
      <c r="B180" t="s">
        <v>30</v>
      </c>
      <c r="C180" t="s">
        <v>7</v>
      </c>
      <c r="D180" t="s">
        <v>8</v>
      </c>
      <c r="E180" t="s">
        <v>42</v>
      </c>
      <c r="F180" s="4">
        <v>130000</v>
      </c>
      <c r="G180" s="4">
        <v>185000</v>
      </c>
      <c r="H180" s="4">
        <f t="shared" si="3"/>
        <v>158000</v>
      </c>
      <c r="I180" t="str">
        <f>IF(VLOOKUP(B180,Keywords!G:H,2,FALSE)=0,"",VLOOKUP(B180,Keywords!G:H,2,FALSE))</f>
        <v>Data Scientist</v>
      </c>
      <c r="J180">
        <f t="shared" si="2"/>
        <v>1</v>
      </c>
    </row>
    <row r="181" spans="1:10" x14ac:dyDescent="0.35">
      <c r="A181" t="s">
        <v>92</v>
      </c>
      <c r="B181" t="s">
        <v>31</v>
      </c>
      <c r="C181" t="s">
        <v>7</v>
      </c>
      <c r="D181" t="s">
        <v>8</v>
      </c>
      <c r="E181" t="s">
        <v>42</v>
      </c>
      <c r="F181" s="4">
        <v>130000</v>
      </c>
      <c r="G181" s="4">
        <v>185000</v>
      </c>
      <c r="H181" s="4">
        <f t="shared" si="3"/>
        <v>158000</v>
      </c>
      <c r="I181" t="str">
        <f>IF(VLOOKUP(B181,Keywords!G:H,2,FALSE)=0,"",VLOOKUP(B181,Keywords!G:H,2,FALSE))</f>
        <v>Data Scientist</v>
      </c>
      <c r="J181">
        <f t="shared" si="2"/>
        <v>1</v>
      </c>
    </row>
    <row r="182" spans="1:10" x14ac:dyDescent="0.35">
      <c r="A182" t="s">
        <v>92</v>
      </c>
      <c r="B182" t="s">
        <v>88</v>
      </c>
      <c r="C182" t="s">
        <v>7</v>
      </c>
      <c r="D182" t="s">
        <v>8</v>
      </c>
      <c r="E182" t="s">
        <v>42</v>
      </c>
      <c r="F182" s="4">
        <v>120000</v>
      </c>
      <c r="G182" s="4">
        <v>150000</v>
      </c>
      <c r="H182" s="4">
        <f t="shared" si="3"/>
        <v>135000</v>
      </c>
      <c r="I182" t="str">
        <f>IF(VLOOKUP(B182,Keywords!G:H,2,FALSE)=0,"",VLOOKUP(B182,Keywords!G:H,2,FALSE))</f>
        <v>Business Analyst</v>
      </c>
      <c r="J182">
        <f t="shared" si="2"/>
        <v>1</v>
      </c>
    </row>
    <row r="183" spans="1:10" x14ac:dyDescent="0.35">
      <c r="A183" t="s">
        <v>92</v>
      </c>
      <c r="B183" t="s">
        <v>89</v>
      </c>
      <c r="C183" t="s">
        <v>7</v>
      </c>
      <c r="D183" t="s">
        <v>8</v>
      </c>
      <c r="E183" t="s">
        <v>42</v>
      </c>
      <c r="F183" s="4">
        <v>140000</v>
      </c>
      <c r="G183" s="4">
        <v>160000</v>
      </c>
      <c r="H183" s="4">
        <f t="shared" si="3"/>
        <v>150000</v>
      </c>
      <c r="I183" t="str">
        <f>IF(VLOOKUP(B183,Keywords!G:H,2,FALSE)=0,"",VLOOKUP(B183,Keywords!G:H,2,FALSE))</f>
        <v/>
      </c>
      <c r="J183">
        <f t="shared" si="2"/>
        <v>1</v>
      </c>
    </row>
    <row r="184" spans="1:10" x14ac:dyDescent="0.35">
      <c r="A184" t="s">
        <v>92</v>
      </c>
      <c r="B184" t="s">
        <v>90</v>
      </c>
      <c r="C184" t="s">
        <v>7</v>
      </c>
      <c r="D184" t="s">
        <v>8</v>
      </c>
      <c r="E184" t="s">
        <v>42</v>
      </c>
      <c r="F184" s="4">
        <v>125000</v>
      </c>
      <c r="G184" s="4">
        <v>150000</v>
      </c>
      <c r="H184" s="4">
        <f t="shared" si="3"/>
        <v>138000</v>
      </c>
      <c r="I184" t="str">
        <f>IF(VLOOKUP(B184,Keywords!G:H,2,FALSE)=0,"",VLOOKUP(B184,Keywords!G:H,2,FALSE))</f>
        <v/>
      </c>
      <c r="J184">
        <f t="shared" si="2"/>
        <v>1</v>
      </c>
    </row>
    <row r="185" spans="1:10" x14ac:dyDescent="0.35">
      <c r="A185" t="s">
        <v>92</v>
      </c>
      <c r="B185" t="s">
        <v>91</v>
      </c>
      <c r="C185" t="s">
        <v>7</v>
      </c>
      <c r="D185" t="s">
        <v>8</v>
      </c>
      <c r="E185" t="s">
        <v>42</v>
      </c>
      <c r="F185" s="4">
        <v>130000</v>
      </c>
      <c r="G185" s="4">
        <v>180000</v>
      </c>
      <c r="H185" s="4">
        <f t="shared" si="3"/>
        <v>155000</v>
      </c>
      <c r="I185" t="str">
        <f>IF(VLOOKUP(B185,Keywords!G:H,2,FALSE)=0,"",VLOOKUP(B185,Keywords!G:H,2,FALSE))</f>
        <v>Project Manager</v>
      </c>
      <c r="J185">
        <f t="shared" si="2"/>
        <v>1</v>
      </c>
    </row>
    <row r="186" spans="1:10" x14ac:dyDescent="0.35">
      <c r="A186" t="s">
        <v>92</v>
      </c>
      <c r="B186" t="s">
        <v>81</v>
      </c>
      <c r="C186" t="s">
        <v>7</v>
      </c>
      <c r="D186" t="s">
        <v>8</v>
      </c>
      <c r="E186" t="s">
        <v>42</v>
      </c>
      <c r="F186" s="4">
        <v>160000</v>
      </c>
      <c r="G186" s="4">
        <v>200000</v>
      </c>
      <c r="H186" s="4">
        <f t="shared" si="3"/>
        <v>180000</v>
      </c>
      <c r="I186" t="str">
        <f>IF(VLOOKUP(B186,Keywords!G:H,2,FALSE)=0,"",VLOOKUP(B186,Keywords!G:H,2,FALSE))</f>
        <v/>
      </c>
      <c r="J186">
        <f t="shared" si="2"/>
        <v>1</v>
      </c>
    </row>
    <row r="187" spans="1:10" x14ac:dyDescent="0.35">
      <c r="A187" t="s">
        <v>92</v>
      </c>
      <c r="B187" t="s">
        <v>51</v>
      </c>
      <c r="C187" t="s">
        <v>7</v>
      </c>
      <c r="D187" t="s">
        <v>8</v>
      </c>
      <c r="E187" t="s">
        <v>45</v>
      </c>
      <c r="F187" s="4">
        <v>470</v>
      </c>
      <c r="G187" s="4">
        <v>680</v>
      </c>
      <c r="H187" s="4">
        <f>ROUND((F187+G187)/2,0)</f>
        <v>575</v>
      </c>
      <c r="I187" t="str">
        <f>IF(VLOOKUP(B187,Keywords!G:H,2,FALSE)=0,"",VLOOKUP(B187,Keywords!G:H,2,FALSE))</f>
        <v>Business Analyst</v>
      </c>
      <c r="J187">
        <f t="shared" si="2"/>
        <v>1</v>
      </c>
    </row>
    <row r="188" spans="1:10" x14ac:dyDescent="0.35">
      <c r="A188" t="s">
        <v>92</v>
      </c>
      <c r="B188" t="s">
        <v>50</v>
      </c>
      <c r="C188" t="s">
        <v>7</v>
      </c>
      <c r="D188" t="s">
        <v>8</v>
      </c>
      <c r="E188" t="s">
        <v>45</v>
      </c>
      <c r="F188" s="4">
        <v>635</v>
      </c>
      <c r="G188" s="4">
        <v>790</v>
      </c>
      <c r="H188" s="4">
        <f t="shared" ref="H188:H207" si="4">ROUND((F188+G188)/2,0)</f>
        <v>713</v>
      </c>
      <c r="I188" t="str">
        <f>IF(VLOOKUP(B188,Keywords!G:H,2,FALSE)=0,"",VLOOKUP(B188,Keywords!G:H,2,FALSE))</f>
        <v>Business Analyst</v>
      </c>
      <c r="J188">
        <f t="shared" si="2"/>
        <v>1</v>
      </c>
    </row>
    <row r="189" spans="1:10" x14ac:dyDescent="0.35">
      <c r="A189" t="s">
        <v>92</v>
      </c>
      <c r="B189" t="s">
        <v>87</v>
      </c>
      <c r="C189" t="s">
        <v>7</v>
      </c>
      <c r="D189" t="s">
        <v>8</v>
      </c>
      <c r="E189" t="s">
        <v>45</v>
      </c>
      <c r="F189" s="4">
        <v>680</v>
      </c>
      <c r="G189" s="4">
        <v>1015</v>
      </c>
      <c r="H189" s="4">
        <f t="shared" si="4"/>
        <v>848</v>
      </c>
      <c r="I189" t="str">
        <f>IF(VLOOKUP(B189,Keywords!G:H,2,FALSE)=0,"",VLOOKUP(B189,Keywords!G:H,2,FALSE))</f>
        <v/>
      </c>
      <c r="J189">
        <f t="shared" si="2"/>
        <v>1</v>
      </c>
    </row>
    <row r="190" spans="1:10" x14ac:dyDescent="0.35">
      <c r="A190" t="s">
        <v>92</v>
      </c>
      <c r="B190" t="s">
        <v>53</v>
      </c>
      <c r="C190" t="s">
        <v>7</v>
      </c>
      <c r="D190" t="s">
        <v>8</v>
      </c>
      <c r="E190" t="s">
        <v>45</v>
      </c>
      <c r="F190" s="4">
        <v>600</v>
      </c>
      <c r="G190" s="4">
        <v>790</v>
      </c>
      <c r="H190" s="4">
        <f t="shared" si="4"/>
        <v>695</v>
      </c>
      <c r="I190" t="str">
        <f>IF(VLOOKUP(B190,Keywords!G:H,2,FALSE)=0,"",VLOOKUP(B190,Keywords!G:H,2,FALSE))</f>
        <v>Analyst</v>
      </c>
      <c r="J190">
        <f t="shared" si="2"/>
        <v>1</v>
      </c>
    </row>
    <row r="191" spans="1:10" x14ac:dyDescent="0.35">
      <c r="A191" t="s">
        <v>92</v>
      </c>
      <c r="B191" t="s">
        <v>47</v>
      </c>
      <c r="C191" t="s">
        <v>7</v>
      </c>
      <c r="D191" t="s">
        <v>8</v>
      </c>
      <c r="E191" t="s">
        <v>45</v>
      </c>
      <c r="F191" s="4">
        <v>705</v>
      </c>
      <c r="G191" s="4">
        <v>875</v>
      </c>
      <c r="H191" s="4">
        <f t="shared" si="4"/>
        <v>790</v>
      </c>
      <c r="I191" t="str">
        <f>IF(VLOOKUP(B191,Keywords!G:H,2,FALSE)=0,"",VLOOKUP(B191,Keywords!G:H,2,FALSE))</f>
        <v>Project Manager</v>
      </c>
      <c r="J191">
        <f t="shared" si="2"/>
        <v>1</v>
      </c>
    </row>
    <row r="192" spans="1:10" x14ac:dyDescent="0.35">
      <c r="A192" t="s">
        <v>92</v>
      </c>
      <c r="B192" t="s">
        <v>22</v>
      </c>
      <c r="C192" t="s">
        <v>7</v>
      </c>
      <c r="D192" t="s">
        <v>8</v>
      </c>
      <c r="E192" t="s">
        <v>45</v>
      </c>
      <c r="F192" s="4">
        <v>805</v>
      </c>
      <c r="G192" s="4">
        <v>1130</v>
      </c>
      <c r="H192" s="4">
        <f t="shared" si="4"/>
        <v>968</v>
      </c>
      <c r="I192" t="str">
        <f>IF(VLOOKUP(B192,Keywords!G:H,2,FALSE)=0,"",VLOOKUP(B192,Keywords!G:H,2,FALSE))</f>
        <v>Data Architect</v>
      </c>
      <c r="J192">
        <f t="shared" si="2"/>
        <v>1</v>
      </c>
    </row>
    <row r="193" spans="1:10" x14ac:dyDescent="0.35">
      <c r="A193" t="s">
        <v>92</v>
      </c>
      <c r="B193" t="s">
        <v>27</v>
      </c>
      <c r="C193" t="s">
        <v>7</v>
      </c>
      <c r="D193" t="s">
        <v>8</v>
      </c>
      <c r="E193" t="s">
        <v>45</v>
      </c>
      <c r="F193" s="4">
        <v>635</v>
      </c>
      <c r="G193" s="4">
        <v>850</v>
      </c>
      <c r="H193" s="4">
        <f t="shared" si="4"/>
        <v>743</v>
      </c>
      <c r="I193" t="str">
        <f>IF(VLOOKUP(B193,Keywords!G:H,2,FALSE)=0,"",VLOOKUP(B193,Keywords!G:H,2,FALSE))</f>
        <v>Business Analyst</v>
      </c>
      <c r="J193">
        <f t="shared" si="2"/>
        <v>1</v>
      </c>
    </row>
    <row r="194" spans="1:10" x14ac:dyDescent="0.35">
      <c r="A194" t="s">
        <v>92</v>
      </c>
      <c r="B194" t="s">
        <v>26</v>
      </c>
      <c r="C194" t="s">
        <v>7</v>
      </c>
      <c r="D194" t="s">
        <v>8</v>
      </c>
      <c r="E194" t="s">
        <v>45</v>
      </c>
      <c r="F194" s="4">
        <v>635</v>
      </c>
      <c r="G194" s="4">
        <v>850</v>
      </c>
      <c r="H194" s="4">
        <f t="shared" si="4"/>
        <v>743</v>
      </c>
      <c r="I194" t="str">
        <f>IF(VLOOKUP(B194,Keywords!G:H,2,FALSE)=0,"",VLOOKUP(B194,Keywords!G:H,2,FALSE))</f>
        <v/>
      </c>
      <c r="J194">
        <f t="shared" ref="J194:J257" si="5">COUNTIFS(B:B,B194,D:D,D194,E:E,E194,A:A,A194)</f>
        <v>1</v>
      </c>
    </row>
    <row r="195" spans="1:10" x14ac:dyDescent="0.35">
      <c r="A195" t="s">
        <v>92</v>
      </c>
      <c r="B195" t="s">
        <v>9</v>
      </c>
      <c r="C195" t="s">
        <v>7</v>
      </c>
      <c r="D195" t="s">
        <v>8</v>
      </c>
      <c r="E195" t="s">
        <v>45</v>
      </c>
      <c r="F195" s="4">
        <v>635</v>
      </c>
      <c r="G195" s="4">
        <v>850</v>
      </c>
      <c r="H195" s="4">
        <f t="shared" si="4"/>
        <v>743</v>
      </c>
      <c r="I195" t="str">
        <f>IF(VLOOKUP(B195,Keywords!G:H,2,FALSE)=0,"",VLOOKUP(B195,Keywords!G:H,2,FALSE))</f>
        <v/>
      </c>
      <c r="J195">
        <f t="shared" si="5"/>
        <v>1</v>
      </c>
    </row>
    <row r="196" spans="1:10" x14ac:dyDescent="0.35">
      <c r="A196" t="s">
        <v>92</v>
      </c>
      <c r="B196" t="s">
        <v>23</v>
      </c>
      <c r="C196" t="s">
        <v>7</v>
      </c>
      <c r="D196" t="s">
        <v>8</v>
      </c>
      <c r="E196" t="s">
        <v>45</v>
      </c>
      <c r="F196" s="4">
        <v>805</v>
      </c>
      <c r="G196" s="4">
        <v>1130</v>
      </c>
      <c r="H196" s="4">
        <f t="shared" si="4"/>
        <v>968</v>
      </c>
      <c r="I196" t="str">
        <f>IF(VLOOKUP(B196,Keywords!G:H,2,FALSE)=0,"",VLOOKUP(B196,Keywords!G:H,2,FALSE))</f>
        <v/>
      </c>
      <c r="J196">
        <f t="shared" si="5"/>
        <v>1</v>
      </c>
    </row>
    <row r="197" spans="1:10" x14ac:dyDescent="0.35">
      <c r="A197" t="s">
        <v>92</v>
      </c>
      <c r="B197" t="s">
        <v>24</v>
      </c>
      <c r="C197" t="s">
        <v>7</v>
      </c>
      <c r="D197" t="s">
        <v>8</v>
      </c>
      <c r="E197" t="s">
        <v>45</v>
      </c>
      <c r="F197" s="4">
        <v>705</v>
      </c>
      <c r="G197" s="4">
        <v>930</v>
      </c>
      <c r="H197" s="4">
        <f t="shared" si="4"/>
        <v>818</v>
      </c>
      <c r="I197" t="str">
        <f>IF(VLOOKUP(B197,Keywords!G:H,2,FALSE)=0,"",VLOOKUP(B197,Keywords!G:H,2,FALSE))</f>
        <v>Project Manager</v>
      </c>
      <c r="J197">
        <f t="shared" si="5"/>
        <v>1</v>
      </c>
    </row>
    <row r="198" spans="1:10" x14ac:dyDescent="0.35">
      <c r="A198" t="s">
        <v>92</v>
      </c>
      <c r="B198" t="s">
        <v>10</v>
      </c>
      <c r="C198" t="s">
        <v>7</v>
      </c>
      <c r="D198" t="s">
        <v>8</v>
      </c>
      <c r="E198" t="s">
        <v>45</v>
      </c>
      <c r="F198" s="4">
        <v>470</v>
      </c>
      <c r="G198" s="4">
        <v>735</v>
      </c>
      <c r="H198" s="4">
        <f t="shared" si="4"/>
        <v>603</v>
      </c>
      <c r="I198" t="str">
        <f>IF(VLOOKUP(B198,Keywords!G:H,2,FALSE)=0,"",VLOOKUP(B198,Keywords!G:H,2,FALSE))</f>
        <v>Data Analyst</v>
      </c>
      <c r="J198">
        <f t="shared" si="5"/>
        <v>1</v>
      </c>
    </row>
    <row r="199" spans="1:10" x14ac:dyDescent="0.35">
      <c r="A199" t="s">
        <v>92</v>
      </c>
      <c r="B199" t="s">
        <v>21</v>
      </c>
      <c r="C199" t="s">
        <v>7</v>
      </c>
      <c r="D199" t="s">
        <v>8</v>
      </c>
      <c r="E199" t="s">
        <v>45</v>
      </c>
      <c r="F199" s="4">
        <v>800</v>
      </c>
      <c r="G199" s="4">
        <v>1130</v>
      </c>
      <c r="H199" s="4">
        <f t="shared" si="4"/>
        <v>965</v>
      </c>
      <c r="I199" t="str">
        <f>IF(VLOOKUP(B199,Keywords!G:H,2,FALSE)=0,"",VLOOKUP(B199,Keywords!G:H,2,FALSE))</f>
        <v>Data Architect</v>
      </c>
      <c r="J199">
        <f t="shared" si="5"/>
        <v>1</v>
      </c>
    </row>
    <row r="200" spans="1:10" x14ac:dyDescent="0.35">
      <c r="A200" t="s">
        <v>92</v>
      </c>
      <c r="B200" t="s">
        <v>29</v>
      </c>
      <c r="C200" t="s">
        <v>7</v>
      </c>
      <c r="D200" t="s">
        <v>8</v>
      </c>
      <c r="E200" t="s">
        <v>45</v>
      </c>
      <c r="F200" s="4">
        <v>680</v>
      </c>
      <c r="G200" s="4">
        <v>1045</v>
      </c>
      <c r="H200" s="4">
        <f t="shared" si="4"/>
        <v>863</v>
      </c>
      <c r="I200" t="str">
        <f>IF(VLOOKUP(B200,Keywords!G:H,2,FALSE)=0,"",VLOOKUP(B200,Keywords!G:H,2,FALSE))</f>
        <v>Data Engineer</v>
      </c>
      <c r="J200">
        <f t="shared" si="5"/>
        <v>1</v>
      </c>
    </row>
    <row r="201" spans="1:10" x14ac:dyDescent="0.35">
      <c r="A201" t="s">
        <v>92</v>
      </c>
      <c r="B201" t="s">
        <v>30</v>
      </c>
      <c r="C201" t="s">
        <v>7</v>
      </c>
      <c r="D201" t="s">
        <v>8</v>
      </c>
      <c r="E201" t="s">
        <v>45</v>
      </c>
      <c r="F201" s="4">
        <v>680</v>
      </c>
      <c r="G201" s="4">
        <v>1045</v>
      </c>
      <c r="H201" s="4">
        <f t="shared" si="4"/>
        <v>863</v>
      </c>
      <c r="I201" t="str">
        <f>IF(VLOOKUP(B201,Keywords!G:H,2,FALSE)=0,"",VLOOKUP(B201,Keywords!G:H,2,FALSE))</f>
        <v>Data Scientist</v>
      </c>
      <c r="J201">
        <f t="shared" si="5"/>
        <v>1</v>
      </c>
    </row>
    <row r="202" spans="1:10" x14ac:dyDescent="0.35">
      <c r="A202" t="s">
        <v>92</v>
      </c>
      <c r="B202" t="s">
        <v>31</v>
      </c>
      <c r="C202" t="s">
        <v>7</v>
      </c>
      <c r="D202" t="s">
        <v>8</v>
      </c>
      <c r="E202" t="s">
        <v>45</v>
      </c>
      <c r="F202" s="4">
        <v>680</v>
      </c>
      <c r="G202" s="4">
        <v>1045</v>
      </c>
      <c r="H202" s="4">
        <f t="shared" si="4"/>
        <v>863</v>
      </c>
      <c r="I202" t="str">
        <f>IF(VLOOKUP(B202,Keywords!G:H,2,FALSE)=0,"",VLOOKUP(B202,Keywords!G:H,2,FALSE))</f>
        <v>Data Scientist</v>
      </c>
      <c r="J202">
        <f t="shared" si="5"/>
        <v>1</v>
      </c>
    </row>
    <row r="203" spans="1:10" x14ac:dyDescent="0.35">
      <c r="A203" t="s">
        <v>92</v>
      </c>
      <c r="B203" t="s">
        <v>88</v>
      </c>
      <c r="C203" t="s">
        <v>7</v>
      </c>
      <c r="D203" t="s">
        <v>8</v>
      </c>
      <c r="E203" t="s">
        <v>45</v>
      </c>
      <c r="F203" s="4">
        <v>635</v>
      </c>
      <c r="G203" s="4">
        <v>850</v>
      </c>
      <c r="H203" s="4">
        <f t="shared" si="4"/>
        <v>743</v>
      </c>
      <c r="I203" t="str">
        <f>IF(VLOOKUP(B203,Keywords!G:H,2,FALSE)=0,"",VLOOKUP(B203,Keywords!G:H,2,FALSE))</f>
        <v>Business Analyst</v>
      </c>
      <c r="J203">
        <f t="shared" si="5"/>
        <v>1</v>
      </c>
    </row>
    <row r="204" spans="1:10" x14ac:dyDescent="0.35">
      <c r="A204" t="s">
        <v>92</v>
      </c>
      <c r="B204" t="s">
        <v>89</v>
      </c>
      <c r="C204" t="s">
        <v>7</v>
      </c>
      <c r="D204" t="s">
        <v>8</v>
      </c>
      <c r="E204" t="s">
        <v>45</v>
      </c>
      <c r="F204" s="4">
        <v>730</v>
      </c>
      <c r="G204" s="4">
        <v>905</v>
      </c>
      <c r="H204" s="4">
        <f t="shared" si="4"/>
        <v>818</v>
      </c>
      <c r="I204" t="str">
        <f>IF(VLOOKUP(B204,Keywords!G:H,2,FALSE)=0,"",VLOOKUP(B204,Keywords!G:H,2,FALSE))</f>
        <v/>
      </c>
      <c r="J204">
        <f t="shared" si="5"/>
        <v>1</v>
      </c>
    </row>
    <row r="205" spans="1:10" x14ac:dyDescent="0.35">
      <c r="A205" t="s">
        <v>92</v>
      </c>
      <c r="B205" t="s">
        <v>90</v>
      </c>
      <c r="C205" t="s">
        <v>7</v>
      </c>
      <c r="D205" t="s">
        <v>8</v>
      </c>
      <c r="E205" t="s">
        <v>45</v>
      </c>
      <c r="F205" s="4">
        <v>650</v>
      </c>
      <c r="G205" s="4">
        <v>850</v>
      </c>
      <c r="H205" s="4">
        <f t="shared" si="4"/>
        <v>750</v>
      </c>
      <c r="I205" t="str">
        <f>IF(VLOOKUP(B205,Keywords!G:H,2,FALSE)=0,"",VLOOKUP(B205,Keywords!G:H,2,FALSE))</f>
        <v/>
      </c>
      <c r="J205">
        <f t="shared" si="5"/>
        <v>1</v>
      </c>
    </row>
    <row r="206" spans="1:10" x14ac:dyDescent="0.35">
      <c r="A206" t="s">
        <v>92</v>
      </c>
      <c r="B206" t="s">
        <v>91</v>
      </c>
      <c r="C206" t="s">
        <v>7</v>
      </c>
      <c r="D206" t="s">
        <v>8</v>
      </c>
      <c r="E206" t="s">
        <v>45</v>
      </c>
      <c r="F206" s="4">
        <v>680</v>
      </c>
      <c r="G206" s="4">
        <v>1015</v>
      </c>
      <c r="H206" s="4">
        <f t="shared" si="4"/>
        <v>848</v>
      </c>
      <c r="I206" t="str">
        <f>IF(VLOOKUP(B206,Keywords!G:H,2,FALSE)=0,"",VLOOKUP(B206,Keywords!G:H,2,FALSE))</f>
        <v>Project Manager</v>
      </c>
      <c r="J206">
        <f t="shared" si="5"/>
        <v>1</v>
      </c>
    </row>
    <row r="207" spans="1:10" x14ac:dyDescent="0.35">
      <c r="A207" t="s">
        <v>92</v>
      </c>
      <c r="B207" t="s">
        <v>81</v>
      </c>
      <c r="C207" t="s">
        <v>7</v>
      </c>
      <c r="D207" t="s">
        <v>8</v>
      </c>
      <c r="E207" t="s">
        <v>45</v>
      </c>
      <c r="F207" s="4">
        <v>835</v>
      </c>
      <c r="G207" s="4">
        <v>1130</v>
      </c>
      <c r="H207" s="4">
        <f t="shared" si="4"/>
        <v>983</v>
      </c>
      <c r="I207" t="str">
        <f>IF(VLOOKUP(B207,Keywords!G:H,2,FALSE)=0,"",VLOOKUP(B207,Keywords!G:H,2,FALSE))</f>
        <v/>
      </c>
      <c r="J207">
        <f t="shared" si="5"/>
        <v>1</v>
      </c>
    </row>
    <row r="208" spans="1:10" x14ac:dyDescent="0.35">
      <c r="A208" t="s">
        <v>92</v>
      </c>
      <c r="B208" t="s">
        <v>51</v>
      </c>
      <c r="C208" t="s">
        <v>7</v>
      </c>
      <c r="D208" t="s">
        <v>85</v>
      </c>
      <c r="E208" t="s">
        <v>42</v>
      </c>
      <c r="F208" s="4">
        <v>90000</v>
      </c>
      <c r="G208" s="4">
        <v>120000</v>
      </c>
      <c r="H208" s="4">
        <f t="shared" ref="H208:H230" si="6">MROUND((F208+G208)/2,1000)</f>
        <v>105000</v>
      </c>
      <c r="I208" t="str">
        <f>IF(VLOOKUP(B208,Keywords!G:H,2,FALSE)=0,"",VLOOKUP(B208,Keywords!G:H,2,FALSE))</f>
        <v>Business Analyst</v>
      </c>
      <c r="J208">
        <f t="shared" si="5"/>
        <v>1</v>
      </c>
    </row>
    <row r="209" spans="1:10" x14ac:dyDescent="0.35">
      <c r="A209" t="s">
        <v>92</v>
      </c>
      <c r="B209" t="s">
        <v>50</v>
      </c>
      <c r="C209" t="s">
        <v>7</v>
      </c>
      <c r="D209" t="s">
        <v>85</v>
      </c>
      <c r="E209" t="s">
        <v>42</v>
      </c>
      <c r="F209" s="4">
        <v>120000</v>
      </c>
      <c r="G209" s="4">
        <v>160000</v>
      </c>
      <c r="H209" s="4">
        <f t="shared" si="6"/>
        <v>140000</v>
      </c>
      <c r="I209" t="str">
        <f>IF(VLOOKUP(B209,Keywords!G:H,2,FALSE)=0,"",VLOOKUP(B209,Keywords!G:H,2,FALSE))</f>
        <v>Business Analyst</v>
      </c>
      <c r="J209">
        <f t="shared" si="5"/>
        <v>1</v>
      </c>
    </row>
    <row r="210" spans="1:10" x14ac:dyDescent="0.35">
      <c r="A210" t="s">
        <v>92</v>
      </c>
      <c r="B210" t="s">
        <v>93</v>
      </c>
      <c r="C210" t="s">
        <v>7</v>
      </c>
      <c r="D210" t="s">
        <v>85</v>
      </c>
      <c r="E210" t="s">
        <v>42</v>
      </c>
      <c r="F210" s="4">
        <v>85000</v>
      </c>
      <c r="G210" s="4">
        <v>120000</v>
      </c>
      <c r="H210" s="4">
        <f t="shared" si="6"/>
        <v>103000</v>
      </c>
      <c r="I210" t="str">
        <f>IF(VLOOKUP(B210,Keywords!G:H,2,FALSE)=0,"",VLOOKUP(B210,Keywords!G:H,2,FALSE))</f>
        <v>Analyst</v>
      </c>
      <c r="J210">
        <f t="shared" si="5"/>
        <v>1</v>
      </c>
    </row>
    <row r="211" spans="1:10" x14ac:dyDescent="0.35">
      <c r="A211" t="s">
        <v>92</v>
      </c>
      <c r="B211" t="s">
        <v>94</v>
      </c>
      <c r="C211" t="s">
        <v>7</v>
      </c>
      <c r="D211" t="s">
        <v>85</v>
      </c>
      <c r="E211" t="s">
        <v>42</v>
      </c>
      <c r="F211" s="4">
        <v>120000</v>
      </c>
      <c r="G211" s="4">
        <v>130000</v>
      </c>
      <c r="H211" s="4">
        <f t="shared" si="6"/>
        <v>125000</v>
      </c>
      <c r="I211" t="str">
        <f>IF(VLOOKUP(B211,Keywords!G:H,2,FALSE)=0,"",VLOOKUP(B211,Keywords!G:H,2,FALSE))</f>
        <v>Analyst</v>
      </c>
      <c r="J211">
        <f t="shared" si="5"/>
        <v>1</v>
      </c>
    </row>
    <row r="212" spans="1:10" x14ac:dyDescent="0.35">
      <c r="A212" t="s">
        <v>92</v>
      </c>
      <c r="B212" t="s">
        <v>53</v>
      </c>
      <c r="C212" t="s">
        <v>7</v>
      </c>
      <c r="D212" t="s">
        <v>85</v>
      </c>
      <c r="E212" t="s">
        <v>42</v>
      </c>
      <c r="F212" s="4">
        <v>105000</v>
      </c>
      <c r="G212" s="4">
        <v>135000</v>
      </c>
      <c r="H212" s="4">
        <f t="shared" si="6"/>
        <v>120000</v>
      </c>
      <c r="I212" t="str">
        <f>IF(VLOOKUP(B212,Keywords!G:H,2,FALSE)=0,"",VLOOKUP(B212,Keywords!G:H,2,FALSE))</f>
        <v>Analyst</v>
      </c>
      <c r="J212">
        <f t="shared" si="5"/>
        <v>1</v>
      </c>
    </row>
    <row r="213" spans="1:10" x14ac:dyDescent="0.35">
      <c r="A213" t="s">
        <v>92</v>
      </c>
      <c r="B213" t="s">
        <v>47</v>
      </c>
      <c r="C213" t="s">
        <v>7</v>
      </c>
      <c r="D213" t="s">
        <v>85</v>
      </c>
      <c r="E213" t="s">
        <v>42</v>
      </c>
      <c r="F213" s="4">
        <v>110000</v>
      </c>
      <c r="G213" s="4">
        <v>140000</v>
      </c>
      <c r="H213" s="4">
        <f t="shared" si="6"/>
        <v>125000</v>
      </c>
      <c r="I213" t="str">
        <f>IF(VLOOKUP(B213,Keywords!G:H,2,FALSE)=0,"",VLOOKUP(B213,Keywords!G:H,2,FALSE))</f>
        <v>Project Manager</v>
      </c>
      <c r="J213">
        <f t="shared" si="5"/>
        <v>1</v>
      </c>
    </row>
    <row r="214" spans="1:10" x14ac:dyDescent="0.35">
      <c r="A214" t="s">
        <v>92</v>
      </c>
      <c r="B214" t="s">
        <v>46</v>
      </c>
      <c r="C214" t="s">
        <v>7</v>
      </c>
      <c r="D214" t="s">
        <v>85</v>
      </c>
      <c r="E214" t="s">
        <v>42</v>
      </c>
      <c r="F214" s="4">
        <v>140000</v>
      </c>
      <c r="G214" s="4">
        <v>180000</v>
      </c>
      <c r="H214" s="4">
        <f t="shared" si="6"/>
        <v>160000</v>
      </c>
      <c r="I214" t="str">
        <f>IF(VLOOKUP(B214,Keywords!G:H,2,FALSE)=0,"",VLOOKUP(B214,Keywords!G:H,2,FALSE))</f>
        <v>Project Manager</v>
      </c>
      <c r="J214">
        <f t="shared" si="5"/>
        <v>1</v>
      </c>
    </row>
    <row r="215" spans="1:10" x14ac:dyDescent="0.35">
      <c r="A215" t="s">
        <v>92</v>
      </c>
      <c r="B215" t="s">
        <v>22</v>
      </c>
      <c r="C215" t="s">
        <v>7</v>
      </c>
      <c r="D215" t="s">
        <v>85</v>
      </c>
      <c r="E215" t="s">
        <v>42</v>
      </c>
      <c r="F215" s="4">
        <v>155000</v>
      </c>
      <c r="G215" s="4">
        <v>200000</v>
      </c>
      <c r="H215" s="4">
        <f t="shared" si="6"/>
        <v>178000</v>
      </c>
      <c r="I215" t="str">
        <f>IF(VLOOKUP(B215,Keywords!G:H,2,FALSE)=0,"",VLOOKUP(B215,Keywords!G:H,2,FALSE))</f>
        <v>Data Architect</v>
      </c>
      <c r="J215">
        <f t="shared" si="5"/>
        <v>1</v>
      </c>
    </row>
    <row r="216" spans="1:10" x14ac:dyDescent="0.35">
      <c r="A216" t="s">
        <v>92</v>
      </c>
      <c r="B216" t="s">
        <v>27</v>
      </c>
      <c r="C216" t="s">
        <v>7</v>
      </c>
      <c r="D216" t="s">
        <v>85</v>
      </c>
      <c r="E216" t="s">
        <v>42</v>
      </c>
      <c r="F216" s="4">
        <v>120000</v>
      </c>
      <c r="G216" s="4">
        <v>150000</v>
      </c>
      <c r="H216" s="4">
        <f t="shared" si="6"/>
        <v>135000</v>
      </c>
      <c r="I216" t="str">
        <f>IF(VLOOKUP(B216,Keywords!G:H,2,FALSE)=0,"",VLOOKUP(B216,Keywords!G:H,2,FALSE))</f>
        <v>Business Analyst</v>
      </c>
      <c r="J216">
        <f t="shared" si="5"/>
        <v>1</v>
      </c>
    </row>
    <row r="217" spans="1:10" x14ac:dyDescent="0.35">
      <c r="A217" t="s">
        <v>92</v>
      </c>
      <c r="B217" t="s">
        <v>26</v>
      </c>
      <c r="C217" t="s">
        <v>7</v>
      </c>
      <c r="D217" t="s">
        <v>85</v>
      </c>
      <c r="E217" t="s">
        <v>42</v>
      </c>
      <c r="F217" s="4">
        <v>120000</v>
      </c>
      <c r="G217" s="4">
        <v>150000</v>
      </c>
      <c r="H217" s="4">
        <f t="shared" si="6"/>
        <v>135000</v>
      </c>
      <c r="I217" t="str">
        <f>IF(VLOOKUP(B217,Keywords!G:H,2,FALSE)=0,"",VLOOKUP(B217,Keywords!G:H,2,FALSE))</f>
        <v/>
      </c>
      <c r="J217">
        <f t="shared" si="5"/>
        <v>1</v>
      </c>
    </row>
    <row r="218" spans="1:10" x14ac:dyDescent="0.35">
      <c r="A218" t="s">
        <v>92</v>
      </c>
      <c r="B218" t="s">
        <v>9</v>
      </c>
      <c r="C218" t="s">
        <v>7</v>
      </c>
      <c r="D218" t="s">
        <v>85</v>
      </c>
      <c r="E218" t="s">
        <v>42</v>
      </c>
      <c r="F218" s="4">
        <v>125000</v>
      </c>
      <c r="G218" s="4">
        <v>150000</v>
      </c>
      <c r="H218" s="4">
        <f t="shared" si="6"/>
        <v>138000</v>
      </c>
      <c r="I218" t="str">
        <f>IF(VLOOKUP(B218,Keywords!G:H,2,FALSE)=0,"",VLOOKUP(B218,Keywords!G:H,2,FALSE))</f>
        <v/>
      </c>
      <c r="J218">
        <f t="shared" si="5"/>
        <v>1</v>
      </c>
    </row>
    <row r="219" spans="1:10" x14ac:dyDescent="0.35">
      <c r="A219" t="s">
        <v>92</v>
      </c>
      <c r="B219" t="s">
        <v>23</v>
      </c>
      <c r="C219" t="s">
        <v>7</v>
      </c>
      <c r="D219" t="s">
        <v>85</v>
      </c>
      <c r="E219" t="s">
        <v>42</v>
      </c>
      <c r="F219" s="4">
        <v>155000</v>
      </c>
      <c r="G219" s="4">
        <v>200000</v>
      </c>
      <c r="H219" s="4">
        <f t="shared" si="6"/>
        <v>178000</v>
      </c>
      <c r="I219" t="str">
        <f>IF(VLOOKUP(B219,Keywords!G:H,2,FALSE)=0,"",VLOOKUP(B219,Keywords!G:H,2,FALSE))</f>
        <v/>
      </c>
      <c r="J219">
        <f t="shared" si="5"/>
        <v>1</v>
      </c>
    </row>
    <row r="220" spans="1:10" x14ac:dyDescent="0.35">
      <c r="A220" t="s">
        <v>92</v>
      </c>
      <c r="B220" t="s">
        <v>24</v>
      </c>
      <c r="C220" t="s">
        <v>7</v>
      </c>
      <c r="D220" t="s">
        <v>85</v>
      </c>
      <c r="E220" t="s">
        <v>42</v>
      </c>
      <c r="F220" s="4">
        <v>135000</v>
      </c>
      <c r="G220" s="4">
        <v>165000</v>
      </c>
      <c r="H220" s="4">
        <f t="shared" si="6"/>
        <v>150000</v>
      </c>
      <c r="I220" t="str">
        <f>IF(VLOOKUP(B220,Keywords!G:H,2,FALSE)=0,"",VLOOKUP(B220,Keywords!G:H,2,FALSE))</f>
        <v>Project Manager</v>
      </c>
      <c r="J220">
        <f t="shared" si="5"/>
        <v>1</v>
      </c>
    </row>
    <row r="221" spans="1:10" x14ac:dyDescent="0.35">
      <c r="A221" t="s">
        <v>92</v>
      </c>
      <c r="B221" t="s">
        <v>10</v>
      </c>
      <c r="C221" t="s">
        <v>7</v>
      </c>
      <c r="D221" t="s">
        <v>85</v>
      </c>
      <c r="E221" t="s">
        <v>42</v>
      </c>
      <c r="F221" s="4">
        <v>90000</v>
      </c>
      <c r="G221" s="4">
        <v>130000</v>
      </c>
      <c r="H221" s="4">
        <f t="shared" si="6"/>
        <v>110000</v>
      </c>
      <c r="I221" t="str">
        <f>IF(VLOOKUP(B221,Keywords!G:H,2,FALSE)=0,"",VLOOKUP(B221,Keywords!G:H,2,FALSE))</f>
        <v>Data Analyst</v>
      </c>
      <c r="J221">
        <f t="shared" si="5"/>
        <v>1</v>
      </c>
    </row>
    <row r="222" spans="1:10" x14ac:dyDescent="0.35">
      <c r="A222" t="s">
        <v>92</v>
      </c>
      <c r="B222" t="s">
        <v>21</v>
      </c>
      <c r="C222" t="s">
        <v>7</v>
      </c>
      <c r="D222" t="s">
        <v>85</v>
      </c>
      <c r="E222" t="s">
        <v>42</v>
      </c>
      <c r="F222" s="4">
        <v>155000</v>
      </c>
      <c r="G222" s="4">
        <v>200000</v>
      </c>
      <c r="H222" s="4">
        <f t="shared" si="6"/>
        <v>178000</v>
      </c>
      <c r="I222" t="str">
        <f>IF(VLOOKUP(B222,Keywords!G:H,2,FALSE)=0,"",VLOOKUP(B222,Keywords!G:H,2,FALSE))</f>
        <v>Data Architect</v>
      </c>
      <c r="J222">
        <f t="shared" si="5"/>
        <v>1</v>
      </c>
    </row>
    <row r="223" spans="1:10" x14ac:dyDescent="0.35">
      <c r="A223" t="s">
        <v>92</v>
      </c>
      <c r="B223" t="s">
        <v>29</v>
      </c>
      <c r="C223" t="s">
        <v>7</v>
      </c>
      <c r="D223" t="s">
        <v>85</v>
      </c>
      <c r="E223" t="s">
        <v>42</v>
      </c>
      <c r="F223" s="4">
        <v>130000</v>
      </c>
      <c r="G223" s="4">
        <v>185000</v>
      </c>
      <c r="H223" s="4">
        <f t="shared" si="6"/>
        <v>158000</v>
      </c>
      <c r="I223" t="str">
        <f>IF(VLOOKUP(B223,Keywords!G:H,2,FALSE)=0,"",VLOOKUP(B223,Keywords!G:H,2,FALSE))</f>
        <v>Data Engineer</v>
      </c>
      <c r="J223">
        <f t="shared" si="5"/>
        <v>1</v>
      </c>
    </row>
    <row r="224" spans="1:10" x14ac:dyDescent="0.35">
      <c r="A224" t="s">
        <v>92</v>
      </c>
      <c r="B224" t="s">
        <v>30</v>
      </c>
      <c r="C224" t="s">
        <v>7</v>
      </c>
      <c r="D224" t="s">
        <v>85</v>
      </c>
      <c r="E224" t="s">
        <v>42</v>
      </c>
      <c r="F224" s="4">
        <v>130000</v>
      </c>
      <c r="G224" s="4">
        <v>185000</v>
      </c>
      <c r="H224" s="4">
        <f t="shared" si="6"/>
        <v>158000</v>
      </c>
      <c r="I224" t="str">
        <f>IF(VLOOKUP(B224,Keywords!G:H,2,FALSE)=0,"",VLOOKUP(B224,Keywords!G:H,2,FALSE))</f>
        <v>Data Scientist</v>
      </c>
      <c r="J224">
        <f t="shared" si="5"/>
        <v>1</v>
      </c>
    </row>
    <row r="225" spans="1:10" x14ac:dyDescent="0.35">
      <c r="A225" t="s">
        <v>92</v>
      </c>
      <c r="B225" t="s">
        <v>31</v>
      </c>
      <c r="C225" t="s">
        <v>7</v>
      </c>
      <c r="D225" t="s">
        <v>85</v>
      </c>
      <c r="E225" t="s">
        <v>42</v>
      </c>
      <c r="F225" s="4">
        <v>130000</v>
      </c>
      <c r="G225" s="4">
        <v>185000</v>
      </c>
      <c r="H225" s="4">
        <f t="shared" si="6"/>
        <v>158000</v>
      </c>
      <c r="I225" t="str">
        <f>IF(VLOOKUP(B225,Keywords!G:H,2,FALSE)=0,"",VLOOKUP(B225,Keywords!G:H,2,FALSE))</f>
        <v>Data Scientist</v>
      </c>
      <c r="J225">
        <f t="shared" si="5"/>
        <v>1</v>
      </c>
    </row>
    <row r="226" spans="1:10" x14ac:dyDescent="0.35">
      <c r="A226" t="s">
        <v>92</v>
      </c>
      <c r="B226" t="s">
        <v>88</v>
      </c>
      <c r="C226" t="s">
        <v>7</v>
      </c>
      <c r="D226" t="s">
        <v>85</v>
      </c>
      <c r="E226" t="s">
        <v>42</v>
      </c>
      <c r="F226" s="4">
        <v>120000</v>
      </c>
      <c r="G226" s="4">
        <v>150000</v>
      </c>
      <c r="H226" s="4">
        <f t="shared" si="6"/>
        <v>135000</v>
      </c>
      <c r="I226" t="str">
        <f>IF(VLOOKUP(B226,Keywords!G:H,2,FALSE)=0,"",VLOOKUP(B226,Keywords!G:H,2,FALSE))</f>
        <v>Business Analyst</v>
      </c>
      <c r="J226">
        <f t="shared" si="5"/>
        <v>1</v>
      </c>
    </row>
    <row r="227" spans="1:10" x14ac:dyDescent="0.35">
      <c r="A227" t="s">
        <v>92</v>
      </c>
      <c r="B227" t="s">
        <v>89</v>
      </c>
      <c r="C227" t="s">
        <v>7</v>
      </c>
      <c r="D227" t="s">
        <v>85</v>
      </c>
      <c r="E227" t="s">
        <v>42</v>
      </c>
      <c r="F227" s="4">
        <v>140000</v>
      </c>
      <c r="G227" s="4">
        <v>160000</v>
      </c>
      <c r="H227" s="4">
        <f t="shared" si="6"/>
        <v>150000</v>
      </c>
      <c r="I227" t="str">
        <f>IF(VLOOKUP(B227,Keywords!G:H,2,FALSE)=0,"",VLOOKUP(B227,Keywords!G:H,2,FALSE))</f>
        <v/>
      </c>
      <c r="J227">
        <f t="shared" si="5"/>
        <v>1</v>
      </c>
    </row>
    <row r="228" spans="1:10" x14ac:dyDescent="0.35">
      <c r="A228" t="s">
        <v>92</v>
      </c>
      <c r="B228" t="s">
        <v>90</v>
      </c>
      <c r="C228" t="s">
        <v>7</v>
      </c>
      <c r="D228" t="s">
        <v>85</v>
      </c>
      <c r="E228" t="s">
        <v>42</v>
      </c>
      <c r="F228" s="4">
        <v>125000</v>
      </c>
      <c r="G228" s="4">
        <v>150000</v>
      </c>
      <c r="H228" s="4">
        <f t="shared" si="6"/>
        <v>138000</v>
      </c>
      <c r="I228" t="str">
        <f>IF(VLOOKUP(B228,Keywords!G:H,2,FALSE)=0,"",VLOOKUP(B228,Keywords!G:H,2,FALSE))</f>
        <v/>
      </c>
      <c r="J228">
        <f t="shared" si="5"/>
        <v>1</v>
      </c>
    </row>
    <row r="229" spans="1:10" x14ac:dyDescent="0.35">
      <c r="A229" t="s">
        <v>92</v>
      </c>
      <c r="B229" t="s">
        <v>91</v>
      </c>
      <c r="C229" t="s">
        <v>7</v>
      </c>
      <c r="D229" t="s">
        <v>85</v>
      </c>
      <c r="E229" t="s">
        <v>42</v>
      </c>
      <c r="F229" s="4">
        <v>130000</v>
      </c>
      <c r="G229" s="4">
        <v>180000</v>
      </c>
      <c r="H229" s="4">
        <f t="shared" si="6"/>
        <v>155000</v>
      </c>
      <c r="I229" t="str">
        <f>IF(VLOOKUP(B229,Keywords!G:H,2,FALSE)=0,"",VLOOKUP(B229,Keywords!G:H,2,FALSE))</f>
        <v>Project Manager</v>
      </c>
      <c r="J229">
        <f t="shared" si="5"/>
        <v>1</v>
      </c>
    </row>
    <row r="230" spans="1:10" x14ac:dyDescent="0.35">
      <c r="A230" t="s">
        <v>92</v>
      </c>
      <c r="B230" t="s">
        <v>81</v>
      </c>
      <c r="C230" t="s">
        <v>7</v>
      </c>
      <c r="D230" t="s">
        <v>85</v>
      </c>
      <c r="E230" t="s">
        <v>42</v>
      </c>
      <c r="F230" s="4">
        <v>160000</v>
      </c>
      <c r="G230" s="4">
        <v>200000</v>
      </c>
      <c r="H230" s="4">
        <f t="shared" si="6"/>
        <v>180000</v>
      </c>
      <c r="I230" t="str">
        <f>IF(VLOOKUP(B230,Keywords!G:H,2,FALSE)=0,"",VLOOKUP(B230,Keywords!G:H,2,FALSE))</f>
        <v/>
      </c>
      <c r="J230">
        <f t="shared" si="5"/>
        <v>1</v>
      </c>
    </row>
    <row r="231" spans="1:10" x14ac:dyDescent="0.35">
      <c r="A231" t="s">
        <v>92</v>
      </c>
      <c r="B231" t="s">
        <v>51</v>
      </c>
      <c r="C231" t="s">
        <v>7</v>
      </c>
      <c r="D231" t="s">
        <v>85</v>
      </c>
      <c r="E231" t="s">
        <v>45</v>
      </c>
      <c r="F231" s="4">
        <v>500</v>
      </c>
      <c r="G231" s="4">
        <v>700</v>
      </c>
      <c r="H231" s="4">
        <f t="shared" ref="H231:H253" si="7">ROUND((F231+G231)/2,0)</f>
        <v>600</v>
      </c>
      <c r="I231" t="str">
        <f>IF(VLOOKUP(B231,Keywords!G:H,2,FALSE)=0,"",VLOOKUP(B231,Keywords!G:H,2,FALSE))</f>
        <v>Business Analyst</v>
      </c>
      <c r="J231">
        <f t="shared" si="5"/>
        <v>1</v>
      </c>
    </row>
    <row r="232" spans="1:10" x14ac:dyDescent="0.35">
      <c r="A232" t="s">
        <v>92</v>
      </c>
      <c r="B232" t="s">
        <v>50</v>
      </c>
      <c r="C232" t="s">
        <v>7</v>
      </c>
      <c r="D232" t="s">
        <v>85</v>
      </c>
      <c r="E232" t="s">
        <v>45</v>
      </c>
      <c r="F232" s="4">
        <v>700</v>
      </c>
      <c r="G232" s="4">
        <v>900</v>
      </c>
      <c r="H232" s="4">
        <f t="shared" si="7"/>
        <v>800</v>
      </c>
      <c r="I232" t="str">
        <f>IF(VLOOKUP(B232,Keywords!G:H,2,FALSE)=0,"",VLOOKUP(B232,Keywords!G:H,2,FALSE))</f>
        <v>Business Analyst</v>
      </c>
      <c r="J232">
        <f t="shared" si="5"/>
        <v>1</v>
      </c>
    </row>
    <row r="233" spans="1:10" x14ac:dyDescent="0.35">
      <c r="A233" t="s">
        <v>92</v>
      </c>
      <c r="B233" t="s">
        <v>93</v>
      </c>
      <c r="C233" t="s">
        <v>7</v>
      </c>
      <c r="D233" t="s">
        <v>85</v>
      </c>
      <c r="E233" t="s">
        <v>45</v>
      </c>
      <c r="F233" s="4">
        <v>450</v>
      </c>
      <c r="G233" s="4">
        <v>900</v>
      </c>
      <c r="H233" s="4">
        <f t="shared" si="7"/>
        <v>675</v>
      </c>
      <c r="I233" t="str">
        <f>IF(VLOOKUP(B233,Keywords!G:H,2,FALSE)=0,"",VLOOKUP(B233,Keywords!G:H,2,FALSE))</f>
        <v>Analyst</v>
      </c>
      <c r="J233">
        <f t="shared" si="5"/>
        <v>1</v>
      </c>
    </row>
    <row r="234" spans="1:10" x14ac:dyDescent="0.35">
      <c r="A234" t="s">
        <v>92</v>
      </c>
      <c r="B234" t="s">
        <v>94</v>
      </c>
      <c r="C234" t="s">
        <v>7</v>
      </c>
      <c r="D234" t="s">
        <v>85</v>
      </c>
      <c r="E234" t="s">
        <v>45</v>
      </c>
      <c r="F234" s="4">
        <v>700</v>
      </c>
      <c r="G234" s="4">
        <v>870</v>
      </c>
      <c r="H234" s="4">
        <f t="shared" si="7"/>
        <v>785</v>
      </c>
      <c r="I234" t="str">
        <f>IF(VLOOKUP(B234,Keywords!G:H,2,FALSE)=0,"",VLOOKUP(B234,Keywords!G:H,2,FALSE))</f>
        <v>Analyst</v>
      </c>
      <c r="J234">
        <f t="shared" si="5"/>
        <v>1</v>
      </c>
    </row>
    <row r="235" spans="1:10" x14ac:dyDescent="0.35">
      <c r="A235" t="s">
        <v>92</v>
      </c>
      <c r="B235" t="s">
        <v>53</v>
      </c>
      <c r="C235" t="s">
        <v>7</v>
      </c>
      <c r="D235" t="s">
        <v>85</v>
      </c>
      <c r="E235" t="s">
        <v>45</v>
      </c>
      <c r="F235" s="4">
        <v>600</v>
      </c>
      <c r="G235" s="4">
        <v>890</v>
      </c>
      <c r="H235" s="4">
        <f t="shared" si="7"/>
        <v>745</v>
      </c>
      <c r="I235" t="str">
        <f>IF(VLOOKUP(B235,Keywords!G:H,2,FALSE)=0,"",VLOOKUP(B235,Keywords!G:H,2,FALSE))</f>
        <v>Analyst</v>
      </c>
      <c r="J235">
        <f t="shared" si="5"/>
        <v>1</v>
      </c>
    </row>
    <row r="236" spans="1:10" x14ac:dyDescent="0.35">
      <c r="A236" t="s">
        <v>92</v>
      </c>
      <c r="B236" t="s">
        <v>47</v>
      </c>
      <c r="C236" t="s">
        <v>7</v>
      </c>
      <c r="D236" t="s">
        <v>85</v>
      </c>
      <c r="E236" t="s">
        <v>45</v>
      </c>
      <c r="F236" s="4">
        <v>650</v>
      </c>
      <c r="G236" s="4">
        <v>890</v>
      </c>
      <c r="H236" s="4">
        <f t="shared" si="7"/>
        <v>770</v>
      </c>
      <c r="I236" t="str">
        <f>IF(VLOOKUP(B236,Keywords!G:H,2,FALSE)=0,"",VLOOKUP(B236,Keywords!G:H,2,FALSE))</f>
        <v>Project Manager</v>
      </c>
      <c r="J236">
        <f t="shared" si="5"/>
        <v>1</v>
      </c>
    </row>
    <row r="237" spans="1:10" x14ac:dyDescent="0.35">
      <c r="A237" t="s">
        <v>92</v>
      </c>
      <c r="B237" t="s">
        <v>46</v>
      </c>
      <c r="C237" t="s">
        <v>7</v>
      </c>
      <c r="D237" t="s">
        <v>85</v>
      </c>
      <c r="E237" t="s">
        <v>45</v>
      </c>
      <c r="F237" s="4">
        <v>890</v>
      </c>
      <c r="G237" s="4">
        <v>950</v>
      </c>
      <c r="H237" s="4">
        <f t="shared" si="7"/>
        <v>920</v>
      </c>
      <c r="I237" t="str">
        <f>IF(VLOOKUP(B237,Keywords!G:H,2,FALSE)=0,"",VLOOKUP(B237,Keywords!G:H,2,FALSE))</f>
        <v>Project Manager</v>
      </c>
      <c r="J237">
        <f t="shared" si="5"/>
        <v>1</v>
      </c>
    </row>
    <row r="238" spans="1:10" x14ac:dyDescent="0.35">
      <c r="A238" t="s">
        <v>92</v>
      </c>
      <c r="B238" t="s">
        <v>22</v>
      </c>
      <c r="C238" t="s">
        <v>7</v>
      </c>
      <c r="D238" t="s">
        <v>85</v>
      </c>
      <c r="E238" t="s">
        <v>45</v>
      </c>
      <c r="F238" s="4">
        <v>805</v>
      </c>
      <c r="G238" s="4">
        <v>1130</v>
      </c>
      <c r="H238" s="4">
        <f t="shared" si="7"/>
        <v>968</v>
      </c>
      <c r="I238" t="str">
        <f>IF(VLOOKUP(B238,Keywords!G:H,2,FALSE)=0,"",VLOOKUP(B238,Keywords!G:H,2,FALSE))</f>
        <v>Data Architect</v>
      </c>
      <c r="J238">
        <f t="shared" si="5"/>
        <v>1</v>
      </c>
    </row>
    <row r="239" spans="1:10" x14ac:dyDescent="0.35">
      <c r="A239" t="s">
        <v>92</v>
      </c>
      <c r="B239" t="s">
        <v>27</v>
      </c>
      <c r="C239" t="s">
        <v>7</v>
      </c>
      <c r="D239" t="s">
        <v>85</v>
      </c>
      <c r="E239" t="s">
        <v>45</v>
      </c>
      <c r="F239" s="4">
        <v>635</v>
      </c>
      <c r="G239" s="4">
        <v>850</v>
      </c>
      <c r="H239" s="4">
        <f t="shared" si="7"/>
        <v>743</v>
      </c>
      <c r="I239" t="str">
        <f>IF(VLOOKUP(B239,Keywords!G:H,2,FALSE)=0,"",VLOOKUP(B239,Keywords!G:H,2,FALSE))</f>
        <v>Business Analyst</v>
      </c>
      <c r="J239">
        <f t="shared" si="5"/>
        <v>1</v>
      </c>
    </row>
    <row r="240" spans="1:10" x14ac:dyDescent="0.35">
      <c r="A240" t="s">
        <v>92</v>
      </c>
      <c r="B240" t="s">
        <v>26</v>
      </c>
      <c r="C240" t="s">
        <v>7</v>
      </c>
      <c r="D240" t="s">
        <v>85</v>
      </c>
      <c r="E240" t="s">
        <v>45</v>
      </c>
      <c r="F240" s="4">
        <v>635</v>
      </c>
      <c r="G240" s="4">
        <v>850</v>
      </c>
      <c r="H240" s="4">
        <f t="shared" si="7"/>
        <v>743</v>
      </c>
      <c r="I240" t="str">
        <f>IF(VLOOKUP(B240,Keywords!G:H,2,FALSE)=0,"",VLOOKUP(B240,Keywords!G:H,2,FALSE))</f>
        <v/>
      </c>
      <c r="J240">
        <f t="shared" si="5"/>
        <v>1</v>
      </c>
    </row>
    <row r="241" spans="1:10" x14ac:dyDescent="0.35">
      <c r="A241" t="s">
        <v>92</v>
      </c>
      <c r="B241" t="s">
        <v>9</v>
      </c>
      <c r="C241" t="s">
        <v>7</v>
      </c>
      <c r="D241" t="s">
        <v>85</v>
      </c>
      <c r="E241" t="s">
        <v>45</v>
      </c>
      <c r="F241" s="4">
        <v>635</v>
      </c>
      <c r="G241" s="4">
        <v>850</v>
      </c>
      <c r="H241" s="4">
        <f t="shared" si="7"/>
        <v>743</v>
      </c>
      <c r="I241" t="str">
        <f>IF(VLOOKUP(B241,Keywords!G:H,2,FALSE)=0,"",VLOOKUP(B241,Keywords!G:H,2,FALSE))</f>
        <v/>
      </c>
      <c r="J241">
        <f t="shared" si="5"/>
        <v>1</v>
      </c>
    </row>
    <row r="242" spans="1:10" x14ac:dyDescent="0.35">
      <c r="A242" t="s">
        <v>92</v>
      </c>
      <c r="B242" t="s">
        <v>23</v>
      </c>
      <c r="C242" t="s">
        <v>7</v>
      </c>
      <c r="D242" t="s">
        <v>85</v>
      </c>
      <c r="E242" t="s">
        <v>45</v>
      </c>
      <c r="F242" s="4">
        <v>805</v>
      </c>
      <c r="G242" s="4">
        <v>1130</v>
      </c>
      <c r="H242" s="4">
        <f t="shared" si="7"/>
        <v>968</v>
      </c>
      <c r="I242" t="str">
        <f>IF(VLOOKUP(B242,Keywords!G:H,2,FALSE)=0,"",VLOOKUP(B242,Keywords!G:H,2,FALSE))</f>
        <v/>
      </c>
      <c r="J242">
        <f t="shared" si="5"/>
        <v>1</v>
      </c>
    </row>
    <row r="243" spans="1:10" x14ac:dyDescent="0.35">
      <c r="A243" t="s">
        <v>92</v>
      </c>
      <c r="B243" t="s">
        <v>24</v>
      </c>
      <c r="C243" t="s">
        <v>7</v>
      </c>
      <c r="D243" t="s">
        <v>85</v>
      </c>
      <c r="E243" t="s">
        <v>45</v>
      </c>
      <c r="F243" s="4">
        <v>705</v>
      </c>
      <c r="G243" s="4">
        <v>1130</v>
      </c>
      <c r="H243" s="4">
        <f t="shared" si="7"/>
        <v>918</v>
      </c>
      <c r="I243" t="str">
        <f>IF(VLOOKUP(B243,Keywords!G:H,2,FALSE)=0,"",VLOOKUP(B243,Keywords!G:H,2,FALSE))</f>
        <v>Project Manager</v>
      </c>
      <c r="J243">
        <f t="shared" si="5"/>
        <v>1</v>
      </c>
    </row>
    <row r="244" spans="1:10" x14ac:dyDescent="0.35">
      <c r="A244" t="s">
        <v>92</v>
      </c>
      <c r="B244" t="s">
        <v>10</v>
      </c>
      <c r="C244" t="s">
        <v>7</v>
      </c>
      <c r="D244" t="s">
        <v>85</v>
      </c>
      <c r="E244" t="s">
        <v>45</v>
      </c>
      <c r="F244" s="4">
        <v>470</v>
      </c>
      <c r="G244" s="4">
        <v>950</v>
      </c>
      <c r="H244" s="4">
        <f t="shared" si="7"/>
        <v>710</v>
      </c>
      <c r="I244" t="str">
        <f>IF(VLOOKUP(B244,Keywords!G:H,2,FALSE)=0,"",VLOOKUP(B244,Keywords!G:H,2,FALSE))</f>
        <v>Data Analyst</v>
      </c>
      <c r="J244">
        <f t="shared" si="5"/>
        <v>1</v>
      </c>
    </row>
    <row r="245" spans="1:10" x14ac:dyDescent="0.35">
      <c r="A245" t="s">
        <v>92</v>
      </c>
      <c r="B245" t="s">
        <v>21</v>
      </c>
      <c r="C245" t="s">
        <v>7</v>
      </c>
      <c r="D245" t="s">
        <v>85</v>
      </c>
      <c r="E245" t="s">
        <v>45</v>
      </c>
      <c r="F245" s="4">
        <v>1050</v>
      </c>
      <c r="G245" s="4">
        <v>1200</v>
      </c>
      <c r="H245" s="4">
        <f t="shared" si="7"/>
        <v>1125</v>
      </c>
      <c r="I245" t="str">
        <f>IF(VLOOKUP(B245,Keywords!G:H,2,FALSE)=0,"",VLOOKUP(B245,Keywords!G:H,2,FALSE))</f>
        <v>Data Architect</v>
      </c>
      <c r="J245">
        <f t="shared" si="5"/>
        <v>1</v>
      </c>
    </row>
    <row r="246" spans="1:10" x14ac:dyDescent="0.35">
      <c r="A246" t="s">
        <v>92</v>
      </c>
      <c r="B246" t="s">
        <v>29</v>
      </c>
      <c r="C246" t="s">
        <v>7</v>
      </c>
      <c r="D246" t="s">
        <v>85</v>
      </c>
      <c r="E246" t="s">
        <v>45</v>
      </c>
      <c r="F246" s="4">
        <v>680</v>
      </c>
      <c r="G246" s="4">
        <v>1045</v>
      </c>
      <c r="H246" s="4">
        <f t="shared" si="7"/>
        <v>863</v>
      </c>
      <c r="I246" t="str">
        <f>IF(VLOOKUP(B246,Keywords!G:H,2,FALSE)=0,"",VLOOKUP(B246,Keywords!G:H,2,FALSE))</f>
        <v>Data Engineer</v>
      </c>
      <c r="J246">
        <f t="shared" si="5"/>
        <v>1</v>
      </c>
    </row>
    <row r="247" spans="1:10" x14ac:dyDescent="0.35">
      <c r="A247" t="s">
        <v>92</v>
      </c>
      <c r="B247" t="s">
        <v>30</v>
      </c>
      <c r="C247" t="s">
        <v>7</v>
      </c>
      <c r="D247" t="s">
        <v>85</v>
      </c>
      <c r="E247" t="s">
        <v>45</v>
      </c>
      <c r="F247" s="4">
        <v>680</v>
      </c>
      <c r="G247" s="4">
        <v>1045</v>
      </c>
      <c r="H247" s="4">
        <f t="shared" si="7"/>
        <v>863</v>
      </c>
      <c r="I247" t="str">
        <f>IF(VLOOKUP(B247,Keywords!G:H,2,FALSE)=0,"",VLOOKUP(B247,Keywords!G:H,2,FALSE))</f>
        <v>Data Scientist</v>
      </c>
      <c r="J247">
        <f t="shared" si="5"/>
        <v>1</v>
      </c>
    </row>
    <row r="248" spans="1:10" x14ac:dyDescent="0.35">
      <c r="A248" t="s">
        <v>92</v>
      </c>
      <c r="B248" t="s">
        <v>31</v>
      </c>
      <c r="C248" t="s">
        <v>7</v>
      </c>
      <c r="D248" t="s">
        <v>85</v>
      </c>
      <c r="E248" t="s">
        <v>45</v>
      </c>
      <c r="F248" s="4">
        <v>800</v>
      </c>
      <c r="G248" s="4">
        <v>1200</v>
      </c>
      <c r="H248" s="4">
        <f t="shared" si="7"/>
        <v>1000</v>
      </c>
      <c r="I248" t="str">
        <f>IF(VLOOKUP(B248,Keywords!G:H,2,FALSE)=0,"",VLOOKUP(B248,Keywords!G:H,2,FALSE))</f>
        <v>Data Scientist</v>
      </c>
      <c r="J248">
        <f t="shared" si="5"/>
        <v>1</v>
      </c>
    </row>
    <row r="249" spans="1:10" x14ac:dyDescent="0.35">
      <c r="A249" t="s">
        <v>92</v>
      </c>
      <c r="B249" t="s">
        <v>88</v>
      </c>
      <c r="C249" t="s">
        <v>7</v>
      </c>
      <c r="D249" t="s">
        <v>85</v>
      </c>
      <c r="E249" t="s">
        <v>45</v>
      </c>
      <c r="F249" s="4">
        <v>635</v>
      </c>
      <c r="G249" s="4">
        <v>850</v>
      </c>
      <c r="H249" s="4">
        <f t="shared" si="7"/>
        <v>743</v>
      </c>
      <c r="I249" t="str">
        <f>IF(VLOOKUP(B249,Keywords!G:H,2,FALSE)=0,"",VLOOKUP(B249,Keywords!G:H,2,FALSE))</f>
        <v>Business Analyst</v>
      </c>
      <c r="J249">
        <f t="shared" si="5"/>
        <v>1</v>
      </c>
    </row>
    <row r="250" spans="1:10" x14ac:dyDescent="0.35">
      <c r="A250" t="s">
        <v>92</v>
      </c>
      <c r="B250" t="s">
        <v>89</v>
      </c>
      <c r="C250" t="s">
        <v>7</v>
      </c>
      <c r="D250" t="s">
        <v>85</v>
      </c>
      <c r="E250" t="s">
        <v>45</v>
      </c>
      <c r="F250" s="4">
        <v>730</v>
      </c>
      <c r="G250" s="4">
        <v>905</v>
      </c>
      <c r="H250" s="4">
        <f t="shared" si="7"/>
        <v>818</v>
      </c>
      <c r="I250" t="str">
        <f>IF(VLOOKUP(B250,Keywords!G:H,2,FALSE)=0,"",VLOOKUP(B250,Keywords!G:H,2,FALSE))</f>
        <v/>
      </c>
      <c r="J250">
        <f t="shared" si="5"/>
        <v>1</v>
      </c>
    </row>
    <row r="251" spans="1:10" x14ac:dyDescent="0.35">
      <c r="A251" t="s">
        <v>92</v>
      </c>
      <c r="B251" t="s">
        <v>90</v>
      </c>
      <c r="C251" t="s">
        <v>7</v>
      </c>
      <c r="D251" t="s">
        <v>85</v>
      </c>
      <c r="E251" t="s">
        <v>45</v>
      </c>
      <c r="F251" s="4">
        <v>650</v>
      </c>
      <c r="G251" s="4">
        <v>950</v>
      </c>
      <c r="H251" s="4">
        <f t="shared" si="7"/>
        <v>800</v>
      </c>
      <c r="I251" t="str">
        <f>IF(VLOOKUP(B251,Keywords!G:H,2,FALSE)=0,"",VLOOKUP(B251,Keywords!G:H,2,FALSE))</f>
        <v/>
      </c>
      <c r="J251">
        <f t="shared" si="5"/>
        <v>1</v>
      </c>
    </row>
    <row r="252" spans="1:10" x14ac:dyDescent="0.35">
      <c r="A252" t="s">
        <v>92</v>
      </c>
      <c r="B252" t="s">
        <v>91</v>
      </c>
      <c r="C252" t="s">
        <v>7</v>
      </c>
      <c r="D252" t="s">
        <v>85</v>
      </c>
      <c r="E252" t="s">
        <v>45</v>
      </c>
      <c r="F252" s="4">
        <v>680</v>
      </c>
      <c r="G252" s="4">
        <v>1115</v>
      </c>
      <c r="H252" s="4">
        <f t="shared" si="7"/>
        <v>898</v>
      </c>
      <c r="I252" t="str">
        <f>IF(VLOOKUP(B252,Keywords!G:H,2,FALSE)=0,"",VLOOKUP(B252,Keywords!G:H,2,FALSE))</f>
        <v>Project Manager</v>
      </c>
      <c r="J252">
        <f t="shared" si="5"/>
        <v>1</v>
      </c>
    </row>
    <row r="253" spans="1:10" x14ac:dyDescent="0.35">
      <c r="A253" t="s">
        <v>92</v>
      </c>
      <c r="B253" t="s">
        <v>81</v>
      </c>
      <c r="C253" t="s">
        <v>7</v>
      </c>
      <c r="D253" t="s">
        <v>85</v>
      </c>
      <c r="E253" t="s">
        <v>45</v>
      </c>
      <c r="F253" s="4">
        <v>835</v>
      </c>
      <c r="G253" s="4">
        <v>1330</v>
      </c>
      <c r="H253" s="4">
        <f t="shared" si="7"/>
        <v>1083</v>
      </c>
      <c r="I253" t="str">
        <f>IF(VLOOKUP(B253,Keywords!G:H,2,FALSE)=0,"",VLOOKUP(B253,Keywords!G:H,2,FALSE))</f>
        <v/>
      </c>
      <c r="J253">
        <f t="shared" si="5"/>
        <v>1</v>
      </c>
    </row>
    <row r="254" spans="1:10" x14ac:dyDescent="0.35">
      <c r="A254" t="s">
        <v>92</v>
      </c>
      <c r="B254" t="s">
        <v>51</v>
      </c>
      <c r="C254" t="s">
        <v>7</v>
      </c>
      <c r="D254" t="s">
        <v>59</v>
      </c>
      <c r="E254" t="s">
        <v>42</v>
      </c>
      <c r="F254" s="4">
        <v>100000</v>
      </c>
      <c r="G254" s="4">
        <v>120000</v>
      </c>
      <c r="H254" s="4">
        <f t="shared" ref="H254:H317" si="8">MROUND((F254+G254)/2,1000)</f>
        <v>110000</v>
      </c>
      <c r="I254" t="str">
        <f>IF(VLOOKUP(B254,Keywords!G:H,2,FALSE)=0,"",VLOOKUP(B254,Keywords!G:H,2,FALSE))</f>
        <v>Business Analyst</v>
      </c>
      <c r="J254">
        <f t="shared" si="5"/>
        <v>1</v>
      </c>
    </row>
    <row r="255" spans="1:10" x14ac:dyDescent="0.35">
      <c r="A255" t="s">
        <v>92</v>
      </c>
      <c r="B255" t="s">
        <v>50</v>
      </c>
      <c r="C255" t="s">
        <v>7</v>
      </c>
      <c r="D255" t="s">
        <v>59</v>
      </c>
      <c r="E255" t="s">
        <v>42</v>
      </c>
      <c r="F255" s="4">
        <v>120000</v>
      </c>
      <c r="G255" s="4">
        <v>140000</v>
      </c>
      <c r="H255" s="4">
        <f t="shared" si="8"/>
        <v>130000</v>
      </c>
      <c r="I255" t="str">
        <f>IF(VLOOKUP(B255,Keywords!G:H,2,FALSE)=0,"",VLOOKUP(B255,Keywords!G:H,2,FALSE))</f>
        <v>Business Analyst</v>
      </c>
      <c r="J255">
        <f t="shared" si="5"/>
        <v>1</v>
      </c>
    </row>
    <row r="256" spans="1:10" x14ac:dyDescent="0.35">
      <c r="A256" t="s">
        <v>92</v>
      </c>
      <c r="B256" t="s">
        <v>64</v>
      </c>
      <c r="C256" t="s">
        <v>7</v>
      </c>
      <c r="D256" t="s">
        <v>59</v>
      </c>
      <c r="E256" t="s">
        <v>42</v>
      </c>
      <c r="F256" s="4">
        <v>90000</v>
      </c>
      <c r="G256" s="4">
        <v>100000</v>
      </c>
      <c r="H256" s="4">
        <f t="shared" si="8"/>
        <v>95000</v>
      </c>
      <c r="I256" t="str">
        <f>IF(VLOOKUP(B256,Keywords!G:H,2,FALSE)=0,"",VLOOKUP(B256,Keywords!G:H,2,FALSE))</f>
        <v>Analyst</v>
      </c>
      <c r="J256">
        <f t="shared" si="5"/>
        <v>1</v>
      </c>
    </row>
    <row r="257" spans="1:10" x14ac:dyDescent="0.35">
      <c r="A257" t="s">
        <v>92</v>
      </c>
      <c r="B257" t="s">
        <v>53</v>
      </c>
      <c r="C257" t="s">
        <v>7</v>
      </c>
      <c r="D257" t="s">
        <v>59</v>
      </c>
      <c r="E257" t="s">
        <v>42</v>
      </c>
      <c r="F257" s="4">
        <v>105000</v>
      </c>
      <c r="G257" s="4">
        <v>135000</v>
      </c>
      <c r="H257" s="4">
        <f t="shared" si="8"/>
        <v>120000</v>
      </c>
      <c r="I257" t="str">
        <f>IF(VLOOKUP(B257,Keywords!G:H,2,FALSE)=0,"",VLOOKUP(B257,Keywords!G:H,2,FALSE))</f>
        <v>Analyst</v>
      </c>
      <c r="J257">
        <f t="shared" si="5"/>
        <v>1</v>
      </c>
    </row>
    <row r="258" spans="1:10" x14ac:dyDescent="0.35">
      <c r="A258" t="s">
        <v>92</v>
      </c>
      <c r="B258" t="s">
        <v>93</v>
      </c>
      <c r="C258" t="s">
        <v>7</v>
      </c>
      <c r="D258" t="s">
        <v>59</v>
      </c>
      <c r="E258" t="s">
        <v>42</v>
      </c>
      <c r="F258" s="4">
        <v>70000</v>
      </c>
      <c r="G258" s="4">
        <v>90000</v>
      </c>
      <c r="H258" s="4">
        <f t="shared" si="8"/>
        <v>80000</v>
      </c>
      <c r="I258" t="str">
        <f>IF(VLOOKUP(B258,Keywords!G:H,2,FALSE)=0,"",VLOOKUP(B258,Keywords!G:H,2,FALSE))</f>
        <v>Analyst</v>
      </c>
      <c r="J258">
        <f t="shared" ref="J258:J321" si="9">COUNTIFS(B:B,B258,D:D,D258,E:E,E258,A:A,A258)</f>
        <v>1</v>
      </c>
    </row>
    <row r="259" spans="1:10" x14ac:dyDescent="0.35">
      <c r="A259" t="s">
        <v>92</v>
      </c>
      <c r="B259" t="s">
        <v>47</v>
      </c>
      <c r="C259" t="s">
        <v>7</v>
      </c>
      <c r="D259" t="s">
        <v>59</v>
      </c>
      <c r="E259" t="s">
        <v>42</v>
      </c>
      <c r="F259" s="4">
        <v>100000</v>
      </c>
      <c r="G259" s="4">
        <v>130000</v>
      </c>
      <c r="H259" s="4">
        <f t="shared" si="8"/>
        <v>115000</v>
      </c>
      <c r="I259" t="str">
        <f>IF(VLOOKUP(B259,Keywords!G:H,2,FALSE)=0,"",VLOOKUP(B259,Keywords!G:H,2,FALSE))</f>
        <v>Project Manager</v>
      </c>
      <c r="J259">
        <f t="shared" si="9"/>
        <v>1</v>
      </c>
    </row>
    <row r="260" spans="1:10" x14ac:dyDescent="0.35">
      <c r="A260" t="s">
        <v>92</v>
      </c>
      <c r="B260" t="s">
        <v>22</v>
      </c>
      <c r="C260" t="s">
        <v>7</v>
      </c>
      <c r="D260" t="s">
        <v>59</v>
      </c>
      <c r="E260" t="s">
        <v>42</v>
      </c>
      <c r="F260" s="4">
        <v>155000</v>
      </c>
      <c r="G260" s="4">
        <v>200000</v>
      </c>
      <c r="H260" s="4">
        <f t="shared" si="8"/>
        <v>178000</v>
      </c>
      <c r="I260" t="str">
        <f>IF(VLOOKUP(B260,Keywords!G:H,2,FALSE)=0,"",VLOOKUP(B260,Keywords!G:H,2,FALSE))</f>
        <v>Data Architect</v>
      </c>
      <c r="J260">
        <f t="shared" si="9"/>
        <v>1</v>
      </c>
    </row>
    <row r="261" spans="1:10" x14ac:dyDescent="0.35">
      <c r="A261" t="s">
        <v>92</v>
      </c>
      <c r="B261" t="s">
        <v>27</v>
      </c>
      <c r="C261" t="s">
        <v>7</v>
      </c>
      <c r="D261" t="s">
        <v>59</v>
      </c>
      <c r="E261" t="s">
        <v>42</v>
      </c>
      <c r="F261" s="4">
        <v>120000</v>
      </c>
      <c r="G261" s="4">
        <v>150000</v>
      </c>
      <c r="H261" s="4">
        <f t="shared" si="8"/>
        <v>135000</v>
      </c>
      <c r="I261" t="str">
        <f>IF(VLOOKUP(B261,Keywords!G:H,2,FALSE)=0,"",VLOOKUP(B261,Keywords!G:H,2,FALSE))</f>
        <v>Business Analyst</v>
      </c>
      <c r="J261">
        <f t="shared" si="9"/>
        <v>1</v>
      </c>
    </row>
    <row r="262" spans="1:10" x14ac:dyDescent="0.35">
      <c r="A262" t="s">
        <v>92</v>
      </c>
      <c r="B262" t="s">
        <v>26</v>
      </c>
      <c r="C262" t="s">
        <v>7</v>
      </c>
      <c r="D262" t="s">
        <v>59</v>
      </c>
      <c r="E262" t="s">
        <v>42</v>
      </c>
      <c r="F262" s="4">
        <v>110000</v>
      </c>
      <c r="G262" s="4">
        <v>140000</v>
      </c>
      <c r="H262" s="4">
        <f t="shared" si="8"/>
        <v>125000</v>
      </c>
      <c r="I262" t="str">
        <f>IF(VLOOKUP(B262,Keywords!G:H,2,FALSE)=0,"",VLOOKUP(B262,Keywords!G:H,2,FALSE))</f>
        <v/>
      </c>
      <c r="J262">
        <f t="shared" si="9"/>
        <v>1</v>
      </c>
    </row>
    <row r="263" spans="1:10" x14ac:dyDescent="0.35">
      <c r="A263" t="s">
        <v>92</v>
      </c>
      <c r="B263" t="s">
        <v>9</v>
      </c>
      <c r="C263" t="s">
        <v>7</v>
      </c>
      <c r="D263" t="s">
        <v>59</v>
      </c>
      <c r="E263" t="s">
        <v>42</v>
      </c>
      <c r="F263" s="4">
        <v>125000</v>
      </c>
      <c r="G263" s="4">
        <v>150000</v>
      </c>
      <c r="H263" s="4">
        <f t="shared" si="8"/>
        <v>138000</v>
      </c>
      <c r="I263" t="str">
        <f>IF(VLOOKUP(B263,Keywords!G:H,2,FALSE)=0,"",VLOOKUP(B263,Keywords!G:H,2,FALSE))</f>
        <v/>
      </c>
      <c r="J263">
        <f t="shared" si="9"/>
        <v>1</v>
      </c>
    </row>
    <row r="264" spans="1:10" x14ac:dyDescent="0.35">
      <c r="A264" t="s">
        <v>92</v>
      </c>
      <c r="B264" t="s">
        <v>23</v>
      </c>
      <c r="C264" t="s">
        <v>7</v>
      </c>
      <c r="D264" t="s">
        <v>59</v>
      </c>
      <c r="E264" t="s">
        <v>42</v>
      </c>
      <c r="F264" s="4">
        <v>155000</v>
      </c>
      <c r="G264" s="4">
        <v>200000</v>
      </c>
      <c r="H264" s="4">
        <f t="shared" si="8"/>
        <v>178000</v>
      </c>
      <c r="I264" t="str">
        <f>IF(VLOOKUP(B264,Keywords!G:H,2,FALSE)=0,"",VLOOKUP(B264,Keywords!G:H,2,FALSE))</f>
        <v/>
      </c>
      <c r="J264">
        <f t="shared" si="9"/>
        <v>1</v>
      </c>
    </row>
    <row r="265" spans="1:10" x14ac:dyDescent="0.35">
      <c r="A265" t="s">
        <v>92</v>
      </c>
      <c r="B265" t="s">
        <v>24</v>
      </c>
      <c r="C265" t="s">
        <v>7</v>
      </c>
      <c r="D265" t="s">
        <v>59</v>
      </c>
      <c r="E265" t="s">
        <v>42</v>
      </c>
      <c r="F265" s="4">
        <v>135000</v>
      </c>
      <c r="G265" s="4">
        <v>165000</v>
      </c>
      <c r="H265" s="4">
        <f t="shared" si="8"/>
        <v>150000</v>
      </c>
      <c r="I265" t="str">
        <f>IF(VLOOKUP(B265,Keywords!G:H,2,FALSE)=0,"",VLOOKUP(B265,Keywords!G:H,2,FALSE))</f>
        <v>Project Manager</v>
      </c>
      <c r="J265">
        <f t="shared" si="9"/>
        <v>1</v>
      </c>
    </row>
    <row r="266" spans="1:10" x14ac:dyDescent="0.35">
      <c r="A266" t="s">
        <v>92</v>
      </c>
      <c r="B266" t="s">
        <v>10</v>
      </c>
      <c r="C266" t="s">
        <v>7</v>
      </c>
      <c r="D266" t="s">
        <v>59</v>
      </c>
      <c r="E266" t="s">
        <v>42</v>
      </c>
      <c r="F266" s="4">
        <v>90000</v>
      </c>
      <c r="G266" s="4">
        <v>130000</v>
      </c>
      <c r="H266" s="4">
        <f t="shared" si="8"/>
        <v>110000</v>
      </c>
      <c r="I266" t="str">
        <f>IF(VLOOKUP(B266,Keywords!G:H,2,FALSE)=0,"",VLOOKUP(B266,Keywords!G:H,2,FALSE))</f>
        <v>Data Analyst</v>
      </c>
      <c r="J266">
        <f t="shared" si="9"/>
        <v>1</v>
      </c>
    </row>
    <row r="267" spans="1:10" x14ac:dyDescent="0.35">
      <c r="A267" t="s">
        <v>92</v>
      </c>
      <c r="B267" t="s">
        <v>21</v>
      </c>
      <c r="C267" t="s">
        <v>7</v>
      </c>
      <c r="D267" t="s">
        <v>59</v>
      </c>
      <c r="E267" t="s">
        <v>42</v>
      </c>
      <c r="F267" s="4">
        <v>155000</v>
      </c>
      <c r="G267" s="4">
        <v>200000</v>
      </c>
      <c r="H267" s="4">
        <f t="shared" si="8"/>
        <v>178000</v>
      </c>
      <c r="I267" t="str">
        <f>IF(VLOOKUP(B267,Keywords!G:H,2,FALSE)=0,"",VLOOKUP(B267,Keywords!G:H,2,FALSE))</f>
        <v>Data Architect</v>
      </c>
      <c r="J267">
        <f t="shared" si="9"/>
        <v>1</v>
      </c>
    </row>
    <row r="268" spans="1:10" x14ac:dyDescent="0.35">
      <c r="A268" t="s">
        <v>92</v>
      </c>
      <c r="B268" t="s">
        <v>29</v>
      </c>
      <c r="C268" t="s">
        <v>7</v>
      </c>
      <c r="D268" t="s">
        <v>59</v>
      </c>
      <c r="E268" t="s">
        <v>42</v>
      </c>
      <c r="F268" s="4">
        <v>130000</v>
      </c>
      <c r="G268" s="4">
        <v>185000</v>
      </c>
      <c r="H268" s="4">
        <f t="shared" si="8"/>
        <v>158000</v>
      </c>
      <c r="I268" t="str">
        <f>IF(VLOOKUP(B268,Keywords!G:H,2,FALSE)=0,"",VLOOKUP(B268,Keywords!G:H,2,FALSE))</f>
        <v>Data Engineer</v>
      </c>
      <c r="J268">
        <f t="shared" si="9"/>
        <v>1</v>
      </c>
    </row>
    <row r="269" spans="1:10" x14ac:dyDescent="0.35">
      <c r="A269" t="s">
        <v>92</v>
      </c>
      <c r="B269" t="s">
        <v>30</v>
      </c>
      <c r="C269" t="s">
        <v>7</v>
      </c>
      <c r="D269" t="s">
        <v>59</v>
      </c>
      <c r="E269" t="s">
        <v>42</v>
      </c>
      <c r="F269" s="4">
        <v>130000</v>
      </c>
      <c r="G269" s="4">
        <v>185000</v>
      </c>
      <c r="H269" s="4">
        <f t="shared" si="8"/>
        <v>158000</v>
      </c>
      <c r="I269" t="str">
        <f>IF(VLOOKUP(B269,Keywords!G:H,2,FALSE)=0,"",VLOOKUP(B269,Keywords!G:H,2,FALSE))</f>
        <v>Data Scientist</v>
      </c>
      <c r="J269">
        <f t="shared" si="9"/>
        <v>1</v>
      </c>
    </row>
    <row r="270" spans="1:10" x14ac:dyDescent="0.35">
      <c r="A270" t="s">
        <v>92</v>
      </c>
      <c r="B270" t="s">
        <v>31</v>
      </c>
      <c r="C270" t="s">
        <v>7</v>
      </c>
      <c r="D270" t="s">
        <v>59</v>
      </c>
      <c r="E270" t="s">
        <v>42</v>
      </c>
      <c r="F270" s="4">
        <v>130000</v>
      </c>
      <c r="G270" s="4">
        <v>185000</v>
      </c>
      <c r="H270" s="4">
        <f t="shared" si="8"/>
        <v>158000</v>
      </c>
      <c r="I270" t="str">
        <f>IF(VLOOKUP(B270,Keywords!G:H,2,FALSE)=0,"",VLOOKUP(B270,Keywords!G:H,2,FALSE))</f>
        <v>Data Scientist</v>
      </c>
      <c r="J270">
        <f t="shared" si="9"/>
        <v>1</v>
      </c>
    </row>
    <row r="271" spans="1:10" x14ac:dyDescent="0.35">
      <c r="A271" t="s">
        <v>92</v>
      </c>
      <c r="B271" t="s">
        <v>88</v>
      </c>
      <c r="C271" t="s">
        <v>7</v>
      </c>
      <c r="D271" t="s">
        <v>59</v>
      </c>
      <c r="E271" t="s">
        <v>42</v>
      </c>
      <c r="F271" s="4">
        <v>120000</v>
      </c>
      <c r="G271" s="4">
        <v>150000</v>
      </c>
      <c r="H271" s="4">
        <f t="shared" si="8"/>
        <v>135000</v>
      </c>
      <c r="I271" t="str">
        <f>IF(VLOOKUP(B271,Keywords!G:H,2,FALSE)=0,"",VLOOKUP(B271,Keywords!G:H,2,FALSE))</f>
        <v>Business Analyst</v>
      </c>
      <c r="J271">
        <f t="shared" si="9"/>
        <v>1</v>
      </c>
    </row>
    <row r="272" spans="1:10" x14ac:dyDescent="0.35">
      <c r="A272" t="s">
        <v>92</v>
      </c>
      <c r="B272" t="s">
        <v>89</v>
      </c>
      <c r="C272" t="s">
        <v>7</v>
      </c>
      <c r="D272" t="s">
        <v>59</v>
      </c>
      <c r="E272" t="s">
        <v>42</v>
      </c>
      <c r="F272" s="4">
        <v>140000</v>
      </c>
      <c r="G272" s="4">
        <v>160000</v>
      </c>
      <c r="H272" s="4">
        <f t="shared" si="8"/>
        <v>150000</v>
      </c>
      <c r="I272" t="str">
        <f>IF(VLOOKUP(B272,Keywords!G:H,2,FALSE)=0,"",VLOOKUP(B272,Keywords!G:H,2,FALSE))</f>
        <v/>
      </c>
      <c r="J272">
        <f t="shared" si="9"/>
        <v>1</v>
      </c>
    </row>
    <row r="273" spans="1:10" x14ac:dyDescent="0.35">
      <c r="A273" t="s">
        <v>92</v>
      </c>
      <c r="B273" t="s">
        <v>90</v>
      </c>
      <c r="C273" t="s">
        <v>7</v>
      </c>
      <c r="D273" t="s">
        <v>59</v>
      </c>
      <c r="E273" t="s">
        <v>42</v>
      </c>
      <c r="F273" s="4">
        <v>125000</v>
      </c>
      <c r="G273" s="4">
        <v>150000</v>
      </c>
      <c r="H273" s="4">
        <f t="shared" si="8"/>
        <v>138000</v>
      </c>
      <c r="I273" t="str">
        <f>IF(VLOOKUP(B273,Keywords!G:H,2,FALSE)=0,"",VLOOKUP(B273,Keywords!G:H,2,FALSE))</f>
        <v/>
      </c>
      <c r="J273">
        <f t="shared" si="9"/>
        <v>1</v>
      </c>
    </row>
    <row r="274" spans="1:10" x14ac:dyDescent="0.35">
      <c r="A274" t="s">
        <v>92</v>
      </c>
      <c r="B274" t="s">
        <v>91</v>
      </c>
      <c r="C274" t="s">
        <v>7</v>
      </c>
      <c r="D274" t="s">
        <v>59</v>
      </c>
      <c r="E274" t="s">
        <v>42</v>
      </c>
      <c r="F274" s="4">
        <v>130000</v>
      </c>
      <c r="G274" s="4">
        <v>180000</v>
      </c>
      <c r="H274" s="4">
        <f t="shared" si="8"/>
        <v>155000</v>
      </c>
      <c r="I274" t="str">
        <f>IF(VLOOKUP(B274,Keywords!G:H,2,FALSE)=0,"",VLOOKUP(B274,Keywords!G:H,2,FALSE))</f>
        <v>Project Manager</v>
      </c>
      <c r="J274">
        <f t="shared" si="9"/>
        <v>1</v>
      </c>
    </row>
    <row r="275" spans="1:10" x14ac:dyDescent="0.35">
      <c r="A275" t="s">
        <v>92</v>
      </c>
      <c r="B275" t="s">
        <v>81</v>
      </c>
      <c r="C275" t="s">
        <v>7</v>
      </c>
      <c r="D275" t="s">
        <v>59</v>
      </c>
      <c r="E275" t="s">
        <v>42</v>
      </c>
      <c r="F275" s="4">
        <v>160000</v>
      </c>
      <c r="G275" s="4">
        <v>200000</v>
      </c>
      <c r="H275" s="4">
        <f t="shared" si="8"/>
        <v>180000</v>
      </c>
      <c r="I275" t="str">
        <f>IF(VLOOKUP(B275,Keywords!G:H,2,FALSE)=0,"",VLOOKUP(B275,Keywords!G:H,2,FALSE))</f>
        <v/>
      </c>
      <c r="J275">
        <f t="shared" si="9"/>
        <v>1</v>
      </c>
    </row>
    <row r="276" spans="1:10" x14ac:dyDescent="0.35">
      <c r="A276" t="s">
        <v>92</v>
      </c>
      <c r="B276" t="s">
        <v>51</v>
      </c>
      <c r="C276" t="s">
        <v>7</v>
      </c>
      <c r="D276" t="s">
        <v>59</v>
      </c>
      <c r="E276" t="s">
        <v>45</v>
      </c>
      <c r="F276" s="4">
        <v>600</v>
      </c>
      <c r="G276" s="4">
        <v>700</v>
      </c>
      <c r="H276" s="4">
        <f t="shared" ref="H276:H297" si="10">ROUND((F276+G276)/2,0)</f>
        <v>650</v>
      </c>
      <c r="I276" t="str">
        <f>IF(VLOOKUP(B276,Keywords!G:H,2,FALSE)=0,"",VLOOKUP(B276,Keywords!G:H,2,FALSE))</f>
        <v>Business Analyst</v>
      </c>
      <c r="J276">
        <f t="shared" si="9"/>
        <v>1</v>
      </c>
    </row>
    <row r="277" spans="1:10" x14ac:dyDescent="0.35">
      <c r="A277" t="s">
        <v>92</v>
      </c>
      <c r="B277" t="s">
        <v>50</v>
      </c>
      <c r="C277" t="s">
        <v>7</v>
      </c>
      <c r="D277" t="s">
        <v>59</v>
      </c>
      <c r="E277" t="s">
        <v>45</v>
      </c>
      <c r="F277" s="4">
        <v>700</v>
      </c>
      <c r="G277" s="4">
        <v>900</v>
      </c>
      <c r="H277" s="4">
        <f t="shared" si="10"/>
        <v>800</v>
      </c>
      <c r="I277" t="str">
        <f>IF(VLOOKUP(B277,Keywords!G:H,2,FALSE)=0,"",VLOOKUP(B277,Keywords!G:H,2,FALSE))</f>
        <v>Business Analyst</v>
      </c>
      <c r="J277">
        <f t="shared" si="9"/>
        <v>1</v>
      </c>
    </row>
    <row r="278" spans="1:10" x14ac:dyDescent="0.35">
      <c r="A278" t="s">
        <v>92</v>
      </c>
      <c r="B278" t="s">
        <v>64</v>
      </c>
      <c r="C278" t="s">
        <v>7</v>
      </c>
      <c r="D278" t="s">
        <v>59</v>
      </c>
      <c r="E278" t="s">
        <v>45</v>
      </c>
      <c r="F278" s="4">
        <v>600</v>
      </c>
      <c r="G278" s="4">
        <v>750</v>
      </c>
      <c r="H278" s="4">
        <f t="shared" si="10"/>
        <v>675</v>
      </c>
      <c r="I278" t="str">
        <f>IF(VLOOKUP(B278,Keywords!G:H,2,FALSE)=0,"",VLOOKUP(B278,Keywords!G:H,2,FALSE))</f>
        <v>Analyst</v>
      </c>
      <c r="J278">
        <f t="shared" si="9"/>
        <v>1</v>
      </c>
    </row>
    <row r="279" spans="1:10" x14ac:dyDescent="0.35">
      <c r="A279" t="s">
        <v>92</v>
      </c>
      <c r="B279" t="s">
        <v>53</v>
      </c>
      <c r="C279" t="s">
        <v>7</v>
      </c>
      <c r="D279" t="s">
        <v>59</v>
      </c>
      <c r="E279" t="s">
        <v>45</v>
      </c>
      <c r="F279" s="4">
        <v>700</v>
      </c>
      <c r="G279" s="4">
        <v>900</v>
      </c>
      <c r="H279" s="4">
        <f t="shared" si="10"/>
        <v>800</v>
      </c>
      <c r="I279" t="str">
        <f>IF(VLOOKUP(B279,Keywords!G:H,2,FALSE)=0,"",VLOOKUP(B279,Keywords!G:H,2,FALSE))</f>
        <v>Analyst</v>
      </c>
      <c r="J279">
        <f t="shared" si="9"/>
        <v>1</v>
      </c>
    </row>
    <row r="280" spans="1:10" x14ac:dyDescent="0.35">
      <c r="A280" t="s">
        <v>92</v>
      </c>
      <c r="B280" t="s">
        <v>93</v>
      </c>
      <c r="C280" t="s">
        <v>7</v>
      </c>
      <c r="D280" t="s">
        <v>59</v>
      </c>
      <c r="E280" t="s">
        <v>45</v>
      </c>
      <c r="F280" s="4">
        <v>600</v>
      </c>
      <c r="G280" s="4">
        <v>750</v>
      </c>
      <c r="H280" s="4">
        <f t="shared" si="10"/>
        <v>675</v>
      </c>
      <c r="I280" t="str">
        <f>IF(VLOOKUP(B280,Keywords!G:H,2,FALSE)=0,"",VLOOKUP(B280,Keywords!G:H,2,FALSE))</f>
        <v>Analyst</v>
      </c>
      <c r="J280">
        <f t="shared" si="9"/>
        <v>1</v>
      </c>
    </row>
    <row r="281" spans="1:10" x14ac:dyDescent="0.35">
      <c r="A281" t="s">
        <v>92</v>
      </c>
      <c r="B281" t="s">
        <v>47</v>
      </c>
      <c r="C281" t="s">
        <v>7</v>
      </c>
      <c r="D281" t="s">
        <v>59</v>
      </c>
      <c r="E281" t="s">
        <v>45</v>
      </c>
      <c r="F281" s="4">
        <v>700</v>
      </c>
      <c r="G281" s="4">
        <v>1000</v>
      </c>
      <c r="H281" s="4">
        <f t="shared" si="10"/>
        <v>850</v>
      </c>
      <c r="I281" t="str">
        <f>IF(VLOOKUP(B281,Keywords!G:H,2,FALSE)=0,"",VLOOKUP(B281,Keywords!G:H,2,FALSE))</f>
        <v>Project Manager</v>
      </c>
      <c r="J281">
        <f t="shared" si="9"/>
        <v>1</v>
      </c>
    </row>
    <row r="282" spans="1:10" x14ac:dyDescent="0.35">
      <c r="A282" t="s">
        <v>92</v>
      </c>
      <c r="B282" t="s">
        <v>22</v>
      </c>
      <c r="C282" t="s">
        <v>7</v>
      </c>
      <c r="D282" t="s">
        <v>59</v>
      </c>
      <c r="E282" t="s">
        <v>45</v>
      </c>
      <c r="F282" s="4">
        <v>900</v>
      </c>
      <c r="G282" s="4">
        <v>1130</v>
      </c>
      <c r="H282" s="4">
        <f t="shared" si="10"/>
        <v>1015</v>
      </c>
      <c r="I282" t="str">
        <f>IF(VLOOKUP(B282,Keywords!G:H,2,FALSE)=0,"",VLOOKUP(B282,Keywords!G:H,2,FALSE))</f>
        <v>Data Architect</v>
      </c>
      <c r="J282">
        <f t="shared" si="9"/>
        <v>1</v>
      </c>
    </row>
    <row r="283" spans="1:10" x14ac:dyDescent="0.35">
      <c r="A283" t="s">
        <v>92</v>
      </c>
      <c r="B283" t="s">
        <v>27</v>
      </c>
      <c r="C283" t="s">
        <v>7</v>
      </c>
      <c r="D283" t="s">
        <v>59</v>
      </c>
      <c r="E283" t="s">
        <v>45</v>
      </c>
      <c r="F283" s="4">
        <v>700</v>
      </c>
      <c r="G283" s="4">
        <v>900</v>
      </c>
      <c r="H283" s="4">
        <f t="shared" si="10"/>
        <v>800</v>
      </c>
      <c r="I283" t="str">
        <f>IF(VLOOKUP(B283,Keywords!G:H,2,FALSE)=0,"",VLOOKUP(B283,Keywords!G:H,2,FALSE))</f>
        <v>Business Analyst</v>
      </c>
      <c r="J283">
        <f t="shared" si="9"/>
        <v>1</v>
      </c>
    </row>
    <row r="284" spans="1:10" x14ac:dyDescent="0.35">
      <c r="A284" t="s">
        <v>92</v>
      </c>
      <c r="B284" t="s">
        <v>26</v>
      </c>
      <c r="C284" t="s">
        <v>7</v>
      </c>
      <c r="D284" t="s">
        <v>59</v>
      </c>
      <c r="E284" t="s">
        <v>45</v>
      </c>
      <c r="F284" s="4">
        <v>700</v>
      </c>
      <c r="G284" s="4">
        <v>900</v>
      </c>
      <c r="H284" s="4">
        <f t="shared" si="10"/>
        <v>800</v>
      </c>
      <c r="I284" t="str">
        <f>IF(VLOOKUP(B284,Keywords!G:H,2,FALSE)=0,"",VLOOKUP(B284,Keywords!G:H,2,FALSE))</f>
        <v/>
      </c>
      <c r="J284">
        <f t="shared" si="9"/>
        <v>1</v>
      </c>
    </row>
    <row r="285" spans="1:10" x14ac:dyDescent="0.35">
      <c r="A285" t="s">
        <v>92</v>
      </c>
      <c r="B285" t="s">
        <v>9</v>
      </c>
      <c r="C285" t="s">
        <v>7</v>
      </c>
      <c r="D285" t="s">
        <v>59</v>
      </c>
      <c r="E285" t="s">
        <v>45</v>
      </c>
      <c r="F285" s="4">
        <v>650</v>
      </c>
      <c r="G285" s="4">
        <v>950</v>
      </c>
      <c r="H285" s="4">
        <f t="shared" si="10"/>
        <v>800</v>
      </c>
      <c r="I285" t="str">
        <f>IF(VLOOKUP(B285,Keywords!G:H,2,FALSE)=0,"",VLOOKUP(B285,Keywords!G:H,2,FALSE))</f>
        <v/>
      </c>
      <c r="J285">
        <f t="shared" si="9"/>
        <v>1</v>
      </c>
    </row>
    <row r="286" spans="1:10" x14ac:dyDescent="0.35">
      <c r="A286" t="s">
        <v>92</v>
      </c>
      <c r="B286" t="s">
        <v>23</v>
      </c>
      <c r="C286" t="s">
        <v>7</v>
      </c>
      <c r="D286" t="s">
        <v>59</v>
      </c>
      <c r="E286" t="s">
        <v>45</v>
      </c>
      <c r="F286" s="4">
        <v>1000</v>
      </c>
      <c r="G286" s="4">
        <v>1200</v>
      </c>
      <c r="H286" s="4">
        <f t="shared" si="10"/>
        <v>1100</v>
      </c>
      <c r="I286" t="str">
        <f>IF(VLOOKUP(B286,Keywords!G:H,2,FALSE)=0,"",VLOOKUP(B286,Keywords!G:H,2,FALSE))</f>
        <v/>
      </c>
      <c r="J286">
        <f t="shared" si="9"/>
        <v>1</v>
      </c>
    </row>
    <row r="287" spans="1:10" x14ac:dyDescent="0.35">
      <c r="A287" t="s">
        <v>92</v>
      </c>
      <c r="B287" t="s">
        <v>24</v>
      </c>
      <c r="C287" t="s">
        <v>7</v>
      </c>
      <c r="D287" t="s">
        <v>59</v>
      </c>
      <c r="E287" t="s">
        <v>45</v>
      </c>
      <c r="F287" s="4">
        <v>800</v>
      </c>
      <c r="G287" s="4">
        <v>1000</v>
      </c>
      <c r="H287" s="4">
        <f t="shared" si="10"/>
        <v>900</v>
      </c>
      <c r="I287" t="str">
        <f>IF(VLOOKUP(B287,Keywords!G:H,2,FALSE)=0,"",VLOOKUP(B287,Keywords!G:H,2,FALSE))</f>
        <v>Project Manager</v>
      </c>
      <c r="J287">
        <f t="shared" si="9"/>
        <v>1</v>
      </c>
    </row>
    <row r="288" spans="1:10" x14ac:dyDescent="0.35">
      <c r="A288" t="s">
        <v>92</v>
      </c>
      <c r="B288" t="s">
        <v>10</v>
      </c>
      <c r="C288" t="s">
        <v>7</v>
      </c>
      <c r="D288" t="s">
        <v>59</v>
      </c>
      <c r="E288" t="s">
        <v>45</v>
      </c>
      <c r="F288" s="4">
        <v>550</v>
      </c>
      <c r="G288" s="4">
        <v>750</v>
      </c>
      <c r="H288" s="4">
        <f t="shared" si="10"/>
        <v>650</v>
      </c>
      <c r="I288" t="str">
        <f>IF(VLOOKUP(B288,Keywords!G:H,2,FALSE)=0,"",VLOOKUP(B288,Keywords!G:H,2,FALSE))</f>
        <v>Data Analyst</v>
      </c>
      <c r="J288">
        <f t="shared" si="9"/>
        <v>1</v>
      </c>
    </row>
    <row r="289" spans="1:10" x14ac:dyDescent="0.35">
      <c r="A289" t="s">
        <v>92</v>
      </c>
      <c r="B289" t="s">
        <v>21</v>
      </c>
      <c r="C289" t="s">
        <v>7</v>
      </c>
      <c r="D289" t="s">
        <v>59</v>
      </c>
      <c r="E289" t="s">
        <v>45</v>
      </c>
      <c r="F289" s="4">
        <v>1000</v>
      </c>
      <c r="G289" s="4">
        <v>1150</v>
      </c>
      <c r="H289" s="4">
        <f t="shared" si="10"/>
        <v>1075</v>
      </c>
      <c r="I289" t="str">
        <f>IF(VLOOKUP(B289,Keywords!G:H,2,FALSE)=0,"",VLOOKUP(B289,Keywords!G:H,2,FALSE))</f>
        <v>Data Architect</v>
      </c>
      <c r="J289">
        <f t="shared" si="9"/>
        <v>1</v>
      </c>
    </row>
    <row r="290" spans="1:10" x14ac:dyDescent="0.35">
      <c r="A290" t="s">
        <v>92</v>
      </c>
      <c r="B290" t="s">
        <v>29</v>
      </c>
      <c r="C290" t="s">
        <v>7</v>
      </c>
      <c r="D290" t="s">
        <v>59</v>
      </c>
      <c r="E290" t="s">
        <v>45</v>
      </c>
      <c r="F290" s="4">
        <v>700</v>
      </c>
      <c r="G290" s="4">
        <v>1000</v>
      </c>
      <c r="H290" s="4">
        <f t="shared" si="10"/>
        <v>850</v>
      </c>
      <c r="I290" t="str">
        <f>IF(VLOOKUP(B290,Keywords!G:H,2,FALSE)=0,"",VLOOKUP(B290,Keywords!G:H,2,FALSE))</f>
        <v>Data Engineer</v>
      </c>
      <c r="J290">
        <f t="shared" si="9"/>
        <v>1</v>
      </c>
    </row>
    <row r="291" spans="1:10" x14ac:dyDescent="0.35">
      <c r="A291" t="s">
        <v>92</v>
      </c>
      <c r="B291" t="s">
        <v>30</v>
      </c>
      <c r="C291" t="s">
        <v>7</v>
      </c>
      <c r="D291" t="s">
        <v>59</v>
      </c>
      <c r="E291" t="s">
        <v>45</v>
      </c>
      <c r="F291" s="4">
        <v>750</v>
      </c>
      <c r="G291" s="4">
        <v>1050</v>
      </c>
      <c r="H291" s="4">
        <f t="shared" si="10"/>
        <v>900</v>
      </c>
      <c r="I291" t="str">
        <f>IF(VLOOKUP(B291,Keywords!G:H,2,FALSE)=0,"",VLOOKUP(B291,Keywords!G:H,2,FALSE))</f>
        <v>Data Scientist</v>
      </c>
      <c r="J291">
        <f t="shared" si="9"/>
        <v>1</v>
      </c>
    </row>
    <row r="292" spans="1:10" x14ac:dyDescent="0.35">
      <c r="A292" t="s">
        <v>92</v>
      </c>
      <c r="B292" t="s">
        <v>31</v>
      </c>
      <c r="C292" t="s">
        <v>7</v>
      </c>
      <c r="D292" t="s">
        <v>59</v>
      </c>
      <c r="E292" t="s">
        <v>45</v>
      </c>
      <c r="F292" s="4">
        <v>800</v>
      </c>
      <c r="G292" s="4">
        <v>1100</v>
      </c>
      <c r="H292" s="4">
        <f t="shared" si="10"/>
        <v>950</v>
      </c>
      <c r="I292" t="str">
        <f>IF(VLOOKUP(B292,Keywords!G:H,2,FALSE)=0,"",VLOOKUP(B292,Keywords!G:H,2,FALSE))</f>
        <v>Data Scientist</v>
      </c>
      <c r="J292">
        <f t="shared" si="9"/>
        <v>1</v>
      </c>
    </row>
    <row r="293" spans="1:10" x14ac:dyDescent="0.35">
      <c r="A293" t="s">
        <v>92</v>
      </c>
      <c r="B293" t="s">
        <v>88</v>
      </c>
      <c r="C293" t="s">
        <v>7</v>
      </c>
      <c r="D293" t="s">
        <v>59</v>
      </c>
      <c r="E293" t="s">
        <v>45</v>
      </c>
      <c r="F293" s="4">
        <v>750</v>
      </c>
      <c r="G293" s="4">
        <v>950</v>
      </c>
      <c r="H293" s="4">
        <f t="shared" si="10"/>
        <v>850</v>
      </c>
      <c r="I293" t="str">
        <f>IF(VLOOKUP(B293,Keywords!G:H,2,FALSE)=0,"",VLOOKUP(B293,Keywords!G:H,2,FALSE))</f>
        <v>Business Analyst</v>
      </c>
      <c r="J293">
        <f t="shared" si="9"/>
        <v>1</v>
      </c>
    </row>
    <row r="294" spans="1:10" x14ac:dyDescent="0.35">
      <c r="A294" t="s">
        <v>92</v>
      </c>
      <c r="B294" t="s">
        <v>89</v>
      </c>
      <c r="C294" t="s">
        <v>7</v>
      </c>
      <c r="D294" t="s">
        <v>59</v>
      </c>
      <c r="E294" t="s">
        <v>45</v>
      </c>
      <c r="F294" s="4">
        <v>730</v>
      </c>
      <c r="G294" s="4">
        <v>905</v>
      </c>
      <c r="H294" s="4">
        <f t="shared" si="10"/>
        <v>818</v>
      </c>
      <c r="I294" t="str">
        <f>IF(VLOOKUP(B294,Keywords!G:H,2,FALSE)=0,"",VLOOKUP(B294,Keywords!G:H,2,FALSE))</f>
        <v/>
      </c>
      <c r="J294">
        <f t="shared" si="9"/>
        <v>1</v>
      </c>
    </row>
    <row r="295" spans="1:10" x14ac:dyDescent="0.35">
      <c r="A295" t="s">
        <v>92</v>
      </c>
      <c r="B295" t="s">
        <v>90</v>
      </c>
      <c r="C295" t="s">
        <v>7</v>
      </c>
      <c r="D295" t="s">
        <v>59</v>
      </c>
      <c r="E295" t="s">
        <v>45</v>
      </c>
      <c r="F295" s="4">
        <v>650</v>
      </c>
      <c r="G295" s="4">
        <v>850</v>
      </c>
      <c r="H295" s="4">
        <f t="shared" si="10"/>
        <v>750</v>
      </c>
      <c r="I295" t="str">
        <f>IF(VLOOKUP(B295,Keywords!G:H,2,FALSE)=0,"",VLOOKUP(B295,Keywords!G:H,2,FALSE))</f>
        <v/>
      </c>
      <c r="J295">
        <f t="shared" si="9"/>
        <v>1</v>
      </c>
    </row>
    <row r="296" spans="1:10" x14ac:dyDescent="0.35">
      <c r="A296" t="s">
        <v>92</v>
      </c>
      <c r="B296" t="s">
        <v>91</v>
      </c>
      <c r="C296" t="s">
        <v>7</v>
      </c>
      <c r="D296" t="s">
        <v>59</v>
      </c>
      <c r="E296" t="s">
        <v>45</v>
      </c>
      <c r="F296" s="4">
        <v>900</v>
      </c>
      <c r="G296" s="4">
        <v>1200</v>
      </c>
      <c r="H296" s="4">
        <f t="shared" si="10"/>
        <v>1050</v>
      </c>
      <c r="I296" t="str">
        <f>IF(VLOOKUP(B296,Keywords!G:H,2,FALSE)=0,"",VLOOKUP(B296,Keywords!G:H,2,FALSE))</f>
        <v>Project Manager</v>
      </c>
      <c r="J296">
        <f t="shared" si="9"/>
        <v>1</v>
      </c>
    </row>
    <row r="297" spans="1:10" x14ac:dyDescent="0.35">
      <c r="A297" t="s">
        <v>92</v>
      </c>
      <c r="B297" t="s">
        <v>81</v>
      </c>
      <c r="C297" t="s">
        <v>7</v>
      </c>
      <c r="D297" t="s">
        <v>59</v>
      </c>
      <c r="E297" t="s">
        <v>45</v>
      </c>
      <c r="F297" s="4">
        <v>835</v>
      </c>
      <c r="G297" s="4">
        <v>1130</v>
      </c>
      <c r="H297" s="4">
        <f t="shared" si="10"/>
        <v>983</v>
      </c>
      <c r="I297" t="str">
        <f>IF(VLOOKUP(B297,Keywords!G:H,2,FALSE)=0,"",VLOOKUP(B297,Keywords!G:H,2,FALSE))</f>
        <v/>
      </c>
      <c r="J297">
        <f t="shared" si="9"/>
        <v>1</v>
      </c>
    </row>
    <row r="298" spans="1:10" x14ac:dyDescent="0.35">
      <c r="A298" t="s">
        <v>92</v>
      </c>
      <c r="B298" t="s">
        <v>51</v>
      </c>
      <c r="C298" t="s">
        <v>7</v>
      </c>
      <c r="D298" t="s">
        <v>56</v>
      </c>
      <c r="E298" t="s">
        <v>42</v>
      </c>
      <c r="F298" s="4">
        <v>85000</v>
      </c>
      <c r="G298" s="4">
        <v>110000</v>
      </c>
      <c r="H298" s="4">
        <f t="shared" si="8"/>
        <v>98000</v>
      </c>
      <c r="I298" t="str">
        <f>IF(VLOOKUP(B298,Keywords!G:H,2,FALSE)=0,"",VLOOKUP(B298,Keywords!G:H,2,FALSE))</f>
        <v>Business Analyst</v>
      </c>
      <c r="J298">
        <f t="shared" si="9"/>
        <v>1</v>
      </c>
    </row>
    <row r="299" spans="1:10" x14ac:dyDescent="0.35">
      <c r="A299" t="s">
        <v>92</v>
      </c>
      <c r="B299" t="s">
        <v>50</v>
      </c>
      <c r="C299" t="s">
        <v>7</v>
      </c>
      <c r="D299" t="s">
        <v>56</v>
      </c>
      <c r="E299" t="s">
        <v>42</v>
      </c>
      <c r="F299" s="4">
        <v>110000</v>
      </c>
      <c r="G299" s="4">
        <v>140000</v>
      </c>
      <c r="H299" s="4">
        <f t="shared" si="8"/>
        <v>125000</v>
      </c>
      <c r="I299" t="str">
        <f>IF(VLOOKUP(B299,Keywords!G:H,2,FALSE)=0,"",VLOOKUP(B299,Keywords!G:H,2,FALSE))</f>
        <v>Business Analyst</v>
      </c>
      <c r="J299">
        <f t="shared" si="9"/>
        <v>1</v>
      </c>
    </row>
    <row r="300" spans="1:10" x14ac:dyDescent="0.35">
      <c r="A300" t="s">
        <v>92</v>
      </c>
      <c r="B300" t="s">
        <v>87</v>
      </c>
      <c r="C300" t="s">
        <v>7</v>
      </c>
      <c r="D300" t="s">
        <v>56</v>
      </c>
      <c r="E300" t="s">
        <v>42</v>
      </c>
      <c r="F300" s="4">
        <v>100000</v>
      </c>
      <c r="G300" s="4">
        <v>130000</v>
      </c>
      <c r="H300" s="4">
        <f t="shared" si="8"/>
        <v>115000</v>
      </c>
      <c r="I300" t="str">
        <f>IF(VLOOKUP(B300,Keywords!G:H,2,FALSE)=0,"",VLOOKUP(B300,Keywords!G:H,2,FALSE))</f>
        <v/>
      </c>
      <c r="J300">
        <f t="shared" si="9"/>
        <v>1</v>
      </c>
    </row>
    <row r="301" spans="1:10" x14ac:dyDescent="0.35">
      <c r="A301" t="s">
        <v>92</v>
      </c>
      <c r="B301" t="s">
        <v>64</v>
      </c>
      <c r="C301" t="s">
        <v>7</v>
      </c>
      <c r="D301" t="s">
        <v>56</v>
      </c>
      <c r="E301" t="s">
        <v>42</v>
      </c>
      <c r="F301" s="4">
        <v>95000</v>
      </c>
      <c r="G301" s="4">
        <v>130000</v>
      </c>
      <c r="H301" s="4">
        <f t="shared" si="8"/>
        <v>113000</v>
      </c>
      <c r="I301" t="str">
        <f>IF(VLOOKUP(B301,Keywords!G:H,2,FALSE)=0,"",VLOOKUP(B301,Keywords!G:H,2,FALSE))</f>
        <v>Analyst</v>
      </c>
      <c r="J301">
        <f t="shared" si="9"/>
        <v>1</v>
      </c>
    </row>
    <row r="302" spans="1:10" x14ac:dyDescent="0.35">
      <c r="A302" t="s">
        <v>92</v>
      </c>
      <c r="B302" t="s">
        <v>93</v>
      </c>
      <c r="C302" t="s">
        <v>7</v>
      </c>
      <c r="D302" t="s">
        <v>56</v>
      </c>
      <c r="E302" t="s">
        <v>42</v>
      </c>
      <c r="F302" s="4">
        <v>85000</v>
      </c>
      <c r="G302" s="4">
        <v>125000</v>
      </c>
      <c r="H302" s="4">
        <f t="shared" si="8"/>
        <v>105000</v>
      </c>
      <c r="I302" t="str">
        <f>IF(VLOOKUP(B302,Keywords!G:H,2,FALSE)=0,"",VLOOKUP(B302,Keywords!G:H,2,FALSE))</f>
        <v>Analyst</v>
      </c>
      <c r="J302">
        <f t="shared" si="9"/>
        <v>1</v>
      </c>
    </row>
    <row r="303" spans="1:10" x14ac:dyDescent="0.35">
      <c r="A303" t="s">
        <v>92</v>
      </c>
      <c r="B303" t="s">
        <v>94</v>
      </c>
      <c r="C303" t="s">
        <v>7</v>
      </c>
      <c r="D303" t="s">
        <v>56</v>
      </c>
      <c r="E303" t="s">
        <v>42</v>
      </c>
      <c r="F303" s="4">
        <v>150000</v>
      </c>
      <c r="G303" s="4">
        <v>180000</v>
      </c>
      <c r="H303" s="4">
        <f t="shared" si="8"/>
        <v>165000</v>
      </c>
      <c r="I303" t="str">
        <f>IF(VLOOKUP(B303,Keywords!G:H,2,FALSE)=0,"",VLOOKUP(B303,Keywords!G:H,2,FALSE))</f>
        <v>Analyst</v>
      </c>
      <c r="J303">
        <f t="shared" si="9"/>
        <v>1</v>
      </c>
    </row>
    <row r="304" spans="1:10" x14ac:dyDescent="0.35">
      <c r="A304" t="s">
        <v>92</v>
      </c>
      <c r="B304" t="s">
        <v>53</v>
      </c>
      <c r="C304" t="s">
        <v>7</v>
      </c>
      <c r="D304" t="s">
        <v>56</v>
      </c>
      <c r="E304" t="s">
        <v>42</v>
      </c>
      <c r="F304" s="4">
        <v>105000</v>
      </c>
      <c r="G304" s="4">
        <v>135000</v>
      </c>
      <c r="H304" s="4">
        <f t="shared" si="8"/>
        <v>120000</v>
      </c>
      <c r="I304" t="str">
        <f>IF(VLOOKUP(B304,Keywords!G:H,2,FALSE)=0,"",VLOOKUP(B304,Keywords!G:H,2,FALSE))</f>
        <v>Analyst</v>
      </c>
      <c r="J304">
        <f t="shared" si="9"/>
        <v>1</v>
      </c>
    </row>
    <row r="305" spans="1:10" x14ac:dyDescent="0.35">
      <c r="A305" t="s">
        <v>92</v>
      </c>
      <c r="B305" t="s">
        <v>47</v>
      </c>
      <c r="C305" t="s">
        <v>7</v>
      </c>
      <c r="D305" t="s">
        <v>56</v>
      </c>
      <c r="E305" t="s">
        <v>42</v>
      </c>
      <c r="F305" s="4">
        <v>130000</v>
      </c>
      <c r="G305" s="4">
        <v>150000</v>
      </c>
      <c r="H305" s="4">
        <f t="shared" si="8"/>
        <v>140000</v>
      </c>
      <c r="I305" t="str">
        <f>IF(VLOOKUP(B305,Keywords!G:H,2,FALSE)=0,"",VLOOKUP(B305,Keywords!G:H,2,FALSE))</f>
        <v>Project Manager</v>
      </c>
      <c r="J305">
        <f t="shared" si="9"/>
        <v>1</v>
      </c>
    </row>
    <row r="306" spans="1:10" x14ac:dyDescent="0.35">
      <c r="A306" t="s">
        <v>92</v>
      </c>
      <c r="B306" t="s">
        <v>46</v>
      </c>
      <c r="C306" t="s">
        <v>7</v>
      </c>
      <c r="D306" t="s">
        <v>56</v>
      </c>
      <c r="E306" t="s">
        <v>42</v>
      </c>
      <c r="F306" s="4">
        <v>140000</v>
      </c>
      <c r="G306" s="4">
        <v>170000</v>
      </c>
      <c r="H306" s="4">
        <f t="shared" si="8"/>
        <v>155000</v>
      </c>
      <c r="I306" t="str">
        <f>IF(VLOOKUP(B306,Keywords!G:H,2,FALSE)=0,"",VLOOKUP(B306,Keywords!G:H,2,FALSE))</f>
        <v>Project Manager</v>
      </c>
      <c r="J306">
        <f t="shared" si="9"/>
        <v>1</v>
      </c>
    </row>
    <row r="307" spans="1:10" x14ac:dyDescent="0.35">
      <c r="A307" t="s">
        <v>92</v>
      </c>
      <c r="B307" t="s">
        <v>22</v>
      </c>
      <c r="C307" t="s">
        <v>7</v>
      </c>
      <c r="D307" t="s">
        <v>56</v>
      </c>
      <c r="E307" t="s">
        <v>42</v>
      </c>
      <c r="F307" s="4">
        <v>155000</v>
      </c>
      <c r="G307" s="4">
        <v>200000</v>
      </c>
      <c r="H307" s="4">
        <f t="shared" si="8"/>
        <v>178000</v>
      </c>
      <c r="I307" t="str">
        <f>IF(VLOOKUP(B307,Keywords!G:H,2,FALSE)=0,"",VLOOKUP(B307,Keywords!G:H,2,FALSE))</f>
        <v>Data Architect</v>
      </c>
      <c r="J307">
        <f t="shared" si="9"/>
        <v>1</v>
      </c>
    </row>
    <row r="308" spans="1:10" x14ac:dyDescent="0.35">
      <c r="A308" t="s">
        <v>92</v>
      </c>
      <c r="B308" t="s">
        <v>27</v>
      </c>
      <c r="C308" t="s">
        <v>7</v>
      </c>
      <c r="D308" t="s">
        <v>56</v>
      </c>
      <c r="E308" t="s">
        <v>42</v>
      </c>
      <c r="F308" s="4">
        <v>120000</v>
      </c>
      <c r="G308" s="4">
        <v>150000</v>
      </c>
      <c r="H308" s="4">
        <f t="shared" si="8"/>
        <v>135000</v>
      </c>
      <c r="I308" t="str">
        <f>IF(VLOOKUP(B308,Keywords!G:H,2,FALSE)=0,"",VLOOKUP(B308,Keywords!G:H,2,FALSE))</f>
        <v>Business Analyst</v>
      </c>
      <c r="J308">
        <f t="shared" si="9"/>
        <v>1</v>
      </c>
    </row>
    <row r="309" spans="1:10" x14ac:dyDescent="0.35">
      <c r="A309" t="s">
        <v>92</v>
      </c>
      <c r="B309" t="s">
        <v>26</v>
      </c>
      <c r="C309" t="s">
        <v>7</v>
      </c>
      <c r="D309" t="s">
        <v>56</v>
      </c>
      <c r="E309" t="s">
        <v>42</v>
      </c>
      <c r="F309" s="4">
        <v>120000</v>
      </c>
      <c r="G309" s="4">
        <v>150000</v>
      </c>
      <c r="H309" s="4">
        <f t="shared" si="8"/>
        <v>135000</v>
      </c>
      <c r="I309" t="str">
        <f>IF(VLOOKUP(B309,Keywords!G:H,2,FALSE)=0,"",VLOOKUP(B309,Keywords!G:H,2,FALSE))</f>
        <v/>
      </c>
      <c r="J309">
        <f t="shared" si="9"/>
        <v>1</v>
      </c>
    </row>
    <row r="310" spans="1:10" x14ac:dyDescent="0.35">
      <c r="A310" t="s">
        <v>92</v>
      </c>
      <c r="B310" t="s">
        <v>9</v>
      </c>
      <c r="C310" t="s">
        <v>7</v>
      </c>
      <c r="D310" t="s">
        <v>56</v>
      </c>
      <c r="E310" t="s">
        <v>42</v>
      </c>
      <c r="F310" s="4">
        <v>125000</v>
      </c>
      <c r="G310" s="4">
        <v>150000</v>
      </c>
      <c r="H310" s="4">
        <f t="shared" si="8"/>
        <v>138000</v>
      </c>
      <c r="I310" t="str">
        <f>IF(VLOOKUP(B310,Keywords!G:H,2,FALSE)=0,"",VLOOKUP(B310,Keywords!G:H,2,FALSE))</f>
        <v/>
      </c>
      <c r="J310">
        <f t="shared" si="9"/>
        <v>1</v>
      </c>
    </row>
    <row r="311" spans="1:10" x14ac:dyDescent="0.35">
      <c r="A311" t="s">
        <v>92</v>
      </c>
      <c r="B311" t="s">
        <v>23</v>
      </c>
      <c r="C311" t="s">
        <v>7</v>
      </c>
      <c r="D311" t="s">
        <v>56</v>
      </c>
      <c r="E311" t="s">
        <v>42</v>
      </c>
      <c r="F311" s="4">
        <v>155000</v>
      </c>
      <c r="G311" s="4">
        <v>200000</v>
      </c>
      <c r="H311" s="4">
        <f t="shared" si="8"/>
        <v>178000</v>
      </c>
      <c r="I311" t="str">
        <f>IF(VLOOKUP(B311,Keywords!G:H,2,FALSE)=0,"",VLOOKUP(B311,Keywords!G:H,2,FALSE))</f>
        <v/>
      </c>
      <c r="J311">
        <f t="shared" si="9"/>
        <v>1</v>
      </c>
    </row>
    <row r="312" spans="1:10" x14ac:dyDescent="0.35">
      <c r="A312" t="s">
        <v>92</v>
      </c>
      <c r="B312" t="s">
        <v>24</v>
      </c>
      <c r="C312" t="s">
        <v>7</v>
      </c>
      <c r="D312" t="s">
        <v>56</v>
      </c>
      <c r="E312" t="s">
        <v>42</v>
      </c>
      <c r="F312" s="4">
        <v>135000</v>
      </c>
      <c r="G312" s="4">
        <v>165000</v>
      </c>
      <c r="H312" s="4">
        <f t="shared" si="8"/>
        <v>150000</v>
      </c>
      <c r="I312" t="str">
        <f>IF(VLOOKUP(B312,Keywords!G:H,2,FALSE)=0,"",VLOOKUP(B312,Keywords!G:H,2,FALSE))</f>
        <v>Project Manager</v>
      </c>
      <c r="J312">
        <f t="shared" si="9"/>
        <v>1</v>
      </c>
    </row>
    <row r="313" spans="1:10" x14ac:dyDescent="0.35">
      <c r="A313" t="s">
        <v>92</v>
      </c>
      <c r="B313" t="s">
        <v>10</v>
      </c>
      <c r="C313" t="s">
        <v>7</v>
      </c>
      <c r="D313" t="s">
        <v>56</v>
      </c>
      <c r="E313" t="s">
        <v>42</v>
      </c>
      <c r="F313" s="4">
        <v>90000</v>
      </c>
      <c r="G313" s="4">
        <v>130000</v>
      </c>
      <c r="H313" s="4">
        <f t="shared" si="8"/>
        <v>110000</v>
      </c>
      <c r="I313" t="str">
        <f>IF(VLOOKUP(B313,Keywords!G:H,2,FALSE)=0,"",VLOOKUP(B313,Keywords!G:H,2,FALSE))</f>
        <v>Data Analyst</v>
      </c>
      <c r="J313">
        <f t="shared" si="9"/>
        <v>1</v>
      </c>
    </row>
    <row r="314" spans="1:10" x14ac:dyDescent="0.35">
      <c r="A314" t="s">
        <v>92</v>
      </c>
      <c r="B314" t="s">
        <v>21</v>
      </c>
      <c r="C314" t="s">
        <v>7</v>
      </c>
      <c r="D314" t="s">
        <v>56</v>
      </c>
      <c r="E314" t="s">
        <v>42</v>
      </c>
      <c r="F314" s="4">
        <v>155000</v>
      </c>
      <c r="G314" s="4">
        <v>200000</v>
      </c>
      <c r="H314" s="4">
        <f t="shared" si="8"/>
        <v>178000</v>
      </c>
      <c r="I314" t="str">
        <f>IF(VLOOKUP(B314,Keywords!G:H,2,FALSE)=0,"",VLOOKUP(B314,Keywords!G:H,2,FALSE))</f>
        <v>Data Architect</v>
      </c>
      <c r="J314">
        <f t="shared" si="9"/>
        <v>1</v>
      </c>
    </row>
    <row r="315" spans="1:10" x14ac:dyDescent="0.35">
      <c r="A315" t="s">
        <v>92</v>
      </c>
      <c r="B315" t="s">
        <v>29</v>
      </c>
      <c r="C315" t="s">
        <v>7</v>
      </c>
      <c r="D315" t="s">
        <v>56</v>
      </c>
      <c r="E315" t="s">
        <v>42</v>
      </c>
      <c r="F315" s="4">
        <v>130000</v>
      </c>
      <c r="G315" s="4">
        <v>185000</v>
      </c>
      <c r="H315" s="4">
        <f t="shared" si="8"/>
        <v>158000</v>
      </c>
      <c r="I315" t="str">
        <f>IF(VLOOKUP(B315,Keywords!G:H,2,FALSE)=0,"",VLOOKUP(B315,Keywords!G:H,2,FALSE))</f>
        <v>Data Engineer</v>
      </c>
      <c r="J315">
        <f t="shared" si="9"/>
        <v>1</v>
      </c>
    </row>
    <row r="316" spans="1:10" x14ac:dyDescent="0.35">
      <c r="A316" t="s">
        <v>92</v>
      </c>
      <c r="B316" t="s">
        <v>30</v>
      </c>
      <c r="C316" t="s">
        <v>7</v>
      </c>
      <c r="D316" t="s">
        <v>56</v>
      </c>
      <c r="E316" t="s">
        <v>42</v>
      </c>
      <c r="F316" s="4">
        <v>130000</v>
      </c>
      <c r="G316" s="4">
        <v>185000</v>
      </c>
      <c r="H316" s="4">
        <f t="shared" si="8"/>
        <v>158000</v>
      </c>
      <c r="I316" t="str">
        <f>IF(VLOOKUP(B316,Keywords!G:H,2,FALSE)=0,"",VLOOKUP(B316,Keywords!G:H,2,FALSE))</f>
        <v>Data Scientist</v>
      </c>
      <c r="J316">
        <f t="shared" si="9"/>
        <v>1</v>
      </c>
    </row>
    <row r="317" spans="1:10" x14ac:dyDescent="0.35">
      <c r="A317" t="s">
        <v>92</v>
      </c>
      <c r="B317" t="s">
        <v>31</v>
      </c>
      <c r="C317" t="s">
        <v>7</v>
      </c>
      <c r="D317" t="s">
        <v>56</v>
      </c>
      <c r="E317" t="s">
        <v>42</v>
      </c>
      <c r="F317" s="4">
        <v>130000</v>
      </c>
      <c r="G317" s="4">
        <v>185000</v>
      </c>
      <c r="H317" s="4">
        <f t="shared" si="8"/>
        <v>158000</v>
      </c>
      <c r="I317" t="str">
        <f>IF(VLOOKUP(B317,Keywords!G:H,2,FALSE)=0,"",VLOOKUP(B317,Keywords!G:H,2,FALSE))</f>
        <v>Data Scientist</v>
      </c>
      <c r="J317">
        <f t="shared" si="9"/>
        <v>1</v>
      </c>
    </row>
    <row r="318" spans="1:10" x14ac:dyDescent="0.35">
      <c r="A318" t="s">
        <v>92</v>
      </c>
      <c r="B318" t="s">
        <v>88</v>
      </c>
      <c r="C318" t="s">
        <v>7</v>
      </c>
      <c r="D318" t="s">
        <v>56</v>
      </c>
      <c r="E318" t="s">
        <v>42</v>
      </c>
      <c r="F318" s="4">
        <v>120000</v>
      </c>
      <c r="G318" s="4">
        <v>150000</v>
      </c>
      <c r="H318" s="4">
        <f t="shared" ref="H318:H322" si="11">MROUND((F318+G318)/2,1000)</f>
        <v>135000</v>
      </c>
      <c r="I318" t="str">
        <f>IF(VLOOKUP(B318,Keywords!G:H,2,FALSE)=0,"",VLOOKUP(B318,Keywords!G:H,2,FALSE))</f>
        <v>Business Analyst</v>
      </c>
      <c r="J318">
        <f t="shared" si="9"/>
        <v>1</v>
      </c>
    </row>
    <row r="319" spans="1:10" x14ac:dyDescent="0.35">
      <c r="A319" t="s">
        <v>92</v>
      </c>
      <c r="B319" t="s">
        <v>89</v>
      </c>
      <c r="C319" t="s">
        <v>7</v>
      </c>
      <c r="D319" t="s">
        <v>56</v>
      </c>
      <c r="E319" t="s">
        <v>42</v>
      </c>
      <c r="F319" s="4">
        <v>140000</v>
      </c>
      <c r="G319" s="4">
        <v>160000</v>
      </c>
      <c r="H319" s="4">
        <f t="shared" si="11"/>
        <v>150000</v>
      </c>
      <c r="I319" t="str">
        <f>IF(VLOOKUP(B319,Keywords!G:H,2,FALSE)=0,"",VLOOKUP(B319,Keywords!G:H,2,FALSE))</f>
        <v/>
      </c>
      <c r="J319">
        <f t="shared" si="9"/>
        <v>1</v>
      </c>
    </row>
    <row r="320" spans="1:10" x14ac:dyDescent="0.35">
      <c r="A320" t="s">
        <v>92</v>
      </c>
      <c r="B320" t="s">
        <v>90</v>
      </c>
      <c r="C320" t="s">
        <v>7</v>
      </c>
      <c r="D320" t="s">
        <v>56</v>
      </c>
      <c r="E320" t="s">
        <v>42</v>
      </c>
      <c r="F320" s="4">
        <v>125000</v>
      </c>
      <c r="G320" s="4">
        <v>150000</v>
      </c>
      <c r="H320" s="4">
        <f t="shared" si="11"/>
        <v>138000</v>
      </c>
      <c r="I320" t="str">
        <f>IF(VLOOKUP(B320,Keywords!G:H,2,FALSE)=0,"",VLOOKUP(B320,Keywords!G:H,2,FALSE))</f>
        <v/>
      </c>
      <c r="J320">
        <f t="shared" si="9"/>
        <v>1</v>
      </c>
    </row>
    <row r="321" spans="1:10" x14ac:dyDescent="0.35">
      <c r="A321" t="s">
        <v>92</v>
      </c>
      <c r="B321" t="s">
        <v>91</v>
      </c>
      <c r="C321" t="s">
        <v>7</v>
      </c>
      <c r="D321" t="s">
        <v>56</v>
      </c>
      <c r="E321" t="s">
        <v>42</v>
      </c>
      <c r="F321" s="4">
        <v>130000</v>
      </c>
      <c r="G321" s="4">
        <v>180000</v>
      </c>
      <c r="H321" s="4">
        <f t="shared" si="11"/>
        <v>155000</v>
      </c>
      <c r="I321" t="str">
        <f>IF(VLOOKUP(B321,Keywords!G:H,2,FALSE)=0,"",VLOOKUP(B321,Keywords!G:H,2,FALSE))</f>
        <v>Project Manager</v>
      </c>
      <c r="J321">
        <f t="shared" si="9"/>
        <v>1</v>
      </c>
    </row>
    <row r="322" spans="1:10" x14ac:dyDescent="0.35">
      <c r="A322" t="s">
        <v>92</v>
      </c>
      <c r="B322" t="s">
        <v>81</v>
      </c>
      <c r="C322" t="s">
        <v>7</v>
      </c>
      <c r="D322" t="s">
        <v>56</v>
      </c>
      <c r="E322" t="s">
        <v>42</v>
      </c>
      <c r="F322" s="4">
        <v>160000</v>
      </c>
      <c r="G322" s="4">
        <v>200000</v>
      </c>
      <c r="H322" s="4">
        <f t="shared" si="11"/>
        <v>180000</v>
      </c>
      <c r="I322" t="str">
        <f>IF(VLOOKUP(B322,Keywords!G:H,2,FALSE)=0,"",VLOOKUP(B322,Keywords!G:H,2,FALSE))</f>
        <v/>
      </c>
      <c r="J322">
        <f t="shared" ref="J322:J385" si="12">COUNTIFS(B:B,B322,D:D,D322,E:E,E322,A:A,A322)</f>
        <v>1</v>
      </c>
    </row>
    <row r="323" spans="1:10" x14ac:dyDescent="0.35">
      <c r="A323" t="s">
        <v>92</v>
      </c>
      <c r="B323" t="s">
        <v>51</v>
      </c>
      <c r="C323" t="s">
        <v>7</v>
      </c>
      <c r="D323" t="s">
        <v>56</v>
      </c>
      <c r="E323" t="s">
        <v>45</v>
      </c>
      <c r="F323" s="4">
        <v>520</v>
      </c>
      <c r="G323" s="4">
        <v>680</v>
      </c>
      <c r="H323" s="4">
        <f t="shared" ref="H323:H347" si="13">ROUND((F323+G323)/2,0)</f>
        <v>600</v>
      </c>
      <c r="I323" t="str">
        <f>IF(VLOOKUP(B323,Keywords!G:H,2,FALSE)=0,"",VLOOKUP(B323,Keywords!G:H,2,FALSE))</f>
        <v>Business Analyst</v>
      </c>
      <c r="J323">
        <f t="shared" si="12"/>
        <v>1</v>
      </c>
    </row>
    <row r="324" spans="1:10" x14ac:dyDescent="0.35">
      <c r="A324" t="s">
        <v>92</v>
      </c>
      <c r="B324" t="s">
        <v>50</v>
      </c>
      <c r="C324" t="s">
        <v>7</v>
      </c>
      <c r="D324" t="s">
        <v>56</v>
      </c>
      <c r="E324" t="s">
        <v>45</v>
      </c>
      <c r="F324" s="4">
        <v>680</v>
      </c>
      <c r="G324" s="4">
        <v>750</v>
      </c>
      <c r="H324" s="4">
        <f t="shared" si="13"/>
        <v>715</v>
      </c>
      <c r="I324" t="str">
        <f>IF(VLOOKUP(B324,Keywords!G:H,2,FALSE)=0,"",VLOOKUP(B324,Keywords!G:H,2,FALSE))</f>
        <v>Business Analyst</v>
      </c>
      <c r="J324">
        <f t="shared" si="12"/>
        <v>1</v>
      </c>
    </row>
    <row r="325" spans="1:10" x14ac:dyDescent="0.35">
      <c r="A325" t="s">
        <v>92</v>
      </c>
      <c r="B325" t="s">
        <v>87</v>
      </c>
      <c r="C325" t="s">
        <v>7</v>
      </c>
      <c r="D325" t="s">
        <v>56</v>
      </c>
      <c r="E325" t="s">
        <v>45</v>
      </c>
      <c r="F325" s="4">
        <v>520</v>
      </c>
      <c r="G325" s="4">
        <v>680</v>
      </c>
      <c r="H325" s="4">
        <f t="shared" si="13"/>
        <v>600</v>
      </c>
      <c r="I325" t="str">
        <f>IF(VLOOKUP(B325,Keywords!G:H,2,FALSE)=0,"",VLOOKUP(B325,Keywords!G:H,2,FALSE))</f>
        <v/>
      </c>
      <c r="J325">
        <f t="shared" si="12"/>
        <v>1</v>
      </c>
    </row>
    <row r="326" spans="1:10" x14ac:dyDescent="0.35">
      <c r="A326" t="s">
        <v>92</v>
      </c>
      <c r="B326" t="s">
        <v>64</v>
      </c>
      <c r="C326" t="s">
        <v>7</v>
      </c>
      <c r="D326" t="s">
        <v>56</v>
      </c>
      <c r="E326" t="s">
        <v>45</v>
      </c>
      <c r="F326" s="4">
        <v>850</v>
      </c>
      <c r="G326" s="4">
        <v>1050</v>
      </c>
      <c r="H326" s="4">
        <f t="shared" si="13"/>
        <v>950</v>
      </c>
      <c r="I326" t="str">
        <f>IF(VLOOKUP(B326,Keywords!G:H,2,FALSE)=0,"",VLOOKUP(B326,Keywords!G:H,2,FALSE))</f>
        <v>Analyst</v>
      </c>
      <c r="J326">
        <f t="shared" si="12"/>
        <v>1</v>
      </c>
    </row>
    <row r="327" spans="1:10" x14ac:dyDescent="0.35">
      <c r="A327" t="s">
        <v>92</v>
      </c>
      <c r="B327" t="s">
        <v>93</v>
      </c>
      <c r="C327" t="s">
        <v>7</v>
      </c>
      <c r="D327" t="s">
        <v>56</v>
      </c>
      <c r="E327" t="s">
        <v>45</v>
      </c>
      <c r="F327" s="4">
        <v>445</v>
      </c>
      <c r="G327" s="4">
        <v>650</v>
      </c>
      <c r="H327" s="4">
        <f t="shared" si="13"/>
        <v>548</v>
      </c>
      <c r="I327" t="str">
        <f>IF(VLOOKUP(B327,Keywords!G:H,2,FALSE)=0,"",VLOOKUP(B327,Keywords!G:H,2,FALSE))</f>
        <v>Analyst</v>
      </c>
      <c r="J327">
        <f t="shared" si="12"/>
        <v>1</v>
      </c>
    </row>
    <row r="328" spans="1:10" x14ac:dyDescent="0.35">
      <c r="A328" t="s">
        <v>92</v>
      </c>
      <c r="B328" t="s">
        <v>94</v>
      </c>
      <c r="C328" t="s">
        <v>7</v>
      </c>
      <c r="D328" t="s">
        <v>56</v>
      </c>
      <c r="E328" t="s">
        <v>45</v>
      </c>
      <c r="F328" s="4">
        <v>780</v>
      </c>
      <c r="G328" s="4">
        <v>950</v>
      </c>
      <c r="H328" s="4">
        <f t="shared" si="13"/>
        <v>865</v>
      </c>
      <c r="I328" t="str">
        <f>IF(VLOOKUP(B328,Keywords!G:H,2,FALSE)=0,"",VLOOKUP(B328,Keywords!G:H,2,FALSE))</f>
        <v>Analyst</v>
      </c>
      <c r="J328">
        <f t="shared" si="12"/>
        <v>1</v>
      </c>
    </row>
    <row r="329" spans="1:10" x14ac:dyDescent="0.35">
      <c r="A329" t="s">
        <v>92</v>
      </c>
      <c r="B329" t="s">
        <v>53</v>
      </c>
      <c r="C329" t="s">
        <v>7</v>
      </c>
      <c r="D329" t="s">
        <v>56</v>
      </c>
      <c r="E329" t="s">
        <v>45</v>
      </c>
      <c r="F329" s="4">
        <v>550</v>
      </c>
      <c r="G329" s="4">
        <v>700</v>
      </c>
      <c r="H329" s="4">
        <f t="shared" si="13"/>
        <v>625</v>
      </c>
      <c r="I329" t="str">
        <f>IF(VLOOKUP(B329,Keywords!G:H,2,FALSE)=0,"",VLOOKUP(B329,Keywords!G:H,2,FALSE))</f>
        <v>Analyst</v>
      </c>
      <c r="J329">
        <f t="shared" si="12"/>
        <v>1</v>
      </c>
    </row>
    <row r="330" spans="1:10" x14ac:dyDescent="0.35">
      <c r="A330" t="s">
        <v>92</v>
      </c>
      <c r="B330" t="s">
        <v>47</v>
      </c>
      <c r="C330" t="s">
        <v>7</v>
      </c>
      <c r="D330" t="s">
        <v>56</v>
      </c>
      <c r="E330" t="s">
        <v>45</v>
      </c>
      <c r="F330" s="4">
        <v>800</v>
      </c>
      <c r="G330" s="4">
        <v>900</v>
      </c>
      <c r="H330" s="4">
        <f t="shared" si="13"/>
        <v>850</v>
      </c>
      <c r="I330" t="str">
        <f>IF(VLOOKUP(B330,Keywords!G:H,2,FALSE)=0,"",VLOOKUP(B330,Keywords!G:H,2,FALSE))</f>
        <v>Project Manager</v>
      </c>
      <c r="J330">
        <f t="shared" si="12"/>
        <v>1</v>
      </c>
    </row>
    <row r="331" spans="1:10" x14ac:dyDescent="0.35">
      <c r="A331" t="s">
        <v>92</v>
      </c>
      <c r="B331" t="s">
        <v>46</v>
      </c>
      <c r="C331" t="s">
        <v>7</v>
      </c>
      <c r="D331" t="s">
        <v>56</v>
      </c>
      <c r="E331" t="s">
        <v>45</v>
      </c>
      <c r="F331" s="4">
        <v>900</v>
      </c>
      <c r="G331" s="4">
        <v>1000</v>
      </c>
      <c r="H331" s="4">
        <f t="shared" si="13"/>
        <v>950</v>
      </c>
      <c r="I331" t="str">
        <f>IF(VLOOKUP(B331,Keywords!G:H,2,FALSE)=0,"",VLOOKUP(B331,Keywords!G:H,2,FALSE))</f>
        <v>Project Manager</v>
      </c>
      <c r="J331">
        <f t="shared" si="12"/>
        <v>1</v>
      </c>
    </row>
    <row r="332" spans="1:10" x14ac:dyDescent="0.35">
      <c r="A332" t="s">
        <v>92</v>
      </c>
      <c r="B332" t="s">
        <v>22</v>
      </c>
      <c r="C332" t="s">
        <v>7</v>
      </c>
      <c r="D332" t="s">
        <v>56</v>
      </c>
      <c r="E332" t="s">
        <v>45</v>
      </c>
      <c r="F332" s="4">
        <v>805</v>
      </c>
      <c r="G332" s="4">
        <v>1130</v>
      </c>
      <c r="H332" s="4">
        <f t="shared" si="13"/>
        <v>968</v>
      </c>
      <c r="I332" t="str">
        <f>IF(VLOOKUP(B332,Keywords!G:H,2,FALSE)=0,"",VLOOKUP(B332,Keywords!G:H,2,FALSE))</f>
        <v>Data Architect</v>
      </c>
      <c r="J332">
        <f t="shared" si="12"/>
        <v>1</v>
      </c>
    </row>
    <row r="333" spans="1:10" x14ac:dyDescent="0.35">
      <c r="A333" t="s">
        <v>92</v>
      </c>
      <c r="B333" t="s">
        <v>27</v>
      </c>
      <c r="C333" t="s">
        <v>7</v>
      </c>
      <c r="D333" t="s">
        <v>56</v>
      </c>
      <c r="E333" t="s">
        <v>45</v>
      </c>
      <c r="F333" s="4">
        <v>750</v>
      </c>
      <c r="G333" s="4">
        <v>900</v>
      </c>
      <c r="H333" s="4">
        <f t="shared" si="13"/>
        <v>825</v>
      </c>
      <c r="I333" t="str">
        <f>IF(VLOOKUP(B333,Keywords!G:H,2,FALSE)=0,"",VLOOKUP(B333,Keywords!G:H,2,FALSE))</f>
        <v>Business Analyst</v>
      </c>
      <c r="J333">
        <f t="shared" si="12"/>
        <v>1</v>
      </c>
    </row>
    <row r="334" spans="1:10" x14ac:dyDescent="0.35">
      <c r="A334" t="s">
        <v>92</v>
      </c>
      <c r="B334" t="s">
        <v>26</v>
      </c>
      <c r="C334" t="s">
        <v>7</v>
      </c>
      <c r="D334" t="s">
        <v>56</v>
      </c>
      <c r="E334" t="s">
        <v>45</v>
      </c>
      <c r="F334" s="4">
        <v>750</v>
      </c>
      <c r="G334" s="4">
        <v>900</v>
      </c>
      <c r="H334" s="4">
        <f t="shared" si="13"/>
        <v>825</v>
      </c>
      <c r="I334" t="str">
        <f>IF(VLOOKUP(B334,Keywords!G:H,2,FALSE)=0,"",VLOOKUP(B334,Keywords!G:H,2,FALSE))</f>
        <v/>
      </c>
      <c r="J334">
        <f t="shared" si="12"/>
        <v>1</v>
      </c>
    </row>
    <row r="335" spans="1:10" x14ac:dyDescent="0.35">
      <c r="A335" t="s">
        <v>92</v>
      </c>
      <c r="B335" t="s">
        <v>9</v>
      </c>
      <c r="C335" t="s">
        <v>7</v>
      </c>
      <c r="D335" t="s">
        <v>56</v>
      </c>
      <c r="E335" t="s">
        <v>45</v>
      </c>
      <c r="F335" s="4">
        <v>680</v>
      </c>
      <c r="G335" s="4">
        <v>850</v>
      </c>
      <c r="H335" s="4">
        <f t="shared" si="13"/>
        <v>765</v>
      </c>
      <c r="I335" t="str">
        <f>IF(VLOOKUP(B335,Keywords!G:H,2,FALSE)=0,"",VLOOKUP(B335,Keywords!G:H,2,FALSE))</f>
        <v/>
      </c>
      <c r="J335">
        <f t="shared" si="12"/>
        <v>1</v>
      </c>
    </row>
    <row r="336" spans="1:10" x14ac:dyDescent="0.35">
      <c r="A336" t="s">
        <v>92</v>
      </c>
      <c r="B336" t="s">
        <v>23</v>
      </c>
      <c r="C336" t="s">
        <v>7</v>
      </c>
      <c r="D336" t="s">
        <v>56</v>
      </c>
      <c r="E336" t="s">
        <v>45</v>
      </c>
      <c r="F336" s="4">
        <v>805</v>
      </c>
      <c r="G336" s="4">
        <v>1130</v>
      </c>
      <c r="H336" s="4">
        <f t="shared" si="13"/>
        <v>968</v>
      </c>
      <c r="I336" t="str">
        <f>IF(VLOOKUP(B336,Keywords!G:H,2,FALSE)=0,"",VLOOKUP(B336,Keywords!G:H,2,FALSE))</f>
        <v/>
      </c>
      <c r="J336">
        <f t="shared" si="12"/>
        <v>1</v>
      </c>
    </row>
    <row r="337" spans="1:10" x14ac:dyDescent="0.35">
      <c r="A337" t="s">
        <v>92</v>
      </c>
      <c r="B337" t="s">
        <v>24</v>
      </c>
      <c r="C337" t="s">
        <v>7</v>
      </c>
      <c r="D337" t="s">
        <v>56</v>
      </c>
      <c r="E337" t="s">
        <v>45</v>
      </c>
      <c r="F337" s="4">
        <v>800</v>
      </c>
      <c r="G337" s="4">
        <v>1000</v>
      </c>
      <c r="H337" s="4">
        <f t="shared" si="13"/>
        <v>900</v>
      </c>
      <c r="I337" t="str">
        <f>IF(VLOOKUP(B337,Keywords!G:H,2,FALSE)=0,"",VLOOKUP(B337,Keywords!G:H,2,FALSE))</f>
        <v>Project Manager</v>
      </c>
      <c r="J337">
        <f t="shared" si="12"/>
        <v>1</v>
      </c>
    </row>
    <row r="338" spans="1:10" x14ac:dyDescent="0.35">
      <c r="A338" t="s">
        <v>92</v>
      </c>
      <c r="B338" t="s">
        <v>10</v>
      </c>
      <c r="C338" t="s">
        <v>7</v>
      </c>
      <c r="D338" t="s">
        <v>56</v>
      </c>
      <c r="E338" t="s">
        <v>45</v>
      </c>
      <c r="F338" s="4">
        <v>650</v>
      </c>
      <c r="G338" s="4">
        <v>800</v>
      </c>
      <c r="H338" s="4">
        <f t="shared" si="13"/>
        <v>725</v>
      </c>
      <c r="I338" t="str">
        <f>IF(VLOOKUP(B338,Keywords!G:H,2,FALSE)=0,"",VLOOKUP(B338,Keywords!G:H,2,FALSE))</f>
        <v>Data Analyst</v>
      </c>
      <c r="J338">
        <f t="shared" si="12"/>
        <v>1</v>
      </c>
    </row>
    <row r="339" spans="1:10" x14ac:dyDescent="0.35">
      <c r="A339" t="s">
        <v>92</v>
      </c>
      <c r="B339" t="s">
        <v>21</v>
      </c>
      <c r="C339" t="s">
        <v>7</v>
      </c>
      <c r="D339" t="s">
        <v>56</v>
      </c>
      <c r="E339" t="s">
        <v>45</v>
      </c>
      <c r="F339" s="4">
        <v>905</v>
      </c>
      <c r="G339" s="4">
        <v>1130</v>
      </c>
      <c r="H339" s="4">
        <f t="shared" si="13"/>
        <v>1018</v>
      </c>
      <c r="I339" t="str">
        <f>IF(VLOOKUP(B339,Keywords!G:H,2,FALSE)=0,"",VLOOKUP(B339,Keywords!G:H,2,FALSE))</f>
        <v>Data Architect</v>
      </c>
      <c r="J339">
        <f t="shared" si="12"/>
        <v>1</v>
      </c>
    </row>
    <row r="340" spans="1:10" x14ac:dyDescent="0.35">
      <c r="A340" t="s">
        <v>92</v>
      </c>
      <c r="B340" t="s">
        <v>29</v>
      </c>
      <c r="C340" t="s">
        <v>7</v>
      </c>
      <c r="D340" t="s">
        <v>56</v>
      </c>
      <c r="E340" t="s">
        <v>45</v>
      </c>
      <c r="F340" s="4">
        <v>720</v>
      </c>
      <c r="G340" s="4">
        <v>1000</v>
      </c>
      <c r="H340" s="4">
        <f t="shared" si="13"/>
        <v>860</v>
      </c>
      <c r="I340" t="str">
        <f>IF(VLOOKUP(B340,Keywords!G:H,2,FALSE)=0,"",VLOOKUP(B340,Keywords!G:H,2,FALSE))</f>
        <v>Data Engineer</v>
      </c>
      <c r="J340">
        <f t="shared" si="12"/>
        <v>1</v>
      </c>
    </row>
    <row r="341" spans="1:10" x14ac:dyDescent="0.35">
      <c r="A341" t="s">
        <v>92</v>
      </c>
      <c r="B341" t="s">
        <v>30</v>
      </c>
      <c r="C341" t="s">
        <v>7</v>
      </c>
      <c r="D341" t="s">
        <v>56</v>
      </c>
      <c r="E341" t="s">
        <v>45</v>
      </c>
      <c r="F341" s="4">
        <v>720</v>
      </c>
      <c r="G341" s="4">
        <v>1000</v>
      </c>
      <c r="H341" s="4">
        <f t="shared" si="13"/>
        <v>860</v>
      </c>
      <c r="I341" t="str">
        <f>IF(VLOOKUP(B341,Keywords!G:H,2,FALSE)=0,"",VLOOKUP(B341,Keywords!G:H,2,FALSE))</f>
        <v>Data Scientist</v>
      </c>
      <c r="J341">
        <f t="shared" si="12"/>
        <v>1</v>
      </c>
    </row>
    <row r="342" spans="1:10" x14ac:dyDescent="0.35">
      <c r="A342" t="s">
        <v>92</v>
      </c>
      <c r="B342" t="s">
        <v>31</v>
      </c>
      <c r="C342" t="s">
        <v>7</v>
      </c>
      <c r="D342" t="s">
        <v>56</v>
      </c>
      <c r="E342" t="s">
        <v>45</v>
      </c>
      <c r="F342" s="4">
        <v>720</v>
      </c>
      <c r="G342" s="4">
        <v>1000</v>
      </c>
      <c r="H342" s="4">
        <f t="shared" si="13"/>
        <v>860</v>
      </c>
      <c r="I342" t="str">
        <f>IF(VLOOKUP(B342,Keywords!G:H,2,FALSE)=0,"",VLOOKUP(B342,Keywords!G:H,2,FALSE))</f>
        <v>Data Scientist</v>
      </c>
      <c r="J342">
        <f t="shared" si="12"/>
        <v>1</v>
      </c>
    </row>
    <row r="343" spans="1:10" x14ac:dyDescent="0.35">
      <c r="A343" t="s">
        <v>92</v>
      </c>
      <c r="B343" t="s">
        <v>88</v>
      </c>
      <c r="C343" t="s">
        <v>7</v>
      </c>
      <c r="D343" t="s">
        <v>56</v>
      </c>
      <c r="E343" t="s">
        <v>45</v>
      </c>
      <c r="F343" s="4">
        <v>750</v>
      </c>
      <c r="G343" s="4">
        <v>850</v>
      </c>
      <c r="H343" s="4">
        <f t="shared" si="13"/>
        <v>800</v>
      </c>
      <c r="I343" t="str">
        <f>IF(VLOOKUP(B343,Keywords!G:H,2,FALSE)=0,"",VLOOKUP(B343,Keywords!G:H,2,FALSE))</f>
        <v>Business Analyst</v>
      </c>
      <c r="J343">
        <f t="shared" si="12"/>
        <v>1</v>
      </c>
    </row>
    <row r="344" spans="1:10" x14ac:dyDescent="0.35">
      <c r="A344" t="s">
        <v>92</v>
      </c>
      <c r="B344" t="s">
        <v>89</v>
      </c>
      <c r="C344" t="s">
        <v>7</v>
      </c>
      <c r="D344" t="s">
        <v>56</v>
      </c>
      <c r="E344" t="s">
        <v>45</v>
      </c>
      <c r="F344" s="4">
        <v>800</v>
      </c>
      <c r="G344" s="4">
        <v>1000</v>
      </c>
      <c r="H344" s="4">
        <f t="shared" si="13"/>
        <v>900</v>
      </c>
      <c r="I344" t="str">
        <f>IF(VLOOKUP(B344,Keywords!G:H,2,FALSE)=0,"",VLOOKUP(B344,Keywords!G:H,2,FALSE))</f>
        <v/>
      </c>
      <c r="J344">
        <f t="shared" si="12"/>
        <v>1</v>
      </c>
    </row>
    <row r="345" spans="1:10" x14ac:dyDescent="0.35">
      <c r="A345" t="s">
        <v>92</v>
      </c>
      <c r="B345" t="s">
        <v>90</v>
      </c>
      <c r="C345" t="s">
        <v>7</v>
      </c>
      <c r="D345" t="s">
        <v>56</v>
      </c>
      <c r="E345" t="s">
        <v>45</v>
      </c>
      <c r="F345" s="4">
        <v>750</v>
      </c>
      <c r="G345" s="4">
        <v>950</v>
      </c>
      <c r="H345" s="4">
        <f t="shared" si="13"/>
        <v>850</v>
      </c>
      <c r="I345" t="str">
        <f>IF(VLOOKUP(B345,Keywords!G:H,2,FALSE)=0,"",VLOOKUP(B345,Keywords!G:H,2,FALSE))</f>
        <v/>
      </c>
      <c r="J345">
        <f t="shared" si="12"/>
        <v>1</v>
      </c>
    </row>
    <row r="346" spans="1:10" x14ac:dyDescent="0.35">
      <c r="A346" t="s">
        <v>92</v>
      </c>
      <c r="B346" t="s">
        <v>91</v>
      </c>
      <c r="C346" t="s">
        <v>7</v>
      </c>
      <c r="D346" t="s">
        <v>56</v>
      </c>
      <c r="E346" t="s">
        <v>45</v>
      </c>
      <c r="F346" s="4">
        <v>800</v>
      </c>
      <c r="G346" s="4">
        <v>1000</v>
      </c>
      <c r="H346" s="4">
        <f t="shared" si="13"/>
        <v>900</v>
      </c>
      <c r="I346" t="str">
        <f>IF(VLOOKUP(B346,Keywords!G:H,2,FALSE)=0,"",VLOOKUP(B346,Keywords!G:H,2,FALSE))</f>
        <v>Project Manager</v>
      </c>
      <c r="J346">
        <f t="shared" si="12"/>
        <v>1</v>
      </c>
    </row>
    <row r="347" spans="1:10" x14ac:dyDescent="0.35">
      <c r="A347" t="s">
        <v>92</v>
      </c>
      <c r="B347" t="s">
        <v>81</v>
      </c>
      <c r="C347" t="s">
        <v>7</v>
      </c>
      <c r="D347" t="s">
        <v>56</v>
      </c>
      <c r="E347" t="s">
        <v>45</v>
      </c>
      <c r="F347" s="4">
        <v>835</v>
      </c>
      <c r="G347" s="4">
        <v>1130</v>
      </c>
      <c r="H347" s="4">
        <f t="shared" si="13"/>
        <v>983</v>
      </c>
      <c r="I347" t="str">
        <f>IF(VLOOKUP(B347,Keywords!G:H,2,FALSE)=0,"",VLOOKUP(B347,Keywords!G:H,2,FALSE))</f>
        <v/>
      </c>
      <c r="J347">
        <f t="shared" si="12"/>
        <v>1</v>
      </c>
    </row>
    <row r="348" spans="1:10" x14ac:dyDescent="0.35">
      <c r="A348" t="s">
        <v>92</v>
      </c>
      <c r="B348" t="s">
        <v>51</v>
      </c>
      <c r="C348" t="s">
        <v>7</v>
      </c>
      <c r="D348" t="s">
        <v>57</v>
      </c>
      <c r="E348" t="s">
        <v>42</v>
      </c>
      <c r="F348" s="4">
        <v>75000</v>
      </c>
      <c r="G348" s="4">
        <v>100000</v>
      </c>
      <c r="H348" s="4">
        <f t="shared" ref="H348:H370" si="14">MROUND((F348+G348)/2,1000)</f>
        <v>88000</v>
      </c>
      <c r="I348" t="str">
        <f>IF(VLOOKUP(B348,Keywords!G:H,2,FALSE)=0,"",VLOOKUP(B348,Keywords!G:H,2,FALSE))</f>
        <v>Business Analyst</v>
      </c>
      <c r="J348">
        <f t="shared" si="12"/>
        <v>1</v>
      </c>
    </row>
    <row r="349" spans="1:10" x14ac:dyDescent="0.35">
      <c r="A349" t="s">
        <v>92</v>
      </c>
      <c r="B349" t="s">
        <v>50</v>
      </c>
      <c r="C349" t="s">
        <v>7</v>
      </c>
      <c r="D349" t="s">
        <v>57</v>
      </c>
      <c r="E349" t="s">
        <v>42</v>
      </c>
      <c r="F349" s="4">
        <v>100000</v>
      </c>
      <c r="G349" s="4">
        <v>130000</v>
      </c>
      <c r="H349" s="4">
        <f t="shared" si="14"/>
        <v>115000</v>
      </c>
      <c r="I349" t="str">
        <f>IF(VLOOKUP(B349,Keywords!G:H,2,FALSE)=0,"",VLOOKUP(B349,Keywords!G:H,2,FALSE))</f>
        <v>Business Analyst</v>
      </c>
      <c r="J349">
        <f t="shared" si="12"/>
        <v>1</v>
      </c>
    </row>
    <row r="350" spans="1:10" x14ac:dyDescent="0.35">
      <c r="A350" t="s">
        <v>92</v>
      </c>
      <c r="B350" t="s">
        <v>47</v>
      </c>
      <c r="C350" t="s">
        <v>7</v>
      </c>
      <c r="D350" t="s">
        <v>57</v>
      </c>
      <c r="E350" t="s">
        <v>42</v>
      </c>
      <c r="F350" s="4">
        <v>130000</v>
      </c>
      <c r="G350" s="4">
        <v>170000</v>
      </c>
      <c r="H350" s="4">
        <f t="shared" si="14"/>
        <v>150000</v>
      </c>
      <c r="I350" t="str">
        <f>IF(VLOOKUP(B350,Keywords!G:H,2,FALSE)=0,"",VLOOKUP(B350,Keywords!G:H,2,FALSE))</f>
        <v>Project Manager</v>
      </c>
      <c r="J350">
        <f t="shared" si="12"/>
        <v>1</v>
      </c>
    </row>
    <row r="351" spans="1:10" x14ac:dyDescent="0.35">
      <c r="A351" t="s">
        <v>92</v>
      </c>
      <c r="B351" t="s">
        <v>53</v>
      </c>
      <c r="C351" t="s">
        <v>7</v>
      </c>
      <c r="D351" t="s">
        <v>57</v>
      </c>
      <c r="E351" t="s">
        <v>42</v>
      </c>
      <c r="F351" s="4">
        <v>110000</v>
      </c>
      <c r="G351" s="4">
        <v>140000</v>
      </c>
      <c r="H351" s="4">
        <f t="shared" si="14"/>
        <v>125000</v>
      </c>
      <c r="I351" t="str">
        <f>IF(VLOOKUP(B351,Keywords!G:H,2,FALSE)=0,"",VLOOKUP(B351,Keywords!G:H,2,FALSE))</f>
        <v>Analyst</v>
      </c>
      <c r="J351">
        <f t="shared" si="12"/>
        <v>1</v>
      </c>
    </row>
    <row r="352" spans="1:10" x14ac:dyDescent="0.35">
      <c r="A352" t="s">
        <v>92</v>
      </c>
      <c r="B352" t="s">
        <v>93</v>
      </c>
      <c r="C352" t="s">
        <v>7</v>
      </c>
      <c r="D352" t="s">
        <v>57</v>
      </c>
      <c r="E352" t="s">
        <v>42</v>
      </c>
      <c r="F352" s="4">
        <v>85000</v>
      </c>
      <c r="G352" s="4">
        <v>110000</v>
      </c>
      <c r="H352" s="4">
        <f t="shared" si="14"/>
        <v>98000</v>
      </c>
      <c r="I352" t="str">
        <f>IF(VLOOKUP(B352,Keywords!G:H,2,FALSE)=0,"",VLOOKUP(B352,Keywords!G:H,2,FALSE))</f>
        <v>Analyst</v>
      </c>
      <c r="J352">
        <f t="shared" si="12"/>
        <v>1</v>
      </c>
    </row>
    <row r="353" spans="1:10" x14ac:dyDescent="0.35">
      <c r="A353" t="s">
        <v>92</v>
      </c>
      <c r="B353" t="s">
        <v>94</v>
      </c>
      <c r="C353" t="s">
        <v>7</v>
      </c>
      <c r="D353" t="s">
        <v>57</v>
      </c>
      <c r="E353" t="s">
        <v>42</v>
      </c>
      <c r="F353" s="4">
        <v>110000</v>
      </c>
      <c r="G353" s="4">
        <v>140000</v>
      </c>
      <c r="H353" s="4">
        <f t="shared" si="14"/>
        <v>125000</v>
      </c>
      <c r="I353" t="str">
        <f>IF(VLOOKUP(B353,Keywords!G:H,2,FALSE)=0,"",VLOOKUP(B353,Keywords!G:H,2,FALSE))</f>
        <v>Analyst</v>
      </c>
      <c r="J353">
        <f t="shared" si="12"/>
        <v>1</v>
      </c>
    </row>
    <row r="354" spans="1:10" x14ac:dyDescent="0.35">
      <c r="A354" t="s">
        <v>92</v>
      </c>
      <c r="B354" t="s">
        <v>64</v>
      </c>
      <c r="C354" t="s">
        <v>7</v>
      </c>
      <c r="D354" t="s">
        <v>57</v>
      </c>
      <c r="E354" t="s">
        <v>42</v>
      </c>
      <c r="F354" s="4">
        <v>90000</v>
      </c>
      <c r="G354" s="4">
        <v>120000</v>
      </c>
      <c r="H354" s="4">
        <f t="shared" si="14"/>
        <v>105000</v>
      </c>
      <c r="I354" t="str">
        <f>IF(VLOOKUP(B354,Keywords!G:H,2,FALSE)=0,"",VLOOKUP(B354,Keywords!G:H,2,FALSE))</f>
        <v>Analyst</v>
      </c>
      <c r="J354">
        <f t="shared" si="12"/>
        <v>1</v>
      </c>
    </row>
    <row r="355" spans="1:10" x14ac:dyDescent="0.35">
      <c r="A355" t="s">
        <v>92</v>
      </c>
      <c r="B355" t="s">
        <v>22</v>
      </c>
      <c r="C355" t="s">
        <v>7</v>
      </c>
      <c r="D355" t="s">
        <v>57</v>
      </c>
      <c r="E355" t="s">
        <v>42</v>
      </c>
      <c r="F355" s="4">
        <v>145000</v>
      </c>
      <c r="G355" s="4">
        <v>190000</v>
      </c>
      <c r="H355" s="4">
        <f t="shared" si="14"/>
        <v>168000</v>
      </c>
      <c r="I355" t="str">
        <f>IF(VLOOKUP(B355,Keywords!G:H,2,FALSE)=0,"",VLOOKUP(B355,Keywords!G:H,2,FALSE))</f>
        <v>Data Architect</v>
      </c>
      <c r="J355">
        <f t="shared" si="12"/>
        <v>1</v>
      </c>
    </row>
    <row r="356" spans="1:10" x14ac:dyDescent="0.35">
      <c r="A356" t="s">
        <v>92</v>
      </c>
      <c r="B356" t="s">
        <v>27</v>
      </c>
      <c r="C356" t="s">
        <v>7</v>
      </c>
      <c r="D356" t="s">
        <v>57</v>
      </c>
      <c r="E356" t="s">
        <v>42</v>
      </c>
      <c r="F356" s="4">
        <v>115000</v>
      </c>
      <c r="G356" s="4">
        <v>150000</v>
      </c>
      <c r="H356" s="4">
        <f t="shared" si="14"/>
        <v>133000</v>
      </c>
      <c r="I356" t="str">
        <f>IF(VLOOKUP(B356,Keywords!G:H,2,FALSE)=0,"",VLOOKUP(B356,Keywords!G:H,2,FALSE))</f>
        <v>Business Analyst</v>
      </c>
      <c r="J356">
        <f t="shared" si="12"/>
        <v>1</v>
      </c>
    </row>
    <row r="357" spans="1:10" x14ac:dyDescent="0.35">
      <c r="A357" t="s">
        <v>92</v>
      </c>
      <c r="B357" t="s">
        <v>26</v>
      </c>
      <c r="C357" t="s">
        <v>7</v>
      </c>
      <c r="D357" t="s">
        <v>57</v>
      </c>
      <c r="E357" t="s">
        <v>42</v>
      </c>
      <c r="F357" s="4">
        <v>110000</v>
      </c>
      <c r="G357" s="4">
        <v>150000</v>
      </c>
      <c r="H357" s="4">
        <f t="shared" si="14"/>
        <v>130000</v>
      </c>
      <c r="I357" t="str">
        <f>IF(VLOOKUP(B357,Keywords!G:H,2,FALSE)=0,"",VLOOKUP(B357,Keywords!G:H,2,FALSE))</f>
        <v/>
      </c>
      <c r="J357">
        <f t="shared" si="12"/>
        <v>1</v>
      </c>
    </row>
    <row r="358" spans="1:10" x14ac:dyDescent="0.35">
      <c r="A358" t="s">
        <v>92</v>
      </c>
      <c r="B358" t="s">
        <v>9</v>
      </c>
      <c r="C358" t="s">
        <v>7</v>
      </c>
      <c r="D358" t="s">
        <v>57</v>
      </c>
      <c r="E358" t="s">
        <v>42</v>
      </c>
      <c r="F358" s="4">
        <v>115000</v>
      </c>
      <c r="G358" s="4">
        <v>140000</v>
      </c>
      <c r="H358" s="4">
        <f t="shared" si="14"/>
        <v>128000</v>
      </c>
      <c r="I358" t="str">
        <f>IF(VLOOKUP(B358,Keywords!G:H,2,FALSE)=0,"",VLOOKUP(B358,Keywords!G:H,2,FALSE))</f>
        <v/>
      </c>
      <c r="J358">
        <f t="shared" si="12"/>
        <v>1</v>
      </c>
    </row>
    <row r="359" spans="1:10" x14ac:dyDescent="0.35">
      <c r="A359" t="s">
        <v>92</v>
      </c>
      <c r="B359" t="s">
        <v>23</v>
      </c>
      <c r="C359" t="s">
        <v>7</v>
      </c>
      <c r="D359" t="s">
        <v>57</v>
      </c>
      <c r="E359" t="s">
        <v>42</v>
      </c>
      <c r="F359" s="4">
        <v>145000</v>
      </c>
      <c r="G359" s="4">
        <v>200000</v>
      </c>
      <c r="H359" s="4">
        <f t="shared" si="14"/>
        <v>173000</v>
      </c>
      <c r="I359" t="str">
        <f>IF(VLOOKUP(B359,Keywords!G:H,2,FALSE)=0,"",VLOOKUP(B359,Keywords!G:H,2,FALSE))</f>
        <v/>
      </c>
      <c r="J359">
        <f t="shared" si="12"/>
        <v>1</v>
      </c>
    </row>
    <row r="360" spans="1:10" x14ac:dyDescent="0.35">
      <c r="A360" t="s">
        <v>92</v>
      </c>
      <c r="B360" t="s">
        <v>24</v>
      </c>
      <c r="C360" t="s">
        <v>7</v>
      </c>
      <c r="D360" t="s">
        <v>57</v>
      </c>
      <c r="E360" t="s">
        <v>42</v>
      </c>
      <c r="F360" s="4">
        <v>125000</v>
      </c>
      <c r="G360" s="4">
        <v>155000</v>
      </c>
      <c r="H360" s="4">
        <f t="shared" si="14"/>
        <v>140000</v>
      </c>
      <c r="I360" t="str">
        <f>IF(VLOOKUP(B360,Keywords!G:H,2,FALSE)=0,"",VLOOKUP(B360,Keywords!G:H,2,FALSE))</f>
        <v>Project Manager</v>
      </c>
      <c r="J360">
        <f t="shared" si="12"/>
        <v>1</v>
      </c>
    </row>
    <row r="361" spans="1:10" x14ac:dyDescent="0.35">
      <c r="A361" t="s">
        <v>92</v>
      </c>
      <c r="B361" t="s">
        <v>10</v>
      </c>
      <c r="C361" t="s">
        <v>7</v>
      </c>
      <c r="D361" t="s">
        <v>57</v>
      </c>
      <c r="E361" t="s">
        <v>42</v>
      </c>
      <c r="F361" s="4">
        <v>85000</v>
      </c>
      <c r="G361" s="4">
        <v>130000</v>
      </c>
      <c r="H361" s="4">
        <f t="shared" si="14"/>
        <v>108000</v>
      </c>
      <c r="I361" t="str">
        <f>IF(VLOOKUP(B361,Keywords!G:H,2,FALSE)=0,"",VLOOKUP(B361,Keywords!G:H,2,FALSE))</f>
        <v>Data Analyst</v>
      </c>
      <c r="J361">
        <f t="shared" si="12"/>
        <v>1</v>
      </c>
    </row>
    <row r="362" spans="1:10" x14ac:dyDescent="0.35">
      <c r="A362" t="s">
        <v>92</v>
      </c>
      <c r="B362" t="s">
        <v>21</v>
      </c>
      <c r="C362" t="s">
        <v>7</v>
      </c>
      <c r="D362" t="s">
        <v>57</v>
      </c>
      <c r="E362" t="s">
        <v>42</v>
      </c>
      <c r="F362" s="4">
        <v>145000</v>
      </c>
      <c r="G362" s="4">
        <v>190000</v>
      </c>
      <c r="H362" s="4">
        <f t="shared" si="14"/>
        <v>168000</v>
      </c>
      <c r="I362" t="str">
        <f>IF(VLOOKUP(B362,Keywords!G:H,2,FALSE)=0,"",VLOOKUP(B362,Keywords!G:H,2,FALSE))</f>
        <v>Data Architect</v>
      </c>
      <c r="J362">
        <f t="shared" si="12"/>
        <v>1</v>
      </c>
    </row>
    <row r="363" spans="1:10" x14ac:dyDescent="0.35">
      <c r="A363" t="s">
        <v>92</v>
      </c>
      <c r="B363" t="s">
        <v>29</v>
      </c>
      <c r="C363" t="s">
        <v>7</v>
      </c>
      <c r="D363" t="s">
        <v>57</v>
      </c>
      <c r="E363" t="s">
        <v>42</v>
      </c>
      <c r="F363" s="4">
        <v>125000</v>
      </c>
      <c r="G363" s="4">
        <v>175000</v>
      </c>
      <c r="H363" s="4">
        <f t="shared" si="14"/>
        <v>150000</v>
      </c>
      <c r="I363" t="str">
        <f>IF(VLOOKUP(B363,Keywords!G:H,2,FALSE)=0,"",VLOOKUP(B363,Keywords!G:H,2,FALSE))</f>
        <v>Data Engineer</v>
      </c>
      <c r="J363">
        <f t="shared" si="12"/>
        <v>1</v>
      </c>
    </row>
    <row r="364" spans="1:10" x14ac:dyDescent="0.35">
      <c r="A364" t="s">
        <v>92</v>
      </c>
      <c r="B364" t="s">
        <v>30</v>
      </c>
      <c r="C364" t="s">
        <v>7</v>
      </c>
      <c r="D364" t="s">
        <v>57</v>
      </c>
      <c r="E364" t="s">
        <v>42</v>
      </c>
      <c r="F364" s="4">
        <v>125000</v>
      </c>
      <c r="G364" s="4">
        <v>175000</v>
      </c>
      <c r="H364" s="4">
        <f t="shared" si="14"/>
        <v>150000</v>
      </c>
      <c r="I364" t="str">
        <f>IF(VLOOKUP(B364,Keywords!G:H,2,FALSE)=0,"",VLOOKUP(B364,Keywords!G:H,2,FALSE))</f>
        <v>Data Scientist</v>
      </c>
      <c r="J364">
        <f t="shared" si="12"/>
        <v>1</v>
      </c>
    </row>
    <row r="365" spans="1:10" x14ac:dyDescent="0.35">
      <c r="A365" t="s">
        <v>92</v>
      </c>
      <c r="B365" t="s">
        <v>31</v>
      </c>
      <c r="C365" t="s">
        <v>7</v>
      </c>
      <c r="D365" t="s">
        <v>57</v>
      </c>
      <c r="E365" t="s">
        <v>42</v>
      </c>
      <c r="F365" s="4">
        <v>150000</v>
      </c>
      <c r="G365" s="4">
        <v>140000</v>
      </c>
      <c r="H365" s="4">
        <f t="shared" si="14"/>
        <v>145000</v>
      </c>
      <c r="I365" t="str">
        <f>IF(VLOOKUP(B365,Keywords!G:H,2,FALSE)=0,"",VLOOKUP(B365,Keywords!G:H,2,FALSE))</f>
        <v>Data Scientist</v>
      </c>
      <c r="J365">
        <f t="shared" si="12"/>
        <v>1</v>
      </c>
    </row>
    <row r="366" spans="1:10" x14ac:dyDescent="0.35">
      <c r="A366" t="s">
        <v>92</v>
      </c>
      <c r="B366" t="s">
        <v>88</v>
      </c>
      <c r="C366" t="s">
        <v>7</v>
      </c>
      <c r="D366" t="s">
        <v>57</v>
      </c>
      <c r="E366" t="s">
        <v>42</v>
      </c>
      <c r="F366" s="4">
        <v>115000</v>
      </c>
      <c r="G366" s="4">
        <v>180000</v>
      </c>
      <c r="H366" s="4">
        <f t="shared" si="14"/>
        <v>148000</v>
      </c>
      <c r="I366" t="str">
        <f>IF(VLOOKUP(B366,Keywords!G:H,2,FALSE)=0,"",VLOOKUP(B366,Keywords!G:H,2,FALSE))</f>
        <v>Business Analyst</v>
      </c>
      <c r="J366">
        <f t="shared" si="12"/>
        <v>1</v>
      </c>
    </row>
    <row r="367" spans="1:10" x14ac:dyDescent="0.35">
      <c r="A367" t="s">
        <v>92</v>
      </c>
      <c r="B367" t="s">
        <v>89</v>
      </c>
      <c r="C367" t="s">
        <v>7</v>
      </c>
      <c r="D367" t="s">
        <v>57</v>
      </c>
      <c r="E367" t="s">
        <v>42</v>
      </c>
      <c r="F367" s="4">
        <v>120000</v>
      </c>
      <c r="G367" s="4">
        <v>150000</v>
      </c>
      <c r="H367" s="4">
        <f t="shared" si="14"/>
        <v>135000</v>
      </c>
      <c r="I367" t="str">
        <f>IF(VLOOKUP(B367,Keywords!G:H,2,FALSE)=0,"",VLOOKUP(B367,Keywords!G:H,2,FALSE))</f>
        <v/>
      </c>
      <c r="J367">
        <f t="shared" si="12"/>
        <v>1</v>
      </c>
    </row>
    <row r="368" spans="1:10" x14ac:dyDescent="0.35">
      <c r="A368" t="s">
        <v>92</v>
      </c>
      <c r="B368" t="s">
        <v>90</v>
      </c>
      <c r="C368" t="s">
        <v>7</v>
      </c>
      <c r="D368" t="s">
        <v>57</v>
      </c>
      <c r="E368" t="s">
        <v>42</v>
      </c>
      <c r="F368" s="4">
        <v>115000</v>
      </c>
      <c r="G368" s="4">
        <v>140000</v>
      </c>
      <c r="H368" s="4">
        <f t="shared" si="14"/>
        <v>128000</v>
      </c>
      <c r="I368" t="str">
        <f>IF(VLOOKUP(B368,Keywords!G:H,2,FALSE)=0,"",VLOOKUP(B368,Keywords!G:H,2,FALSE))</f>
        <v/>
      </c>
      <c r="J368">
        <f t="shared" si="12"/>
        <v>1</v>
      </c>
    </row>
    <row r="369" spans="1:10" x14ac:dyDescent="0.35">
      <c r="A369" t="s">
        <v>92</v>
      </c>
      <c r="B369" t="s">
        <v>91</v>
      </c>
      <c r="C369" t="s">
        <v>7</v>
      </c>
      <c r="D369" t="s">
        <v>57</v>
      </c>
      <c r="E369" t="s">
        <v>42</v>
      </c>
      <c r="F369" s="4">
        <v>120000</v>
      </c>
      <c r="G369" s="4">
        <v>170000</v>
      </c>
      <c r="H369" s="4">
        <f t="shared" si="14"/>
        <v>145000</v>
      </c>
      <c r="I369" t="str">
        <f>IF(VLOOKUP(B369,Keywords!G:H,2,FALSE)=0,"",VLOOKUP(B369,Keywords!G:H,2,FALSE))</f>
        <v>Project Manager</v>
      </c>
      <c r="J369">
        <f t="shared" si="12"/>
        <v>1</v>
      </c>
    </row>
    <row r="370" spans="1:10" x14ac:dyDescent="0.35">
      <c r="A370" t="s">
        <v>92</v>
      </c>
      <c r="B370" t="s">
        <v>81</v>
      </c>
      <c r="C370" t="s">
        <v>7</v>
      </c>
      <c r="D370" t="s">
        <v>57</v>
      </c>
      <c r="E370" t="s">
        <v>42</v>
      </c>
      <c r="F370" s="4">
        <v>150000</v>
      </c>
      <c r="G370" s="4">
        <v>200000</v>
      </c>
      <c r="H370" s="4">
        <f t="shared" si="14"/>
        <v>175000</v>
      </c>
      <c r="I370" t="str">
        <f>IF(VLOOKUP(B370,Keywords!G:H,2,FALSE)=0,"",VLOOKUP(B370,Keywords!G:H,2,FALSE))</f>
        <v/>
      </c>
      <c r="J370">
        <f t="shared" si="12"/>
        <v>1</v>
      </c>
    </row>
    <row r="371" spans="1:10" x14ac:dyDescent="0.35">
      <c r="A371" t="s">
        <v>92</v>
      </c>
      <c r="B371" t="s">
        <v>51</v>
      </c>
      <c r="C371" t="s">
        <v>7</v>
      </c>
      <c r="D371" t="s">
        <v>57</v>
      </c>
      <c r="E371" t="s">
        <v>45</v>
      </c>
      <c r="F371" s="4">
        <v>400</v>
      </c>
      <c r="G371" s="4">
        <v>600</v>
      </c>
      <c r="H371" s="4">
        <f t="shared" ref="H371:H393" si="15">ROUND((F371+G371)/2,0)</f>
        <v>500</v>
      </c>
      <c r="I371" t="str">
        <f>IF(VLOOKUP(B371,Keywords!G:H,2,FALSE)=0,"",VLOOKUP(B371,Keywords!G:H,2,FALSE))</f>
        <v>Business Analyst</v>
      </c>
      <c r="J371">
        <f t="shared" si="12"/>
        <v>1</v>
      </c>
    </row>
    <row r="372" spans="1:10" x14ac:dyDescent="0.35">
      <c r="A372" t="s">
        <v>92</v>
      </c>
      <c r="B372" t="s">
        <v>50</v>
      </c>
      <c r="C372" t="s">
        <v>7</v>
      </c>
      <c r="D372" t="s">
        <v>57</v>
      </c>
      <c r="E372" t="s">
        <v>45</v>
      </c>
      <c r="F372" s="4">
        <v>600</v>
      </c>
      <c r="G372" s="4">
        <v>900</v>
      </c>
      <c r="H372" s="4">
        <f t="shared" si="15"/>
        <v>750</v>
      </c>
      <c r="I372" t="str">
        <f>IF(VLOOKUP(B372,Keywords!G:H,2,FALSE)=0,"",VLOOKUP(B372,Keywords!G:H,2,FALSE))</f>
        <v>Business Analyst</v>
      </c>
      <c r="J372">
        <f t="shared" si="12"/>
        <v>1</v>
      </c>
    </row>
    <row r="373" spans="1:10" x14ac:dyDescent="0.35">
      <c r="A373" t="s">
        <v>92</v>
      </c>
      <c r="B373" t="s">
        <v>47</v>
      </c>
      <c r="C373" t="s">
        <v>7</v>
      </c>
      <c r="D373" t="s">
        <v>57</v>
      </c>
      <c r="E373" t="s">
        <v>45</v>
      </c>
      <c r="F373" s="4">
        <v>700</v>
      </c>
      <c r="G373" s="4">
        <v>900</v>
      </c>
      <c r="H373" s="4">
        <f t="shared" si="15"/>
        <v>800</v>
      </c>
      <c r="I373" t="str">
        <f>IF(VLOOKUP(B373,Keywords!G:H,2,FALSE)=0,"",VLOOKUP(B373,Keywords!G:H,2,FALSE))</f>
        <v>Project Manager</v>
      </c>
      <c r="J373">
        <f t="shared" si="12"/>
        <v>1</v>
      </c>
    </row>
    <row r="374" spans="1:10" x14ac:dyDescent="0.35">
      <c r="A374" t="s">
        <v>92</v>
      </c>
      <c r="B374" t="s">
        <v>53</v>
      </c>
      <c r="C374" t="s">
        <v>7</v>
      </c>
      <c r="D374" t="s">
        <v>57</v>
      </c>
      <c r="E374" t="s">
        <v>45</v>
      </c>
      <c r="F374" s="4">
        <v>600</v>
      </c>
      <c r="G374" s="4">
        <v>750</v>
      </c>
      <c r="H374" s="4">
        <f t="shared" si="15"/>
        <v>675</v>
      </c>
      <c r="I374" t="str">
        <f>IF(VLOOKUP(B374,Keywords!G:H,2,FALSE)=0,"",VLOOKUP(B374,Keywords!G:H,2,FALSE))</f>
        <v>Analyst</v>
      </c>
      <c r="J374">
        <f t="shared" si="12"/>
        <v>1</v>
      </c>
    </row>
    <row r="375" spans="1:10" x14ac:dyDescent="0.35">
      <c r="A375" t="s">
        <v>92</v>
      </c>
      <c r="B375" t="s">
        <v>93</v>
      </c>
      <c r="C375" t="s">
        <v>7</v>
      </c>
      <c r="D375" t="s">
        <v>57</v>
      </c>
      <c r="E375" t="s">
        <v>45</v>
      </c>
      <c r="F375" s="4">
        <v>500</v>
      </c>
      <c r="G375" s="4">
        <v>650</v>
      </c>
      <c r="H375" s="4">
        <f t="shared" si="15"/>
        <v>575</v>
      </c>
      <c r="I375" t="str">
        <f>IF(VLOOKUP(B375,Keywords!G:H,2,FALSE)=0,"",VLOOKUP(B375,Keywords!G:H,2,FALSE))</f>
        <v>Analyst</v>
      </c>
      <c r="J375">
        <f t="shared" si="12"/>
        <v>1</v>
      </c>
    </row>
    <row r="376" spans="1:10" x14ac:dyDescent="0.35">
      <c r="A376" t="s">
        <v>92</v>
      </c>
      <c r="B376" t="s">
        <v>94</v>
      </c>
      <c r="C376" t="s">
        <v>7</v>
      </c>
      <c r="D376" t="s">
        <v>57</v>
      </c>
      <c r="E376" t="s">
        <v>45</v>
      </c>
      <c r="F376" s="4">
        <v>600</v>
      </c>
      <c r="G376" s="4">
        <v>750</v>
      </c>
      <c r="H376" s="4">
        <f t="shared" si="15"/>
        <v>675</v>
      </c>
      <c r="I376" t="str">
        <f>IF(VLOOKUP(B376,Keywords!G:H,2,FALSE)=0,"",VLOOKUP(B376,Keywords!G:H,2,FALSE))</f>
        <v>Analyst</v>
      </c>
      <c r="J376">
        <f t="shared" si="12"/>
        <v>1</v>
      </c>
    </row>
    <row r="377" spans="1:10" x14ac:dyDescent="0.35">
      <c r="A377" t="s">
        <v>92</v>
      </c>
      <c r="B377" t="s">
        <v>64</v>
      </c>
      <c r="C377" t="s">
        <v>7</v>
      </c>
      <c r="D377" t="s">
        <v>57</v>
      </c>
      <c r="E377" t="s">
        <v>45</v>
      </c>
      <c r="F377" s="4">
        <v>500</v>
      </c>
      <c r="G377" s="4">
        <v>750</v>
      </c>
      <c r="H377" s="4">
        <f t="shared" si="15"/>
        <v>625</v>
      </c>
      <c r="I377" t="str">
        <f>IF(VLOOKUP(B377,Keywords!G:H,2,FALSE)=0,"",VLOOKUP(B377,Keywords!G:H,2,FALSE))</f>
        <v>Analyst</v>
      </c>
      <c r="J377">
        <f t="shared" si="12"/>
        <v>1</v>
      </c>
    </row>
    <row r="378" spans="1:10" x14ac:dyDescent="0.35">
      <c r="A378" t="s">
        <v>92</v>
      </c>
      <c r="B378" t="s">
        <v>22</v>
      </c>
      <c r="C378" t="s">
        <v>7</v>
      </c>
      <c r="D378" t="s">
        <v>57</v>
      </c>
      <c r="E378" t="s">
        <v>45</v>
      </c>
      <c r="F378" s="4">
        <v>765</v>
      </c>
      <c r="G378" s="4">
        <v>1100</v>
      </c>
      <c r="H378" s="4">
        <f t="shared" si="15"/>
        <v>933</v>
      </c>
      <c r="I378" t="str">
        <f>IF(VLOOKUP(B378,Keywords!G:H,2,FALSE)=0,"",VLOOKUP(B378,Keywords!G:H,2,FALSE))</f>
        <v>Data Architect</v>
      </c>
      <c r="J378">
        <f t="shared" si="12"/>
        <v>1</v>
      </c>
    </row>
    <row r="379" spans="1:10" x14ac:dyDescent="0.35">
      <c r="A379" t="s">
        <v>92</v>
      </c>
      <c r="B379" t="s">
        <v>27</v>
      </c>
      <c r="C379" t="s">
        <v>7</v>
      </c>
      <c r="D379" t="s">
        <v>57</v>
      </c>
      <c r="E379" t="s">
        <v>45</v>
      </c>
      <c r="F379" s="4">
        <v>605</v>
      </c>
      <c r="G379" s="4">
        <v>805</v>
      </c>
      <c r="H379" s="4">
        <f t="shared" si="15"/>
        <v>705</v>
      </c>
      <c r="I379" t="str">
        <f>IF(VLOOKUP(B379,Keywords!G:H,2,FALSE)=0,"",VLOOKUP(B379,Keywords!G:H,2,FALSE))</f>
        <v>Business Analyst</v>
      </c>
      <c r="J379">
        <f t="shared" si="12"/>
        <v>1</v>
      </c>
    </row>
    <row r="380" spans="1:10" x14ac:dyDescent="0.35">
      <c r="A380" t="s">
        <v>92</v>
      </c>
      <c r="B380" t="s">
        <v>26</v>
      </c>
      <c r="C380" t="s">
        <v>7</v>
      </c>
      <c r="D380" t="s">
        <v>57</v>
      </c>
      <c r="E380" t="s">
        <v>45</v>
      </c>
      <c r="F380" s="4">
        <v>600</v>
      </c>
      <c r="G380" s="4">
        <v>800</v>
      </c>
      <c r="H380" s="4">
        <f t="shared" si="15"/>
        <v>700</v>
      </c>
      <c r="I380" t="str">
        <f>IF(VLOOKUP(B380,Keywords!G:H,2,FALSE)=0,"",VLOOKUP(B380,Keywords!G:H,2,FALSE))</f>
        <v/>
      </c>
      <c r="J380">
        <f t="shared" si="12"/>
        <v>1</v>
      </c>
    </row>
    <row r="381" spans="1:10" x14ac:dyDescent="0.35">
      <c r="A381" t="s">
        <v>92</v>
      </c>
      <c r="B381" t="s">
        <v>9</v>
      </c>
      <c r="C381" t="s">
        <v>7</v>
      </c>
      <c r="D381" t="s">
        <v>57</v>
      </c>
      <c r="E381" t="s">
        <v>45</v>
      </c>
      <c r="F381" s="4">
        <v>600</v>
      </c>
      <c r="G381" s="4">
        <v>800</v>
      </c>
      <c r="H381" s="4">
        <f t="shared" si="15"/>
        <v>700</v>
      </c>
      <c r="I381" t="str">
        <f>IF(VLOOKUP(B381,Keywords!G:H,2,FALSE)=0,"",VLOOKUP(B381,Keywords!G:H,2,FALSE))</f>
        <v/>
      </c>
      <c r="J381">
        <f t="shared" si="12"/>
        <v>1</v>
      </c>
    </row>
    <row r="382" spans="1:10" x14ac:dyDescent="0.35">
      <c r="A382" t="s">
        <v>92</v>
      </c>
      <c r="B382" t="s">
        <v>23</v>
      </c>
      <c r="C382" t="s">
        <v>7</v>
      </c>
      <c r="D382" t="s">
        <v>57</v>
      </c>
      <c r="E382" t="s">
        <v>45</v>
      </c>
      <c r="F382" s="4">
        <v>750</v>
      </c>
      <c r="G382" s="4">
        <v>1100</v>
      </c>
      <c r="H382" s="4">
        <f t="shared" si="15"/>
        <v>925</v>
      </c>
      <c r="I382" t="str">
        <f>IF(VLOOKUP(B382,Keywords!G:H,2,FALSE)=0,"",VLOOKUP(B382,Keywords!G:H,2,FALSE))</f>
        <v/>
      </c>
      <c r="J382">
        <f t="shared" si="12"/>
        <v>1</v>
      </c>
    </row>
    <row r="383" spans="1:10" x14ac:dyDescent="0.35">
      <c r="A383" t="s">
        <v>92</v>
      </c>
      <c r="B383" t="s">
        <v>24</v>
      </c>
      <c r="C383" t="s">
        <v>7</v>
      </c>
      <c r="D383" t="s">
        <v>57</v>
      </c>
      <c r="E383" t="s">
        <v>45</v>
      </c>
      <c r="F383" s="4">
        <v>670</v>
      </c>
      <c r="G383" s="4">
        <v>900</v>
      </c>
      <c r="H383" s="4">
        <f t="shared" si="15"/>
        <v>785</v>
      </c>
      <c r="I383" t="str">
        <f>IF(VLOOKUP(B383,Keywords!G:H,2,FALSE)=0,"",VLOOKUP(B383,Keywords!G:H,2,FALSE))</f>
        <v>Project Manager</v>
      </c>
      <c r="J383">
        <f t="shared" si="12"/>
        <v>1</v>
      </c>
    </row>
    <row r="384" spans="1:10" x14ac:dyDescent="0.35">
      <c r="A384" t="s">
        <v>92</v>
      </c>
      <c r="B384" t="s">
        <v>10</v>
      </c>
      <c r="C384" t="s">
        <v>7</v>
      </c>
      <c r="D384" t="s">
        <v>57</v>
      </c>
      <c r="E384" t="s">
        <v>45</v>
      </c>
      <c r="F384" s="4">
        <v>450</v>
      </c>
      <c r="G384" s="4">
        <v>700</v>
      </c>
      <c r="H384" s="4">
        <f t="shared" si="15"/>
        <v>575</v>
      </c>
      <c r="I384" t="str">
        <f>IF(VLOOKUP(B384,Keywords!G:H,2,FALSE)=0,"",VLOOKUP(B384,Keywords!G:H,2,FALSE))</f>
        <v>Data Analyst</v>
      </c>
      <c r="J384">
        <f t="shared" si="12"/>
        <v>1</v>
      </c>
    </row>
    <row r="385" spans="1:10" x14ac:dyDescent="0.35">
      <c r="A385" t="s">
        <v>92</v>
      </c>
      <c r="B385" t="s">
        <v>21</v>
      </c>
      <c r="C385" t="s">
        <v>7</v>
      </c>
      <c r="D385" t="s">
        <v>57</v>
      </c>
      <c r="E385" t="s">
        <v>45</v>
      </c>
      <c r="F385" s="4">
        <v>750</v>
      </c>
      <c r="G385" s="4">
        <v>1000</v>
      </c>
      <c r="H385" s="4">
        <f t="shared" si="15"/>
        <v>875</v>
      </c>
      <c r="I385" t="str">
        <f>IF(VLOOKUP(B385,Keywords!G:H,2,FALSE)=0,"",VLOOKUP(B385,Keywords!G:H,2,FALSE))</f>
        <v>Data Architect</v>
      </c>
      <c r="J385">
        <f t="shared" si="12"/>
        <v>1</v>
      </c>
    </row>
    <row r="386" spans="1:10" x14ac:dyDescent="0.35">
      <c r="A386" t="s">
        <v>92</v>
      </c>
      <c r="B386" t="s">
        <v>29</v>
      </c>
      <c r="C386" t="s">
        <v>7</v>
      </c>
      <c r="D386" t="s">
        <v>57</v>
      </c>
      <c r="E386" t="s">
        <v>45</v>
      </c>
      <c r="F386" s="4">
        <v>650</v>
      </c>
      <c r="G386" s="4">
        <v>900</v>
      </c>
      <c r="H386" s="4">
        <f t="shared" si="15"/>
        <v>775</v>
      </c>
      <c r="I386" t="str">
        <f>IF(VLOOKUP(B386,Keywords!G:H,2,FALSE)=0,"",VLOOKUP(B386,Keywords!G:H,2,FALSE))</f>
        <v>Data Engineer</v>
      </c>
      <c r="J386">
        <f t="shared" ref="J386:J441" si="16">COUNTIFS(B:B,B386,D:D,D386,E:E,E386,A:A,A386)</f>
        <v>1</v>
      </c>
    </row>
    <row r="387" spans="1:10" x14ac:dyDescent="0.35">
      <c r="A387" t="s">
        <v>92</v>
      </c>
      <c r="B387" t="s">
        <v>30</v>
      </c>
      <c r="C387" t="s">
        <v>7</v>
      </c>
      <c r="D387" t="s">
        <v>57</v>
      </c>
      <c r="E387" t="s">
        <v>45</v>
      </c>
      <c r="F387" s="4">
        <v>650</v>
      </c>
      <c r="G387" s="4">
        <v>900</v>
      </c>
      <c r="H387" s="4">
        <f t="shared" si="15"/>
        <v>775</v>
      </c>
      <c r="I387" t="str">
        <f>IF(VLOOKUP(B387,Keywords!G:H,2,FALSE)=0,"",VLOOKUP(B387,Keywords!G:H,2,FALSE))</f>
        <v>Data Scientist</v>
      </c>
      <c r="J387">
        <f t="shared" si="16"/>
        <v>1</v>
      </c>
    </row>
    <row r="388" spans="1:10" x14ac:dyDescent="0.35">
      <c r="A388" t="s">
        <v>92</v>
      </c>
      <c r="B388" t="s">
        <v>31</v>
      </c>
      <c r="C388" t="s">
        <v>7</v>
      </c>
      <c r="D388" t="s">
        <v>57</v>
      </c>
      <c r="E388" t="s">
        <v>45</v>
      </c>
      <c r="F388" s="4">
        <v>650</v>
      </c>
      <c r="G388" s="4">
        <v>1000</v>
      </c>
      <c r="H388" s="4">
        <f t="shared" si="15"/>
        <v>825</v>
      </c>
      <c r="I388" t="str">
        <f>IF(VLOOKUP(B388,Keywords!G:H,2,FALSE)=0,"",VLOOKUP(B388,Keywords!G:H,2,FALSE))</f>
        <v>Data Scientist</v>
      </c>
      <c r="J388">
        <f t="shared" si="16"/>
        <v>1</v>
      </c>
    </row>
    <row r="389" spans="1:10" x14ac:dyDescent="0.35">
      <c r="A389" t="s">
        <v>92</v>
      </c>
      <c r="B389" t="s">
        <v>88</v>
      </c>
      <c r="C389" t="s">
        <v>7</v>
      </c>
      <c r="D389" t="s">
        <v>57</v>
      </c>
      <c r="E389" t="s">
        <v>45</v>
      </c>
      <c r="F389" s="4">
        <v>600</v>
      </c>
      <c r="G389" s="4">
        <v>800</v>
      </c>
      <c r="H389" s="4">
        <f t="shared" si="15"/>
        <v>700</v>
      </c>
      <c r="I389" t="str">
        <f>IF(VLOOKUP(B389,Keywords!G:H,2,FALSE)=0,"",VLOOKUP(B389,Keywords!G:H,2,FALSE))</f>
        <v>Business Analyst</v>
      </c>
      <c r="J389">
        <f t="shared" si="16"/>
        <v>1</v>
      </c>
    </row>
    <row r="390" spans="1:10" x14ac:dyDescent="0.35">
      <c r="A390" t="s">
        <v>92</v>
      </c>
      <c r="B390" t="s">
        <v>89</v>
      </c>
      <c r="C390" t="s">
        <v>7</v>
      </c>
      <c r="D390" t="s">
        <v>57</v>
      </c>
      <c r="E390" t="s">
        <v>45</v>
      </c>
      <c r="F390" s="4">
        <v>700</v>
      </c>
      <c r="G390" s="4">
        <v>900</v>
      </c>
      <c r="H390" s="4">
        <f t="shared" si="15"/>
        <v>800</v>
      </c>
      <c r="I390" t="str">
        <f>IF(VLOOKUP(B390,Keywords!G:H,2,FALSE)=0,"",VLOOKUP(B390,Keywords!G:H,2,FALSE))</f>
        <v/>
      </c>
      <c r="J390">
        <f t="shared" si="16"/>
        <v>1</v>
      </c>
    </row>
    <row r="391" spans="1:10" x14ac:dyDescent="0.35">
      <c r="A391" t="s">
        <v>92</v>
      </c>
      <c r="B391" t="s">
        <v>90</v>
      </c>
      <c r="C391" t="s">
        <v>7</v>
      </c>
      <c r="D391" t="s">
        <v>57</v>
      </c>
      <c r="E391" t="s">
        <v>45</v>
      </c>
      <c r="F391" s="4">
        <v>650</v>
      </c>
      <c r="G391" s="4">
        <v>900</v>
      </c>
      <c r="H391" s="4">
        <f t="shared" si="15"/>
        <v>775</v>
      </c>
      <c r="I391" t="str">
        <f>IF(VLOOKUP(B391,Keywords!G:H,2,FALSE)=0,"",VLOOKUP(B391,Keywords!G:H,2,FALSE))</f>
        <v/>
      </c>
      <c r="J391">
        <f t="shared" si="16"/>
        <v>1</v>
      </c>
    </row>
    <row r="392" spans="1:10" x14ac:dyDescent="0.35">
      <c r="A392" t="s">
        <v>92</v>
      </c>
      <c r="B392" t="s">
        <v>91</v>
      </c>
      <c r="C392" t="s">
        <v>7</v>
      </c>
      <c r="D392" t="s">
        <v>57</v>
      </c>
      <c r="E392" t="s">
        <v>45</v>
      </c>
      <c r="F392" s="4">
        <v>650</v>
      </c>
      <c r="G392" s="4">
        <v>900</v>
      </c>
      <c r="H392" s="4">
        <f t="shared" si="15"/>
        <v>775</v>
      </c>
      <c r="I392" t="str">
        <f>IF(VLOOKUP(B392,Keywords!G:H,2,FALSE)=0,"",VLOOKUP(B392,Keywords!G:H,2,FALSE))</f>
        <v>Project Manager</v>
      </c>
      <c r="J392">
        <f t="shared" si="16"/>
        <v>1</v>
      </c>
    </row>
    <row r="393" spans="1:10" x14ac:dyDescent="0.35">
      <c r="A393" t="s">
        <v>92</v>
      </c>
      <c r="B393" t="s">
        <v>81</v>
      </c>
      <c r="C393" t="s">
        <v>7</v>
      </c>
      <c r="D393" t="s">
        <v>57</v>
      </c>
      <c r="E393" t="s">
        <v>45</v>
      </c>
      <c r="F393" s="4">
        <v>750</v>
      </c>
      <c r="G393" s="4">
        <v>1000</v>
      </c>
      <c r="H393" s="4">
        <f t="shared" si="15"/>
        <v>875</v>
      </c>
      <c r="I393" t="str">
        <f>IF(VLOOKUP(B393,Keywords!G:H,2,FALSE)=0,"",VLOOKUP(B393,Keywords!G:H,2,FALSE))</f>
        <v/>
      </c>
      <c r="J393">
        <f t="shared" si="16"/>
        <v>1</v>
      </c>
    </row>
    <row r="394" spans="1:10" x14ac:dyDescent="0.35">
      <c r="A394" t="s">
        <v>92</v>
      </c>
      <c r="B394" t="s">
        <v>51</v>
      </c>
      <c r="C394" t="s">
        <v>7</v>
      </c>
      <c r="D394" t="s">
        <v>66</v>
      </c>
      <c r="E394" t="s">
        <v>42</v>
      </c>
      <c r="F394" s="4">
        <v>85000</v>
      </c>
      <c r="G394" s="4">
        <v>110000</v>
      </c>
      <c r="H394" s="4">
        <f t="shared" ref="H394:H417" si="17">MROUND((F394+G394)/2,1000)</f>
        <v>98000</v>
      </c>
      <c r="I394" t="str">
        <f>IF(VLOOKUP(B394,Keywords!G:H,2,FALSE)=0,"",VLOOKUP(B394,Keywords!G:H,2,FALSE))</f>
        <v>Business Analyst</v>
      </c>
      <c r="J394">
        <f t="shared" si="16"/>
        <v>1</v>
      </c>
    </row>
    <row r="395" spans="1:10" x14ac:dyDescent="0.35">
      <c r="A395" t="s">
        <v>92</v>
      </c>
      <c r="B395" t="s">
        <v>50</v>
      </c>
      <c r="C395" t="s">
        <v>7</v>
      </c>
      <c r="D395" t="s">
        <v>66</v>
      </c>
      <c r="E395" t="s">
        <v>42</v>
      </c>
      <c r="F395" s="4">
        <v>110000</v>
      </c>
      <c r="G395" s="4">
        <v>140000</v>
      </c>
      <c r="H395" s="4">
        <f t="shared" si="17"/>
        <v>125000</v>
      </c>
      <c r="I395" t="str">
        <f>IF(VLOOKUP(B395,Keywords!G:H,2,FALSE)=0,"",VLOOKUP(B395,Keywords!G:H,2,FALSE))</f>
        <v>Business Analyst</v>
      </c>
      <c r="J395">
        <f t="shared" si="16"/>
        <v>1</v>
      </c>
    </row>
    <row r="396" spans="1:10" x14ac:dyDescent="0.35">
      <c r="A396" t="s">
        <v>92</v>
      </c>
      <c r="B396" t="s">
        <v>47</v>
      </c>
      <c r="C396" t="s">
        <v>7</v>
      </c>
      <c r="D396" t="s">
        <v>66</v>
      </c>
      <c r="E396" t="s">
        <v>42</v>
      </c>
      <c r="F396" s="4">
        <v>130000</v>
      </c>
      <c r="G396" s="4">
        <v>150000</v>
      </c>
      <c r="H396" s="4">
        <f t="shared" si="17"/>
        <v>140000</v>
      </c>
      <c r="I396" t="str">
        <f>IF(VLOOKUP(B396,Keywords!G:H,2,FALSE)=0,"",VLOOKUP(B396,Keywords!G:H,2,FALSE))</f>
        <v>Project Manager</v>
      </c>
      <c r="J396">
        <f t="shared" si="16"/>
        <v>1</v>
      </c>
    </row>
    <row r="397" spans="1:10" x14ac:dyDescent="0.35">
      <c r="A397" t="s">
        <v>92</v>
      </c>
      <c r="B397" t="s">
        <v>46</v>
      </c>
      <c r="C397" t="s">
        <v>7</v>
      </c>
      <c r="D397" t="s">
        <v>66</v>
      </c>
      <c r="E397" t="s">
        <v>42</v>
      </c>
      <c r="F397" s="4">
        <v>160000</v>
      </c>
      <c r="G397" s="4">
        <v>200000</v>
      </c>
      <c r="H397" s="4">
        <f t="shared" si="17"/>
        <v>180000</v>
      </c>
      <c r="I397" t="str">
        <f>IF(VLOOKUP(B397,Keywords!G:H,2,FALSE)=0,"",VLOOKUP(B397,Keywords!G:H,2,FALSE))</f>
        <v>Project Manager</v>
      </c>
      <c r="J397">
        <f t="shared" si="16"/>
        <v>1</v>
      </c>
    </row>
    <row r="398" spans="1:10" x14ac:dyDescent="0.35">
      <c r="A398" t="s">
        <v>92</v>
      </c>
      <c r="B398" t="s">
        <v>93</v>
      </c>
      <c r="C398" t="s">
        <v>7</v>
      </c>
      <c r="D398" t="s">
        <v>66</v>
      </c>
      <c r="E398" t="s">
        <v>42</v>
      </c>
      <c r="F398" s="4">
        <v>85000</v>
      </c>
      <c r="G398" s="4">
        <v>110000</v>
      </c>
      <c r="H398" s="4">
        <f t="shared" si="17"/>
        <v>98000</v>
      </c>
      <c r="I398" t="str">
        <f>IF(VLOOKUP(B398,Keywords!G:H,2,FALSE)=0,"",VLOOKUP(B398,Keywords!G:H,2,FALSE))</f>
        <v>Analyst</v>
      </c>
      <c r="J398">
        <f t="shared" si="16"/>
        <v>1</v>
      </c>
    </row>
    <row r="399" spans="1:10" x14ac:dyDescent="0.35">
      <c r="A399" t="s">
        <v>92</v>
      </c>
      <c r="B399" t="s">
        <v>94</v>
      </c>
      <c r="C399" t="s">
        <v>7</v>
      </c>
      <c r="D399" t="s">
        <v>66</v>
      </c>
      <c r="E399" t="s">
        <v>42</v>
      </c>
      <c r="F399" s="4">
        <v>110000</v>
      </c>
      <c r="G399" s="4">
        <v>140000</v>
      </c>
      <c r="H399" s="4">
        <f t="shared" si="17"/>
        <v>125000</v>
      </c>
      <c r="I399" t="str">
        <f>IF(VLOOKUP(B399,Keywords!G:H,2,FALSE)=0,"",VLOOKUP(B399,Keywords!G:H,2,FALSE))</f>
        <v>Analyst</v>
      </c>
      <c r="J399">
        <f t="shared" si="16"/>
        <v>1</v>
      </c>
    </row>
    <row r="400" spans="1:10" x14ac:dyDescent="0.35">
      <c r="A400" t="s">
        <v>92</v>
      </c>
      <c r="B400" t="s">
        <v>64</v>
      </c>
      <c r="C400" t="s">
        <v>7</v>
      </c>
      <c r="D400" t="s">
        <v>66</v>
      </c>
      <c r="E400" t="s">
        <v>42</v>
      </c>
      <c r="F400" s="4">
        <v>95000</v>
      </c>
      <c r="G400" s="4">
        <v>130000</v>
      </c>
      <c r="H400" s="4">
        <f t="shared" si="17"/>
        <v>113000</v>
      </c>
      <c r="I400" t="str">
        <f>IF(VLOOKUP(B400,Keywords!G:H,2,FALSE)=0,"",VLOOKUP(B400,Keywords!G:H,2,FALSE))</f>
        <v>Analyst</v>
      </c>
      <c r="J400">
        <f t="shared" si="16"/>
        <v>1</v>
      </c>
    </row>
    <row r="401" spans="1:10" x14ac:dyDescent="0.35">
      <c r="A401" t="s">
        <v>92</v>
      </c>
      <c r="B401" t="s">
        <v>53</v>
      </c>
      <c r="C401" t="s">
        <v>7</v>
      </c>
      <c r="D401" t="s">
        <v>66</v>
      </c>
      <c r="E401" t="s">
        <v>42</v>
      </c>
      <c r="F401" s="4">
        <v>105000</v>
      </c>
      <c r="G401" s="4">
        <v>135000</v>
      </c>
      <c r="H401" s="4">
        <f t="shared" si="17"/>
        <v>120000</v>
      </c>
      <c r="I401" t="str">
        <f>IF(VLOOKUP(B401,Keywords!G:H,2,FALSE)=0,"",VLOOKUP(B401,Keywords!G:H,2,FALSE))</f>
        <v>Analyst</v>
      </c>
      <c r="J401">
        <f t="shared" si="16"/>
        <v>1</v>
      </c>
    </row>
    <row r="402" spans="1:10" x14ac:dyDescent="0.35">
      <c r="A402" t="s">
        <v>92</v>
      </c>
      <c r="B402" t="s">
        <v>22</v>
      </c>
      <c r="C402" t="s">
        <v>7</v>
      </c>
      <c r="D402" t="s">
        <v>66</v>
      </c>
      <c r="E402" t="s">
        <v>42</v>
      </c>
      <c r="F402" s="4">
        <v>155000</v>
      </c>
      <c r="G402" s="4">
        <v>200000</v>
      </c>
      <c r="H402" s="4">
        <f t="shared" si="17"/>
        <v>178000</v>
      </c>
      <c r="I402" t="str">
        <f>IF(VLOOKUP(B402,Keywords!G:H,2,FALSE)=0,"",VLOOKUP(B402,Keywords!G:H,2,FALSE))</f>
        <v>Data Architect</v>
      </c>
      <c r="J402">
        <f t="shared" si="16"/>
        <v>1</v>
      </c>
    </row>
    <row r="403" spans="1:10" x14ac:dyDescent="0.35">
      <c r="A403" t="s">
        <v>92</v>
      </c>
      <c r="B403" t="s">
        <v>27</v>
      </c>
      <c r="C403" t="s">
        <v>7</v>
      </c>
      <c r="D403" t="s">
        <v>66</v>
      </c>
      <c r="E403" t="s">
        <v>42</v>
      </c>
      <c r="F403" s="4">
        <v>120000</v>
      </c>
      <c r="G403" s="4">
        <v>150000</v>
      </c>
      <c r="H403" s="4">
        <f t="shared" si="17"/>
        <v>135000</v>
      </c>
      <c r="I403" t="str">
        <f>IF(VLOOKUP(B403,Keywords!G:H,2,FALSE)=0,"",VLOOKUP(B403,Keywords!G:H,2,FALSE))</f>
        <v>Business Analyst</v>
      </c>
      <c r="J403">
        <f t="shared" si="16"/>
        <v>1</v>
      </c>
    </row>
    <row r="404" spans="1:10" x14ac:dyDescent="0.35">
      <c r="A404" t="s">
        <v>92</v>
      </c>
      <c r="B404" t="s">
        <v>26</v>
      </c>
      <c r="C404" t="s">
        <v>7</v>
      </c>
      <c r="D404" t="s">
        <v>66</v>
      </c>
      <c r="E404" t="s">
        <v>42</v>
      </c>
      <c r="F404" s="4">
        <v>120000</v>
      </c>
      <c r="G404" s="4">
        <v>150000</v>
      </c>
      <c r="H404" s="4">
        <f t="shared" si="17"/>
        <v>135000</v>
      </c>
      <c r="I404" t="str">
        <f>IF(VLOOKUP(B404,Keywords!G:H,2,FALSE)=0,"",VLOOKUP(B404,Keywords!G:H,2,FALSE))</f>
        <v/>
      </c>
      <c r="J404">
        <f t="shared" si="16"/>
        <v>1</v>
      </c>
    </row>
    <row r="405" spans="1:10" x14ac:dyDescent="0.35">
      <c r="A405" t="s">
        <v>92</v>
      </c>
      <c r="B405" t="s">
        <v>9</v>
      </c>
      <c r="C405" t="s">
        <v>7</v>
      </c>
      <c r="D405" t="s">
        <v>66</v>
      </c>
      <c r="E405" t="s">
        <v>42</v>
      </c>
      <c r="F405" s="4">
        <v>125000</v>
      </c>
      <c r="G405" s="4">
        <v>150000</v>
      </c>
      <c r="H405" s="4">
        <f t="shared" si="17"/>
        <v>138000</v>
      </c>
      <c r="I405" t="str">
        <f>IF(VLOOKUP(B405,Keywords!G:H,2,FALSE)=0,"",VLOOKUP(B405,Keywords!G:H,2,FALSE))</f>
        <v/>
      </c>
      <c r="J405">
        <f t="shared" si="16"/>
        <v>1</v>
      </c>
    </row>
    <row r="406" spans="1:10" x14ac:dyDescent="0.35">
      <c r="A406" t="s">
        <v>92</v>
      </c>
      <c r="B406" t="s">
        <v>23</v>
      </c>
      <c r="C406" t="s">
        <v>7</v>
      </c>
      <c r="D406" t="s">
        <v>66</v>
      </c>
      <c r="E406" t="s">
        <v>42</v>
      </c>
      <c r="F406" s="4">
        <v>155000</v>
      </c>
      <c r="G406" s="4">
        <v>200000</v>
      </c>
      <c r="H406" s="4">
        <f t="shared" si="17"/>
        <v>178000</v>
      </c>
      <c r="I406" t="str">
        <f>IF(VLOOKUP(B406,Keywords!G:H,2,FALSE)=0,"",VLOOKUP(B406,Keywords!G:H,2,FALSE))</f>
        <v/>
      </c>
      <c r="J406">
        <f t="shared" si="16"/>
        <v>1</v>
      </c>
    </row>
    <row r="407" spans="1:10" x14ac:dyDescent="0.35">
      <c r="A407" t="s">
        <v>92</v>
      </c>
      <c r="B407" t="s">
        <v>24</v>
      </c>
      <c r="C407" t="s">
        <v>7</v>
      </c>
      <c r="D407" t="s">
        <v>66</v>
      </c>
      <c r="E407" t="s">
        <v>42</v>
      </c>
      <c r="F407" s="4">
        <v>135000</v>
      </c>
      <c r="G407" s="4">
        <v>165000</v>
      </c>
      <c r="H407" s="4">
        <f t="shared" si="17"/>
        <v>150000</v>
      </c>
      <c r="I407" t="str">
        <f>IF(VLOOKUP(B407,Keywords!G:H,2,FALSE)=0,"",VLOOKUP(B407,Keywords!G:H,2,FALSE))</f>
        <v>Project Manager</v>
      </c>
      <c r="J407">
        <f t="shared" si="16"/>
        <v>1</v>
      </c>
    </row>
    <row r="408" spans="1:10" x14ac:dyDescent="0.35">
      <c r="A408" t="s">
        <v>92</v>
      </c>
      <c r="B408" t="s">
        <v>10</v>
      </c>
      <c r="C408" t="s">
        <v>7</v>
      </c>
      <c r="D408" t="s">
        <v>66</v>
      </c>
      <c r="E408" t="s">
        <v>42</v>
      </c>
      <c r="F408" s="4">
        <v>90000</v>
      </c>
      <c r="G408" s="4">
        <v>130000</v>
      </c>
      <c r="H408" s="4">
        <f t="shared" si="17"/>
        <v>110000</v>
      </c>
      <c r="I408" t="str">
        <f>IF(VLOOKUP(B408,Keywords!G:H,2,FALSE)=0,"",VLOOKUP(B408,Keywords!G:H,2,FALSE))</f>
        <v>Data Analyst</v>
      </c>
      <c r="J408">
        <f t="shared" si="16"/>
        <v>1</v>
      </c>
    </row>
    <row r="409" spans="1:10" x14ac:dyDescent="0.35">
      <c r="A409" t="s">
        <v>92</v>
      </c>
      <c r="B409" t="s">
        <v>21</v>
      </c>
      <c r="C409" t="s">
        <v>7</v>
      </c>
      <c r="D409" t="s">
        <v>66</v>
      </c>
      <c r="E409" t="s">
        <v>42</v>
      </c>
      <c r="F409" s="4">
        <v>155000</v>
      </c>
      <c r="G409" s="4">
        <v>200000</v>
      </c>
      <c r="H409" s="4">
        <f t="shared" si="17"/>
        <v>178000</v>
      </c>
      <c r="I409" t="str">
        <f>IF(VLOOKUP(B409,Keywords!G:H,2,FALSE)=0,"",VLOOKUP(B409,Keywords!G:H,2,FALSE))</f>
        <v>Data Architect</v>
      </c>
      <c r="J409">
        <f t="shared" si="16"/>
        <v>1</v>
      </c>
    </row>
    <row r="410" spans="1:10" x14ac:dyDescent="0.35">
      <c r="A410" t="s">
        <v>92</v>
      </c>
      <c r="B410" t="s">
        <v>29</v>
      </c>
      <c r="C410" t="s">
        <v>7</v>
      </c>
      <c r="D410" t="s">
        <v>66</v>
      </c>
      <c r="E410" t="s">
        <v>42</v>
      </c>
      <c r="F410" s="4">
        <v>130000</v>
      </c>
      <c r="G410" s="4">
        <v>185000</v>
      </c>
      <c r="H410" s="4">
        <f t="shared" si="17"/>
        <v>158000</v>
      </c>
      <c r="I410" t="str">
        <f>IF(VLOOKUP(B410,Keywords!G:H,2,FALSE)=0,"",VLOOKUP(B410,Keywords!G:H,2,FALSE))</f>
        <v>Data Engineer</v>
      </c>
      <c r="J410">
        <f t="shared" si="16"/>
        <v>1</v>
      </c>
    </row>
    <row r="411" spans="1:10" x14ac:dyDescent="0.35">
      <c r="A411" t="s">
        <v>92</v>
      </c>
      <c r="B411" t="s">
        <v>30</v>
      </c>
      <c r="C411" t="s">
        <v>7</v>
      </c>
      <c r="D411" t="s">
        <v>66</v>
      </c>
      <c r="E411" t="s">
        <v>42</v>
      </c>
      <c r="F411" s="4">
        <v>130000</v>
      </c>
      <c r="G411" s="4">
        <v>185000</v>
      </c>
      <c r="H411" s="4">
        <f t="shared" si="17"/>
        <v>158000</v>
      </c>
      <c r="I411" t="str">
        <f>IF(VLOOKUP(B411,Keywords!G:H,2,FALSE)=0,"",VLOOKUP(B411,Keywords!G:H,2,FALSE))</f>
        <v>Data Scientist</v>
      </c>
      <c r="J411">
        <f t="shared" si="16"/>
        <v>1</v>
      </c>
    </row>
    <row r="412" spans="1:10" x14ac:dyDescent="0.35">
      <c r="A412" t="s">
        <v>92</v>
      </c>
      <c r="B412" t="s">
        <v>31</v>
      </c>
      <c r="C412" t="s">
        <v>7</v>
      </c>
      <c r="D412" t="s">
        <v>66</v>
      </c>
      <c r="E412" t="s">
        <v>42</v>
      </c>
      <c r="F412" s="4">
        <v>130000</v>
      </c>
      <c r="G412" s="4">
        <v>185000</v>
      </c>
      <c r="H412" s="4">
        <f t="shared" si="17"/>
        <v>158000</v>
      </c>
      <c r="I412" t="str">
        <f>IF(VLOOKUP(B412,Keywords!G:H,2,FALSE)=0,"",VLOOKUP(B412,Keywords!G:H,2,FALSE))</f>
        <v>Data Scientist</v>
      </c>
      <c r="J412">
        <f t="shared" si="16"/>
        <v>1</v>
      </c>
    </row>
    <row r="413" spans="1:10" x14ac:dyDescent="0.35">
      <c r="A413" t="s">
        <v>92</v>
      </c>
      <c r="B413" t="s">
        <v>88</v>
      </c>
      <c r="C413" t="s">
        <v>7</v>
      </c>
      <c r="D413" t="s">
        <v>66</v>
      </c>
      <c r="E413" t="s">
        <v>42</v>
      </c>
      <c r="F413" s="4">
        <v>120000</v>
      </c>
      <c r="G413" s="4">
        <v>150000</v>
      </c>
      <c r="H413" s="4">
        <f t="shared" si="17"/>
        <v>135000</v>
      </c>
      <c r="I413" t="str">
        <f>IF(VLOOKUP(B413,Keywords!G:H,2,FALSE)=0,"",VLOOKUP(B413,Keywords!G:H,2,FALSE))</f>
        <v>Business Analyst</v>
      </c>
      <c r="J413">
        <f t="shared" si="16"/>
        <v>1</v>
      </c>
    </row>
    <row r="414" spans="1:10" x14ac:dyDescent="0.35">
      <c r="A414" t="s">
        <v>92</v>
      </c>
      <c r="B414" t="s">
        <v>89</v>
      </c>
      <c r="C414" t="s">
        <v>7</v>
      </c>
      <c r="D414" t="s">
        <v>66</v>
      </c>
      <c r="E414" t="s">
        <v>42</v>
      </c>
      <c r="F414" s="4">
        <v>140000</v>
      </c>
      <c r="G414" s="4">
        <v>160000</v>
      </c>
      <c r="H414" s="4">
        <f t="shared" si="17"/>
        <v>150000</v>
      </c>
      <c r="I414" t="str">
        <f>IF(VLOOKUP(B414,Keywords!G:H,2,FALSE)=0,"",VLOOKUP(B414,Keywords!G:H,2,FALSE))</f>
        <v/>
      </c>
      <c r="J414">
        <f t="shared" si="16"/>
        <v>1</v>
      </c>
    </row>
    <row r="415" spans="1:10" x14ac:dyDescent="0.35">
      <c r="A415" t="s">
        <v>92</v>
      </c>
      <c r="B415" t="s">
        <v>90</v>
      </c>
      <c r="C415" t="s">
        <v>7</v>
      </c>
      <c r="D415" t="s">
        <v>66</v>
      </c>
      <c r="E415" t="s">
        <v>42</v>
      </c>
      <c r="F415" s="4">
        <v>125000</v>
      </c>
      <c r="G415" s="4">
        <v>150000</v>
      </c>
      <c r="H415" s="4">
        <f t="shared" si="17"/>
        <v>138000</v>
      </c>
      <c r="I415" t="str">
        <f>IF(VLOOKUP(B415,Keywords!G:H,2,FALSE)=0,"",VLOOKUP(B415,Keywords!G:H,2,FALSE))</f>
        <v/>
      </c>
      <c r="J415">
        <f t="shared" si="16"/>
        <v>1</v>
      </c>
    </row>
    <row r="416" spans="1:10" x14ac:dyDescent="0.35">
      <c r="A416" t="s">
        <v>92</v>
      </c>
      <c r="B416" t="s">
        <v>91</v>
      </c>
      <c r="C416" t="s">
        <v>7</v>
      </c>
      <c r="D416" t="s">
        <v>66</v>
      </c>
      <c r="E416" t="s">
        <v>42</v>
      </c>
      <c r="F416" s="4">
        <v>130000</v>
      </c>
      <c r="G416" s="4">
        <v>180000</v>
      </c>
      <c r="H416" s="4">
        <f t="shared" si="17"/>
        <v>155000</v>
      </c>
      <c r="I416" t="str">
        <f>IF(VLOOKUP(B416,Keywords!G:H,2,FALSE)=0,"",VLOOKUP(B416,Keywords!G:H,2,FALSE))</f>
        <v>Project Manager</v>
      </c>
      <c r="J416">
        <f t="shared" si="16"/>
        <v>1</v>
      </c>
    </row>
    <row r="417" spans="1:10" x14ac:dyDescent="0.35">
      <c r="A417" t="s">
        <v>92</v>
      </c>
      <c r="B417" t="s">
        <v>81</v>
      </c>
      <c r="C417" t="s">
        <v>7</v>
      </c>
      <c r="D417" t="s">
        <v>66</v>
      </c>
      <c r="E417" t="s">
        <v>42</v>
      </c>
      <c r="F417" s="4">
        <v>160000</v>
      </c>
      <c r="G417" s="4">
        <v>200000</v>
      </c>
      <c r="H417" s="4">
        <f t="shared" si="17"/>
        <v>180000</v>
      </c>
      <c r="I417" t="str">
        <f>IF(VLOOKUP(B417,Keywords!G:H,2,FALSE)=0,"",VLOOKUP(B417,Keywords!G:H,2,FALSE))</f>
        <v/>
      </c>
      <c r="J417">
        <f t="shared" si="16"/>
        <v>1</v>
      </c>
    </row>
    <row r="418" spans="1:10" x14ac:dyDescent="0.35">
      <c r="A418" t="s">
        <v>92</v>
      </c>
      <c r="B418" t="s">
        <v>51</v>
      </c>
      <c r="C418" t="s">
        <v>7</v>
      </c>
      <c r="D418" t="s">
        <v>66</v>
      </c>
      <c r="E418" t="s">
        <v>45</v>
      </c>
      <c r="F418" s="4">
        <v>445</v>
      </c>
      <c r="G418" s="4">
        <v>575</v>
      </c>
      <c r="H418" s="4">
        <f t="shared" ref="H418:H441" si="18">ROUND((F418+G418)/2,0)</f>
        <v>510</v>
      </c>
      <c r="I418" t="str">
        <f>IF(VLOOKUP(B418,Keywords!G:H,2,FALSE)=0,"",VLOOKUP(B418,Keywords!G:H,2,FALSE))</f>
        <v>Business Analyst</v>
      </c>
      <c r="J418">
        <f t="shared" si="16"/>
        <v>1</v>
      </c>
    </row>
    <row r="419" spans="1:10" x14ac:dyDescent="0.35">
      <c r="A419" t="s">
        <v>92</v>
      </c>
      <c r="B419" t="s">
        <v>50</v>
      </c>
      <c r="C419" t="s">
        <v>7</v>
      </c>
      <c r="D419" t="s">
        <v>66</v>
      </c>
      <c r="E419" t="s">
        <v>45</v>
      </c>
      <c r="F419" s="4">
        <v>700</v>
      </c>
      <c r="G419" s="4">
        <v>900</v>
      </c>
      <c r="H419" s="4">
        <f t="shared" si="18"/>
        <v>800</v>
      </c>
      <c r="I419" t="str">
        <f>IF(VLOOKUP(B419,Keywords!G:H,2,FALSE)=0,"",VLOOKUP(B419,Keywords!G:H,2,FALSE))</f>
        <v>Business Analyst</v>
      </c>
      <c r="J419">
        <f t="shared" si="16"/>
        <v>1</v>
      </c>
    </row>
    <row r="420" spans="1:10" x14ac:dyDescent="0.35">
      <c r="A420" t="s">
        <v>92</v>
      </c>
      <c r="B420" t="s">
        <v>47</v>
      </c>
      <c r="C420" t="s">
        <v>7</v>
      </c>
      <c r="D420" t="s">
        <v>66</v>
      </c>
      <c r="E420" t="s">
        <v>45</v>
      </c>
      <c r="F420" s="4">
        <v>680</v>
      </c>
      <c r="G420" s="4">
        <v>780</v>
      </c>
      <c r="H420" s="4">
        <f t="shared" si="18"/>
        <v>730</v>
      </c>
      <c r="I420" t="str">
        <f>IF(VLOOKUP(B420,Keywords!G:H,2,FALSE)=0,"",VLOOKUP(B420,Keywords!G:H,2,FALSE))</f>
        <v>Project Manager</v>
      </c>
      <c r="J420">
        <f t="shared" si="16"/>
        <v>1</v>
      </c>
    </row>
    <row r="421" spans="1:10" x14ac:dyDescent="0.35">
      <c r="A421" t="s">
        <v>92</v>
      </c>
      <c r="B421" t="s">
        <v>46</v>
      </c>
      <c r="C421" t="s">
        <v>7</v>
      </c>
      <c r="D421" t="s">
        <v>66</v>
      </c>
      <c r="E421" t="s">
        <v>45</v>
      </c>
      <c r="F421" s="4">
        <v>850</v>
      </c>
      <c r="G421" s="4">
        <v>1200</v>
      </c>
      <c r="H421" s="4">
        <f t="shared" si="18"/>
        <v>1025</v>
      </c>
      <c r="I421" t="str">
        <f>IF(VLOOKUP(B421,Keywords!G:H,2,FALSE)=0,"",VLOOKUP(B421,Keywords!G:H,2,FALSE))</f>
        <v>Project Manager</v>
      </c>
      <c r="J421">
        <f t="shared" si="16"/>
        <v>1</v>
      </c>
    </row>
    <row r="422" spans="1:10" x14ac:dyDescent="0.35">
      <c r="A422" t="s">
        <v>92</v>
      </c>
      <c r="B422" t="s">
        <v>93</v>
      </c>
      <c r="C422" t="s">
        <v>7</v>
      </c>
      <c r="D422" t="s">
        <v>66</v>
      </c>
      <c r="E422" t="s">
        <v>45</v>
      </c>
      <c r="F422" s="4">
        <v>450</v>
      </c>
      <c r="G422" s="4">
        <v>650</v>
      </c>
      <c r="H422" s="4">
        <f t="shared" si="18"/>
        <v>550</v>
      </c>
      <c r="I422" t="str">
        <f>IF(VLOOKUP(B422,Keywords!G:H,2,FALSE)=0,"",VLOOKUP(B422,Keywords!G:H,2,FALSE))</f>
        <v>Analyst</v>
      </c>
      <c r="J422">
        <f t="shared" si="16"/>
        <v>1</v>
      </c>
    </row>
    <row r="423" spans="1:10" x14ac:dyDescent="0.35">
      <c r="A423" t="s">
        <v>92</v>
      </c>
      <c r="B423" t="s">
        <v>94</v>
      </c>
      <c r="C423" t="s">
        <v>7</v>
      </c>
      <c r="D423" t="s">
        <v>66</v>
      </c>
      <c r="E423" t="s">
        <v>45</v>
      </c>
      <c r="F423" s="4">
        <v>575</v>
      </c>
      <c r="G423" s="4">
        <v>730</v>
      </c>
      <c r="H423" s="4">
        <f t="shared" si="18"/>
        <v>653</v>
      </c>
      <c r="I423" t="str">
        <f>IF(VLOOKUP(B423,Keywords!G:H,2,FALSE)=0,"",VLOOKUP(B423,Keywords!G:H,2,FALSE))</f>
        <v>Analyst</v>
      </c>
      <c r="J423">
        <f t="shared" si="16"/>
        <v>1</v>
      </c>
    </row>
    <row r="424" spans="1:10" x14ac:dyDescent="0.35">
      <c r="A424" t="s">
        <v>92</v>
      </c>
      <c r="B424" t="s">
        <v>64</v>
      </c>
      <c r="C424" t="s">
        <v>7</v>
      </c>
      <c r="D424" t="s">
        <v>66</v>
      </c>
      <c r="E424" t="s">
        <v>45</v>
      </c>
      <c r="F424" s="4">
        <v>550</v>
      </c>
      <c r="G424" s="4">
        <v>800</v>
      </c>
      <c r="H424" s="4">
        <f t="shared" si="18"/>
        <v>675</v>
      </c>
      <c r="I424" t="str">
        <f>IF(VLOOKUP(B424,Keywords!G:H,2,FALSE)=0,"",VLOOKUP(B424,Keywords!G:H,2,FALSE))</f>
        <v>Analyst</v>
      </c>
      <c r="J424">
        <f t="shared" si="16"/>
        <v>1</v>
      </c>
    </row>
    <row r="425" spans="1:10" x14ac:dyDescent="0.35">
      <c r="A425" t="s">
        <v>92</v>
      </c>
      <c r="B425" t="s">
        <v>53</v>
      </c>
      <c r="C425" t="s">
        <v>7</v>
      </c>
      <c r="D425" t="s">
        <v>66</v>
      </c>
      <c r="E425" t="s">
        <v>45</v>
      </c>
      <c r="F425" s="4">
        <v>550</v>
      </c>
      <c r="G425" s="4">
        <v>705</v>
      </c>
      <c r="H425" s="4">
        <f t="shared" si="18"/>
        <v>628</v>
      </c>
      <c r="I425" t="str">
        <f>IF(VLOOKUP(B425,Keywords!G:H,2,FALSE)=0,"",VLOOKUP(B425,Keywords!G:H,2,FALSE))</f>
        <v>Analyst</v>
      </c>
      <c r="J425">
        <f t="shared" si="16"/>
        <v>1</v>
      </c>
    </row>
    <row r="426" spans="1:10" x14ac:dyDescent="0.35">
      <c r="A426" t="s">
        <v>92</v>
      </c>
      <c r="B426" t="s">
        <v>22</v>
      </c>
      <c r="C426" t="s">
        <v>7</v>
      </c>
      <c r="D426" t="s">
        <v>66</v>
      </c>
      <c r="E426" t="s">
        <v>45</v>
      </c>
      <c r="F426" s="4">
        <v>805</v>
      </c>
      <c r="G426" s="4">
        <v>1130</v>
      </c>
      <c r="H426" s="4">
        <f t="shared" si="18"/>
        <v>968</v>
      </c>
      <c r="I426" t="str">
        <f>IF(VLOOKUP(B426,Keywords!G:H,2,FALSE)=0,"",VLOOKUP(B426,Keywords!G:H,2,FALSE))</f>
        <v>Data Architect</v>
      </c>
      <c r="J426">
        <f t="shared" si="16"/>
        <v>1</v>
      </c>
    </row>
    <row r="427" spans="1:10" x14ac:dyDescent="0.35">
      <c r="A427" t="s">
        <v>92</v>
      </c>
      <c r="B427" t="s">
        <v>27</v>
      </c>
      <c r="C427" t="s">
        <v>7</v>
      </c>
      <c r="D427" t="s">
        <v>66</v>
      </c>
      <c r="E427" t="s">
        <v>45</v>
      </c>
      <c r="F427" s="4">
        <v>635</v>
      </c>
      <c r="G427" s="4">
        <v>850</v>
      </c>
      <c r="H427" s="4">
        <f t="shared" si="18"/>
        <v>743</v>
      </c>
      <c r="I427" t="str">
        <f>IF(VLOOKUP(B427,Keywords!G:H,2,FALSE)=0,"",VLOOKUP(B427,Keywords!G:H,2,FALSE))</f>
        <v>Business Analyst</v>
      </c>
      <c r="J427">
        <f t="shared" si="16"/>
        <v>1</v>
      </c>
    </row>
    <row r="428" spans="1:10" x14ac:dyDescent="0.35">
      <c r="A428" t="s">
        <v>92</v>
      </c>
      <c r="B428" t="s">
        <v>26</v>
      </c>
      <c r="C428" t="s">
        <v>7</v>
      </c>
      <c r="D428" t="s">
        <v>66</v>
      </c>
      <c r="E428" t="s">
        <v>45</v>
      </c>
      <c r="F428" s="4">
        <v>635</v>
      </c>
      <c r="G428" s="4">
        <v>850</v>
      </c>
      <c r="H428" s="4">
        <f t="shared" si="18"/>
        <v>743</v>
      </c>
      <c r="I428" t="str">
        <f>IF(VLOOKUP(B428,Keywords!G:H,2,FALSE)=0,"",VLOOKUP(B428,Keywords!G:H,2,FALSE))</f>
        <v/>
      </c>
      <c r="J428">
        <f t="shared" si="16"/>
        <v>1</v>
      </c>
    </row>
    <row r="429" spans="1:10" x14ac:dyDescent="0.35">
      <c r="A429" t="s">
        <v>92</v>
      </c>
      <c r="B429" t="s">
        <v>9</v>
      </c>
      <c r="C429" t="s">
        <v>7</v>
      </c>
      <c r="D429" t="s">
        <v>66</v>
      </c>
      <c r="E429" t="s">
        <v>45</v>
      </c>
      <c r="F429" s="4">
        <v>635</v>
      </c>
      <c r="G429" s="4">
        <v>850</v>
      </c>
      <c r="H429" s="4">
        <f t="shared" si="18"/>
        <v>743</v>
      </c>
      <c r="I429" t="str">
        <f>IF(VLOOKUP(B429,Keywords!G:H,2,FALSE)=0,"",VLOOKUP(B429,Keywords!G:H,2,FALSE))</f>
        <v/>
      </c>
      <c r="J429">
        <f t="shared" si="16"/>
        <v>1</v>
      </c>
    </row>
    <row r="430" spans="1:10" x14ac:dyDescent="0.35">
      <c r="A430" t="s">
        <v>92</v>
      </c>
      <c r="B430" t="s">
        <v>23</v>
      </c>
      <c r="C430" t="s">
        <v>7</v>
      </c>
      <c r="D430" t="s">
        <v>66</v>
      </c>
      <c r="E430" t="s">
        <v>45</v>
      </c>
      <c r="F430" s="4">
        <v>805</v>
      </c>
      <c r="G430" s="4">
        <v>1130</v>
      </c>
      <c r="H430" s="4">
        <f t="shared" si="18"/>
        <v>968</v>
      </c>
      <c r="I430" t="str">
        <f>IF(VLOOKUP(B430,Keywords!G:H,2,FALSE)=0,"",VLOOKUP(B430,Keywords!G:H,2,FALSE))</f>
        <v/>
      </c>
      <c r="J430">
        <f t="shared" si="16"/>
        <v>1</v>
      </c>
    </row>
    <row r="431" spans="1:10" x14ac:dyDescent="0.35">
      <c r="A431" t="s">
        <v>92</v>
      </c>
      <c r="B431" t="s">
        <v>24</v>
      </c>
      <c r="C431" t="s">
        <v>7</v>
      </c>
      <c r="D431" t="s">
        <v>66</v>
      </c>
      <c r="E431" t="s">
        <v>45</v>
      </c>
      <c r="F431" s="4">
        <v>705</v>
      </c>
      <c r="G431" s="4">
        <v>930</v>
      </c>
      <c r="H431" s="4">
        <f t="shared" si="18"/>
        <v>818</v>
      </c>
      <c r="I431" t="str">
        <f>IF(VLOOKUP(B431,Keywords!G:H,2,FALSE)=0,"",VLOOKUP(B431,Keywords!G:H,2,FALSE))</f>
        <v>Project Manager</v>
      </c>
      <c r="J431">
        <f t="shared" si="16"/>
        <v>1</v>
      </c>
    </row>
    <row r="432" spans="1:10" x14ac:dyDescent="0.35">
      <c r="A432" t="s">
        <v>92</v>
      </c>
      <c r="B432" t="s">
        <v>10</v>
      </c>
      <c r="C432" t="s">
        <v>7</v>
      </c>
      <c r="D432" t="s">
        <v>66</v>
      </c>
      <c r="E432" t="s">
        <v>45</v>
      </c>
      <c r="F432" s="4">
        <v>470</v>
      </c>
      <c r="G432" s="4">
        <v>735</v>
      </c>
      <c r="H432" s="4">
        <f t="shared" si="18"/>
        <v>603</v>
      </c>
      <c r="I432" t="str">
        <f>IF(VLOOKUP(B432,Keywords!G:H,2,FALSE)=0,"",VLOOKUP(B432,Keywords!G:H,2,FALSE))</f>
        <v>Data Analyst</v>
      </c>
      <c r="J432">
        <f t="shared" si="16"/>
        <v>1</v>
      </c>
    </row>
    <row r="433" spans="1:10" x14ac:dyDescent="0.35">
      <c r="A433" t="s">
        <v>92</v>
      </c>
      <c r="B433" t="s">
        <v>21</v>
      </c>
      <c r="C433" t="s">
        <v>7</v>
      </c>
      <c r="D433" t="s">
        <v>66</v>
      </c>
      <c r="E433" t="s">
        <v>45</v>
      </c>
      <c r="F433" s="4">
        <v>800</v>
      </c>
      <c r="G433" s="4">
        <v>1130</v>
      </c>
      <c r="H433" s="4">
        <f t="shared" si="18"/>
        <v>965</v>
      </c>
      <c r="I433" t="str">
        <f>IF(VLOOKUP(B433,Keywords!G:H,2,FALSE)=0,"",VLOOKUP(B433,Keywords!G:H,2,FALSE))</f>
        <v>Data Architect</v>
      </c>
      <c r="J433">
        <f t="shared" si="16"/>
        <v>1</v>
      </c>
    </row>
    <row r="434" spans="1:10" x14ac:dyDescent="0.35">
      <c r="A434" t="s">
        <v>92</v>
      </c>
      <c r="B434" t="s">
        <v>29</v>
      </c>
      <c r="C434" t="s">
        <v>7</v>
      </c>
      <c r="D434" t="s">
        <v>66</v>
      </c>
      <c r="E434" t="s">
        <v>45</v>
      </c>
      <c r="F434" s="4">
        <v>680</v>
      </c>
      <c r="G434" s="4">
        <v>1045</v>
      </c>
      <c r="H434" s="4">
        <f t="shared" si="18"/>
        <v>863</v>
      </c>
      <c r="I434" t="str">
        <f>IF(VLOOKUP(B434,Keywords!G:H,2,FALSE)=0,"",VLOOKUP(B434,Keywords!G:H,2,FALSE))</f>
        <v>Data Engineer</v>
      </c>
      <c r="J434">
        <f t="shared" si="16"/>
        <v>1</v>
      </c>
    </row>
    <row r="435" spans="1:10" x14ac:dyDescent="0.35">
      <c r="A435" t="s">
        <v>92</v>
      </c>
      <c r="B435" t="s">
        <v>30</v>
      </c>
      <c r="C435" t="s">
        <v>7</v>
      </c>
      <c r="D435" t="s">
        <v>66</v>
      </c>
      <c r="E435" t="s">
        <v>45</v>
      </c>
      <c r="F435" s="4">
        <v>680</v>
      </c>
      <c r="G435" s="4">
        <v>1045</v>
      </c>
      <c r="H435" s="4">
        <f t="shared" si="18"/>
        <v>863</v>
      </c>
      <c r="I435" t="str">
        <f>IF(VLOOKUP(B435,Keywords!G:H,2,FALSE)=0,"",VLOOKUP(B435,Keywords!G:H,2,FALSE))</f>
        <v>Data Scientist</v>
      </c>
      <c r="J435">
        <f t="shared" si="16"/>
        <v>1</v>
      </c>
    </row>
    <row r="436" spans="1:10" x14ac:dyDescent="0.35">
      <c r="A436" t="s">
        <v>92</v>
      </c>
      <c r="B436" t="s">
        <v>31</v>
      </c>
      <c r="C436" t="s">
        <v>7</v>
      </c>
      <c r="D436" t="s">
        <v>66</v>
      </c>
      <c r="E436" t="s">
        <v>45</v>
      </c>
      <c r="F436" s="4">
        <v>680</v>
      </c>
      <c r="G436" s="4">
        <v>1045</v>
      </c>
      <c r="H436" s="4">
        <f t="shared" si="18"/>
        <v>863</v>
      </c>
      <c r="I436" t="str">
        <f>IF(VLOOKUP(B436,Keywords!G:H,2,FALSE)=0,"",VLOOKUP(B436,Keywords!G:H,2,FALSE))</f>
        <v>Data Scientist</v>
      </c>
      <c r="J436">
        <f t="shared" si="16"/>
        <v>1</v>
      </c>
    </row>
    <row r="437" spans="1:10" x14ac:dyDescent="0.35">
      <c r="A437" t="s">
        <v>92</v>
      </c>
      <c r="B437" t="s">
        <v>88</v>
      </c>
      <c r="C437" t="s">
        <v>7</v>
      </c>
      <c r="D437" t="s">
        <v>66</v>
      </c>
      <c r="E437" t="s">
        <v>45</v>
      </c>
      <c r="F437" s="4">
        <v>635</v>
      </c>
      <c r="G437" s="4">
        <v>850</v>
      </c>
      <c r="H437" s="4">
        <f t="shared" si="18"/>
        <v>743</v>
      </c>
      <c r="I437" t="str">
        <f>IF(VLOOKUP(B437,Keywords!G:H,2,FALSE)=0,"",VLOOKUP(B437,Keywords!G:H,2,FALSE))</f>
        <v>Business Analyst</v>
      </c>
      <c r="J437">
        <f t="shared" si="16"/>
        <v>1</v>
      </c>
    </row>
    <row r="438" spans="1:10" x14ac:dyDescent="0.35">
      <c r="A438" t="s">
        <v>92</v>
      </c>
      <c r="B438" t="s">
        <v>89</v>
      </c>
      <c r="C438" t="s">
        <v>7</v>
      </c>
      <c r="D438" t="s">
        <v>66</v>
      </c>
      <c r="E438" t="s">
        <v>45</v>
      </c>
      <c r="F438" s="4">
        <v>730</v>
      </c>
      <c r="G438" s="4">
        <v>905</v>
      </c>
      <c r="H438" s="4">
        <f t="shared" si="18"/>
        <v>818</v>
      </c>
      <c r="I438" t="str">
        <f>IF(VLOOKUP(B438,Keywords!G:H,2,FALSE)=0,"",VLOOKUP(B438,Keywords!G:H,2,FALSE))</f>
        <v/>
      </c>
      <c r="J438">
        <f t="shared" si="16"/>
        <v>1</v>
      </c>
    </row>
    <row r="439" spans="1:10" x14ac:dyDescent="0.35">
      <c r="A439" t="s">
        <v>92</v>
      </c>
      <c r="B439" t="s">
        <v>90</v>
      </c>
      <c r="C439" t="s">
        <v>7</v>
      </c>
      <c r="D439" t="s">
        <v>66</v>
      </c>
      <c r="E439" t="s">
        <v>45</v>
      </c>
      <c r="F439" s="4">
        <v>650</v>
      </c>
      <c r="G439" s="4">
        <v>850</v>
      </c>
      <c r="H439" s="4">
        <f t="shared" si="18"/>
        <v>750</v>
      </c>
      <c r="I439" t="str">
        <f>IF(VLOOKUP(B439,Keywords!G:H,2,FALSE)=0,"",VLOOKUP(B439,Keywords!G:H,2,FALSE))</f>
        <v/>
      </c>
      <c r="J439">
        <f t="shared" si="16"/>
        <v>1</v>
      </c>
    </row>
    <row r="440" spans="1:10" x14ac:dyDescent="0.35">
      <c r="A440" t="s">
        <v>92</v>
      </c>
      <c r="B440" t="s">
        <v>91</v>
      </c>
      <c r="C440" t="s">
        <v>7</v>
      </c>
      <c r="D440" t="s">
        <v>66</v>
      </c>
      <c r="E440" t="s">
        <v>45</v>
      </c>
      <c r="F440" s="4">
        <v>680</v>
      </c>
      <c r="G440" s="4">
        <v>1015</v>
      </c>
      <c r="H440" s="4">
        <f t="shared" si="18"/>
        <v>848</v>
      </c>
      <c r="I440" t="str">
        <f>IF(VLOOKUP(B440,Keywords!G:H,2,FALSE)=0,"",VLOOKUP(B440,Keywords!G:H,2,FALSE))</f>
        <v>Project Manager</v>
      </c>
      <c r="J440">
        <f t="shared" si="16"/>
        <v>1</v>
      </c>
    </row>
    <row r="441" spans="1:10" x14ac:dyDescent="0.35">
      <c r="A441" t="s">
        <v>92</v>
      </c>
      <c r="B441" t="s">
        <v>81</v>
      </c>
      <c r="C441" t="s">
        <v>7</v>
      </c>
      <c r="D441" t="s">
        <v>66</v>
      </c>
      <c r="E441" t="s">
        <v>45</v>
      </c>
      <c r="F441" s="4">
        <v>835</v>
      </c>
      <c r="G441" s="4">
        <v>1130</v>
      </c>
      <c r="H441" s="4">
        <f t="shared" si="18"/>
        <v>983</v>
      </c>
      <c r="I441" t="str">
        <f>IF(VLOOKUP(B441,Keywords!G:H,2,FALSE)=0,"",VLOOKUP(B441,Keywords!G:H,2,FALSE))</f>
        <v/>
      </c>
      <c r="J441">
        <f t="shared" si="16"/>
        <v>1</v>
      </c>
    </row>
  </sheetData>
  <autoFilter ref="A1:J441" xr:uid="{040D6B7E-D42F-4E80-BE8A-3CBD727B1988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F2F04-B389-40D9-AA61-F22AD204300D}">
  <dimension ref="A1:H51"/>
  <sheetViews>
    <sheetView workbookViewId="0">
      <selection activeCell="G6" sqref="G6"/>
    </sheetView>
  </sheetViews>
  <sheetFormatPr defaultRowHeight="14.5" x14ac:dyDescent="0.35"/>
  <cols>
    <col min="1" max="1" width="18.36328125" bestFit="1" customWidth="1"/>
    <col min="2" max="2" width="14.6328125" bestFit="1" customWidth="1"/>
    <col min="7" max="7" width="35.26953125" bestFit="1" customWidth="1"/>
    <col min="8" max="8" width="14.54296875" bestFit="1" customWidth="1"/>
  </cols>
  <sheetData>
    <row r="1" spans="1:8" x14ac:dyDescent="0.35">
      <c r="A1" t="s">
        <v>104</v>
      </c>
      <c r="B1" t="str">
        <f>MID(A1,FIND("""",A1,1)+1,LEN(A1)-FIND("""",A1,1)-1)</f>
        <v>Data Analyst</v>
      </c>
      <c r="G1" t="s">
        <v>0</v>
      </c>
      <c r="H1" t="s">
        <v>114</v>
      </c>
    </row>
    <row r="2" spans="1:8" x14ac:dyDescent="0.35">
      <c r="A2" t="s">
        <v>105</v>
      </c>
      <c r="B2" t="str">
        <f t="shared" ref="B2:B10" si="0">MID(A2,FIND("""",A2,1)+1,LEN(A2)-FIND("""",A2,1)-1)</f>
        <v>Data Scientist</v>
      </c>
      <c r="G2" t="s">
        <v>38</v>
      </c>
      <c r="H2" t="s">
        <v>115</v>
      </c>
    </row>
    <row r="3" spans="1:8" x14ac:dyDescent="0.35">
      <c r="A3" t="s">
        <v>106</v>
      </c>
      <c r="B3" t="str">
        <f t="shared" si="0"/>
        <v>Data Engineer</v>
      </c>
      <c r="G3" t="s">
        <v>37</v>
      </c>
      <c r="H3" t="s">
        <v>115</v>
      </c>
    </row>
    <row r="4" spans="1:8" x14ac:dyDescent="0.35">
      <c r="A4" t="s">
        <v>107</v>
      </c>
      <c r="B4" t="str">
        <f t="shared" si="0"/>
        <v>Data Architect</v>
      </c>
      <c r="G4" t="s">
        <v>22</v>
      </c>
      <c r="H4" t="s">
        <v>21</v>
      </c>
    </row>
    <row r="5" spans="1:8" x14ac:dyDescent="0.35">
      <c r="A5" t="s">
        <v>108</v>
      </c>
      <c r="B5" t="str">
        <f t="shared" si="0"/>
        <v>Business Analyst</v>
      </c>
      <c r="G5" t="s">
        <v>27</v>
      </c>
      <c r="H5" t="s">
        <v>51</v>
      </c>
    </row>
    <row r="6" spans="1:8" x14ac:dyDescent="0.35">
      <c r="A6" t="s">
        <v>109</v>
      </c>
      <c r="B6" t="str">
        <f t="shared" si="0"/>
        <v>Project Manager</v>
      </c>
      <c r="G6" t="s">
        <v>26</v>
      </c>
    </row>
    <row r="7" spans="1:8" x14ac:dyDescent="0.35">
      <c r="A7" t="s">
        <v>110</v>
      </c>
      <c r="B7" t="str">
        <f t="shared" si="0"/>
        <v>Project Analyst</v>
      </c>
      <c r="G7" t="s">
        <v>9</v>
      </c>
    </row>
    <row r="8" spans="1:8" x14ac:dyDescent="0.35">
      <c r="A8" t="s">
        <v>111</v>
      </c>
      <c r="B8" t="str">
        <f t="shared" si="0"/>
        <v>Analyst</v>
      </c>
      <c r="G8" t="s">
        <v>23</v>
      </c>
    </row>
    <row r="9" spans="1:8" x14ac:dyDescent="0.35">
      <c r="A9" t="s">
        <v>112</v>
      </c>
      <c r="B9" t="str">
        <f t="shared" si="0"/>
        <v>Data Analytics</v>
      </c>
      <c r="G9" t="s">
        <v>24</v>
      </c>
      <c r="H9" t="s">
        <v>47</v>
      </c>
    </row>
    <row r="10" spans="1:8" x14ac:dyDescent="0.35">
      <c r="A10" t="s">
        <v>113</v>
      </c>
      <c r="B10" t="str">
        <f t="shared" si="0"/>
        <v>Big Data</v>
      </c>
      <c r="G10" t="s">
        <v>51</v>
      </c>
      <c r="H10" t="s">
        <v>51</v>
      </c>
    </row>
    <row r="11" spans="1:8" x14ac:dyDescent="0.35">
      <c r="G11" t="s">
        <v>87</v>
      </c>
    </row>
    <row r="12" spans="1:8" x14ac:dyDescent="0.35">
      <c r="G12" t="s">
        <v>93</v>
      </c>
      <c r="H12" t="s">
        <v>116</v>
      </c>
    </row>
    <row r="13" spans="1:8" x14ac:dyDescent="0.35">
      <c r="G13" t="s">
        <v>10</v>
      </c>
      <c r="H13" t="s">
        <v>10</v>
      </c>
    </row>
    <row r="14" spans="1:8" x14ac:dyDescent="0.35">
      <c r="G14" t="s">
        <v>21</v>
      </c>
      <c r="H14" t="s">
        <v>21</v>
      </c>
    </row>
    <row r="15" spans="1:8" x14ac:dyDescent="0.35">
      <c r="G15" t="s">
        <v>29</v>
      </c>
      <c r="H15" t="s">
        <v>29</v>
      </c>
    </row>
    <row r="16" spans="1:8" x14ac:dyDescent="0.35">
      <c r="G16" t="s">
        <v>30</v>
      </c>
      <c r="H16" t="s">
        <v>31</v>
      </c>
    </row>
    <row r="17" spans="7:8" x14ac:dyDescent="0.35">
      <c r="G17" t="s">
        <v>31</v>
      </c>
      <c r="H17" t="s">
        <v>31</v>
      </c>
    </row>
    <row r="18" spans="7:8" x14ac:dyDescent="0.35">
      <c r="G18" t="s">
        <v>54</v>
      </c>
    </row>
    <row r="19" spans="7:8" x14ac:dyDescent="0.35">
      <c r="G19" t="s">
        <v>88</v>
      </c>
      <c r="H19" t="s">
        <v>51</v>
      </c>
    </row>
    <row r="20" spans="7:8" x14ac:dyDescent="0.35">
      <c r="G20" t="s">
        <v>89</v>
      </c>
    </row>
    <row r="21" spans="7:8" x14ac:dyDescent="0.35">
      <c r="G21" t="s">
        <v>90</v>
      </c>
    </row>
    <row r="22" spans="7:8" x14ac:dyDescent="0.35">
      <c r="G22" t="s">
        <v>20</v>
      </c>
    </row>
    <row r="23" spans="7:8" x14ac:dyDescent="0.35">
      <c r="G23" t="s">
        <v>91</v>
      </c>
      <c r="H23" t="s">
        <v>47</v>
      </c>
    </row>
    <row r="24" spans="7:8" x14ac:dyDescent="0.35">
      <c r="G24" t="s">
        <v>81</v>
      </c>
    </row>
    <row r="25" spans="7:8" x14ac:dyDescent="0.35">
      <c r="G25" t="s">
        <v>18</v>
      </c>
      <c r="H25" t="s">
        <v>21</v>
      </c>
    </row>
    <row r="26" spans="7:8" x14ac:dyDescent="0.35">
      <c r="G26" t="s">
        <v>19</v>
      </c>
      <c r="H26" t="s">
        <v>47</v>
      </c>
    </row>
    <row r="27" spans="7:8" x14ac:dyDescent="0.35">
      <c r="G27" t="s">
        <v>55</v>
      </c>
    </row>
    <row r="28" spans="7:8" x14ac:dyDescent="0.35">
      <c r="G28" t="s">
        <v>40</v>
      </c>
    </row>
    <row r="29" spans="7:8" x14ac:dyDescent="0.35">
      <c r="G29" t="s">
        <v>25</v>
      </c>
    </row>
    <row r="30" spans="7:8" x14ac:dyDescent="0.35">
      <c r="G30" t="s">
        <v>52</v>
      </c>
      <c r="H30" t="s">
        <v>51</v>
      </c>
    </row>
    <row r="31" spans="7:8" x14ac:dyDescent="0.35">
      <c r="G31" t="s">
        <v>28</v>
      </c>
      <c r="H31" t="s">
        <v>10</v>
      </c>
    </row>
    <row r="32" spans="7:8" x14ac:dyDescent="0.35">
      <c r="G32" t="s">
        <v>32</v>
      </c>
      <c r="H32" t="s">
        <v>31</v>
      </c>
    </row>
    <row r="33" spans="7:8" x14ac:dyDescent="0.35">
      <c r="G33" t="s">
        <v>48</v>
      </c>
      <c r="H33" t="s">
        <v>47</v>
      </c>
    </row>
    <row r="34" spans="7:8" x14ac:dyDescent="0.35">
      <c r="G34" t="s">
        <v>49</v>
      </c>
      <c r="H34" t="s">
        <v>51</v>
      </c>
    </row>
    <row r="35" spans="7:8" x14ac:dyDescent="0.35">
      <c r="G35" t="s">
        <v>39</v>
      </c>
    </row>
    <row r="36" spans="7:8" x14ac:dyDescent="0.35">
      <c r="G36" t="s">
        <v>64</v>
      </c>
      <c r="H36" t="s">
        <v>116</v>
      </c>
    </row>
    <row r="37" spans="7:8" x14ac:dyDescent="0.35">
      <c r="G37" t="s">
        <v>53</v>
      </c>
      <c r="H37" t="s">
        <v>116</v>
      </c>
    </row>
    <row r="38" spans="7:8" x14ac:dyDescent="0.35">
      <c r="G38" t="s">
        <v>63</v>
      </c>
    </row>
    <row r="39" spans="7:8" x14ac:dyDescent="0.35">
      <c r="G39" t="s">
        <v>58</v>
      </c>
    </row>
    <row r="40" spans="7:8" x14ac:dyDescent="0.35">
      <c r="G40" t="s">
        <v>47</v>
      </c>
      <c r="H40" t="s">
        <v>47</v>
      </c>
    </row>
    <row r="41" spans="7:8" x14ac:dyDescent="0.35">
      <c r="G41" t="s">
        <v>36</v>
      </c>
    </row>
    <row r="42" spans="7:8" x14ac:dyDescent="0.35">
      <c r="G42" t="s">
        <v>33</v>
      </c>
    </row>
    <row r="43" spans="7:8" x14ac:dyDescent="0.35">
      <c r="G43" t="s">
        <v>35</v>
      </c>
    </row>
    <row r="44" spans="7:8" x14ac:dyDescent="0.35">
      <c r="G44" t="s">
        <v>34</v>
      </c>
    </row>
    <row r="45" spans="7:8" x14ac:dyDescent="0.35">
      <c r="G45" t="s">
        <v>60</v>
      </c>
    </row>
    <row r="46" spans="7:8" x14ac:dyDescent="0.35">
      <c r="G46" t="s">
        <v>50</v>
      </c>
      <c r="H46" t="s">
        <v>51</v>
      </c>
    </row>
    <row r="47" spans="7:8" x14ac:dyDescent="0.35">
      <c r="G47" t="s">
        <v>94</v>
      </c>
      <c r="H47" t="s">
        <v>116</v>
      </c>
    </row>
    <row r="48" spans="7:8" x14ac:dyDescent="0.35">
      <c r="G48" t="s">
        <v>61</v>
      </c>
      <c r="H48" t="s">
        <v>10</v>
      </c>
    </row>
    <row r="49" spans="7:8" x14ac:dyDescent="0.35">
      <c r="G49" t="s">
        <v>62</v>
      </c>
      <c r="H49" t="s">
        <v>31</v>
      </c>
    </row>
    <row r="50" spans="7:8" x14ac:dyDescent="0.35">
      <c r="G50" t="s">
        <v>46</v>
      </c>
      <c r="H50" t="s">
        <v>47</v>
      </c>
    </row>
    <row r="51" spans="7:8" x14ac:dyDescent="0.35">
      <c r="G51" t="s">
        <v>65</v>
      </c>
      <c r="H51" t="s">
        <v>116</v>
      </c>
    </row>
  </sheetData>
  <autoFilter ref="G1:H445" xr:uid="{07CAA1C2-D84E-4336-BD40-57680EFA52CF}"/>
  <sortState xmlns:xlrd2="http://schemas.microsoft.com/office/spreadsheetml/2017/richdata2" ref="G2:G51">
    <sortCondition ref="G2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2352-CF0D-43CE-BC4C-AB421E8EE31D}">
  <dimension ref="A1:V38"/>
  <sheetViews>
    <sheetView workbookViewId="0">
      <selection activeCell="A5" sqref="A5"/>
    </sheetView>
  </sheetViews>
  <sheetFormatPr defaultRowHeight="14.5" x14ac:dyDescent="0.35"/>
  <sheetData>
    <row r="1" spans="1:22" x14ac:dyDescent="0.35">
      <c r="A1" t="s">
        <v>16</v>
      </c>
    </row>
    <row r="2" spans="1:22" x14ac:dyDescent="0.35">
      <c r="D2" t="s">
        <v>17</v>
      </c>
    </row>
    <row r="4" spans="1:22" x14ac:dyDescent="0.35">
      <c r="I4" t="s">
        <v>43</v>
      </c>
      <c r="J4" t="s">
        <v>44</v>
      </c>
      <c r="M4" t="s">
        <v>6</v>
      </c>
      <c r="P4" t="s">
        <v>43</v>
      </c>
      <c r="S4" t="s">
        <v>44</v>
      </c>
      <c r="V4" t="s">
        <v>6</v>
      </c>
    </row>
    <row r="5" spans="1:22" x14ac:dyDescent="0.35">
      <c r="A5">
        <f t="shared" ref="A5:A38" si="0">FIND("-",B5,1)-5</f>
        <v>17</v>
      </c>
      <c r="B5" t="s">
        <v>83</v>
      </c>
      <c r="C5" t="str">
        <f t="shared" ref="C5:C38" si="1">LEFT(B5,A5)</f>
        <v xml:space="preserve">Business Analyst </v>
      </c>
      <c r="D5" t="str">
        <f t="shared" ref="D5:D38" si="2">TRIM(C5)</f>
        <v>Business Analyst</v>
      </c>
      <c r="E5" t="str">
        <f t="shared" ref="E5:E38" si="3">RIGHT(B5,LEN(B5)-A5)</f>
        <v>120 - 160k 140k 0 80 - 110 95 0</v>
      </c>
      <c r="F5" t="str">
        <f t="shared" ref="F5:F38" si="4">TRIM(E5)</f>
        <v>120 - 160k 140k 0 80 - 110 95 0</v>
      </c>
      <c r="G5">
        <f t="shared" ref="G5:G38" si="5">FIND("k",F5,1)+1</f>
        <v>11</v>
      </c>
      <c r="H5" t="str">
        <f t="shared" ref="H5:H38" si="6">TRIM(LEFT(F5,G5))</f>
        <v>120 - 160k</v>
      </c>
      <c r="I5" t="str">
        <f t="shared" ref="I5:I38" si="7">TRIM(LEFT(H5,FIND("-",H5,1)-1))&amp;"k"</f>
        <v>120k</v>
      </c>
      <c r="J5" t="str">
        <f t="shared" ref="J5:J38" si="8">RIGHT(H5,LEN(H5)-FIND("-",H5,1)-1)</f>
        <v>160k</v>
      </c>
      <c r="K5" t="str">
        <f t="shared" ref="K5:K38" si="9">RIGHT(F5,LEN(F5)-G5)</f>
        <v>140k 0 80 - 110 95 0</v>
      </c>
      <c r="L5">
        <f t="shared" ref="L5:L38" si="10">FIND("k",K5,1)+1</f>
        <v>5</v>
      </c>
      <c r="M5" t="str">
        <f t="shared" ref="M5:M38" si="11">TRIM(LEFT(K5,L5))</f>
        <v>140k</v>
      </c>
      <c r="N5" t="str">
        <f t="shared" ref="N5:N38" si="12">RIGHT(K5,LEN(K5)-L5-2)</f>
        <v>80 - 110 95 0</v>
      </c>
      <c r="O5">
        <f t="shared" ref="O5:O38" si="13">FIND("-",N5,1)+1</f>
        <v>5</v>
      </c>
      <c r="P5" t="str">
        <f t="shared" ref="P5:P38" si="14">TRIM(LEFT(N5,O5-2))</f>
        <v>80</v>
      </c>
      <c r="Q5" t="str">
        <f t="shared" ref="Q5:Q38" si="15">RIGHT(N5,LEN(N5)-O5)</f>
        <v>110 95 0</v>
      </c>
      <c r="R5">
        <f t="shared" ref="R5:R38" si="16">FIND(" ",Q5,1)</f>
        <v>4</v>
      </c>
      <c r="S5" t="str">
        <f t="shared" ref="S5:S38" si="17">TRIM(LEFT(Q5,R5))</f>
        <v>110</v>
      </c>
      <c r="T5" t="str">
        <f t="shared" ref="T5:T38" si="18">RIGHT(Q5,LEN(Q5)-R5)</f>
        <v>95 0</v>
      </c>
      <c r="U5">
        <f t="shared" ref="U5:U38" si="19">FIND(" ",T5,1)</f>
        <v>3</v>
      </c>
      <c r="V5" t="str">
        <f t="shared" ref="V5:V38" si="20">TRIM(LEFT(T5,U5))</f>
        <v>95</v>
      </c>
    </row>
    <row r="6" spans="1:22" x14ac:dyDescent="0.35">
      <c r="A6">
        <f t="shared" si="0"/>
        <v>16</v>
      </c>
      <c r="B6" t="s">
        <v>84</v>
      </c>
      <c r="C6" t="str">
        <f t="shared" si="1"/>
        <v xml:space="preserve">Project Manager </v>
      </c>
      <c r="D6" t="str">
        <f t="shared" si="2"/>
        <v>Project Manager</v>
      </c>
      <c r="E6" t="str">
        <f t="shared" si="3"/>
        <v>130 - 170k 150k 0 100 - 140 120 2</v>
      </c>
      <c r="F6" t="str">
        <f t="shared" si="4"/>
        <v>130 - 170k 150k 0 100 - 140 120 2</v>
      </c>
      <c r="G6">
        <f t="shared" si="5"/>
        <v>11</v>
      </c>
      <c r="H6" t="str">
        <f t="shared" si="6"/>
        <v>130 - 170k</v>
      </c>
      <c r="I6" t="str">
        <f t="shared" si="7"/>
        <v>130k</v>
      </c>
      <c r="J6" t="str">
        <f t="shared" si="8"/>
        <v>170k</v>
      </c>
      <c r="K6" t="str">
        <f t="shared" si="9"/>
        <v>150k 0 100 - 140 120 2</v>
      </c>
      <c r="L6">
        <f t="shared" si="10"/>
        <v>5</v>
      </c>
      <c r="M6" t="str">
        <f t="shared" si="11"/>
        <v>150k</v>
      </c>
      <c r="N6" t="str">
        <f t="shared" si="12"/>
        <v>100 - 140 120 2</v>
      </c>
      <c r="O6">
        <f t="shared" si="13"/>
        <v>6</v>
      </c>
      <c r="P6" t="str">
        <f t="shared" si="14"/>
        <v>100</v>
      </c>
      <c r="Q6" t="str">
        <f t="shared" si="15"/>
        <v>140 120 2</v>
      </c>
      <c r="R6">
        <f t="shared" si="16"/>
        <v>4</v>
      </c>
      <c r="S6" t="str">
        <f t="shared" si="17"/>
        <v>140</v>
      </c>
      <c r="T6" t="str">
        <f t="shared" si="18"/>
        <v>120 2</v>
      </c>
      <c r="U6">
        <f t="shared" si="19"/>
        <v>4</v>
      </c>
      <c r="V6" t="str">
        <f t="shared" si="20"/>
        <v>120</v>
      </c>
    </row>
    <row r="7" spans="1:22" x14ac:dyDescent="0.35">
      <c r="A7">
        <f t="shared" si="0"/>
        <v>21</v>
      </c>
      <c r="B7" t="s">
        <v>11</v>
      </c>
      <c r="C7" t="str">
        <f t="shared" si="1"/>
        <v xml:space="preserve">ERP/CRM/BI Architect </v>
      </c>
      <c r="D7" t="str">
        <f t="shared" si="2"/>
        <v>ERP/CRM/BI Architect</v>
      </c>
      <c r="E7" t="str">
        <f t="shared" si="3"/>
        <v>150 - 210k 180k 0 110 - 160 135 0</v>
      </c>
      <c r="F7" t="str">
        <f t="shared" si="4"/>
        <v>150 - 210k 180k 0 110 - 160 135 0</v>
      </c>
      <c r="G7">
        <f t="shared" si="5"/>
        <v>11</v>
      </c>
      <c r="H7" t="str">
        <f t="shared" si="6"/>
        <v>150 - 210k</v>
      </c>
      <c r="I7" t="str">
        <f t="shared" si="7"/>
        <v>150k</v>
      </c>
      <c r="J7" t="str">
        <f t="shared" si="8"/>
        <v>210k</v>
      </c>
      <c r="K7" t="str">
        <f t="shared" si="9"/>
        <v>180k 0 110 - 160 135 0</v>
      </c>
      <c r="L7">
        <f t="shared" si="10"/>
        <v>5</v>
      </c>
      <c r="M7" t="str">
        <f t="shared" si="11"/>
        <v>180k</v>
      </c>
      <c r="N7" t="str">
        <f t="shared" si="12"/>
        <v>110 - 160 135 0</v>
      </c>
      <c r="O7">
        <f t="shared" si="13"/>
        <v>6</v>
      </c>
      <c r="P7" t="str">
        <f t="shared" si="14"/>
        <v>110</v>
      </c>
      <c r="Q7" t="str">
        <f t="shared" si="15"/>
        <v>160 135 0</v>
      </c>
      <c r="R7">
        <f t="shared" si="16"/>
        <v>4</v>
      </c>
      <c r="S7" t="str">
        <f t="shared" si="17"/>
        <v>160</v>
      </c>
      <c r="T7" t="str">
        <f t="shared" si="18"/>
        <v>135 0</v>
      </c>
      <c r="U7">
        <f t="shared" si="19"/>
        <v>4</v>
      </c>
      <c r="V7" t="str">
        <f t="shared" si="20"/>
        <v>135</v>
      </c>
    </row>
    <row r="8" spans="1:22" x14ac:dyDescent="0.35">
      <c r="A8">
        <f t="shared" si="0"/>
        <v>27</v>
      </c>
      <c r="B8" t="s">
        <v>12</v>
      </c>
      <c r="C8" t="str">
        <f t="shared" si="1"/>
        <v xml:space="preserve">ERP/CRM/BI Project Manager </v>
      </c>
      <c r="D8" t="str">
        <f t="shared" si="2"/>
        <v>ERP/CRM/BI Project Manager</v>
      </c>
      <c r="E8" t="str">
        <f t="shared" si="3"/>
        <v>160 - 210k 185k 3 110 - 160 135 0</v>
      </c>
      <c r="F8" t="str">
        <f t="shared" si="4"/>
        <v>160 - 210k 185k 3 110 - 160 135 0</v>
      </c>
      <c r="G8">
        <f t="shared" si="5"/>
        <v>11</v>
      </c>
      <c r="H8" t="str">
        <f t="shared" si="6"/>
        <v>160 - 210k</v>
      </c>
      <c r="I8" t="str">
        <f t="shared" si="7"/>
        <v>160k</v>
      </c>
      <c r="J8" t="str">
        <f t="shared" si="8"/>
        <v>210k</v>
      </c>
      <c r="K8" t="str">
        <f t="shared" si="9"/>
        <v>185k 3 110 - 160 135 0</v>
      </c>
      <c r="L8">
        <f t="shared" si="10"/>
        <v>5</v>
      </c>
      <c r="M8" t="str">
        <f t="shared" si="11"/>
        <v>185k</v>
      </c>
      <c r="N8" t="str">
        <f t="shared" si="12"/>
        <v>110 - 160 135 0</v>
      </c>
      <c r="O8">
        <f t="shared" si="13"/>
        <v>6</v>
      </c>
      <c r="P8" t="str">
        <f t="shared" si="14"/>
        <v>110</v>
      </c>
      <c r="Q8" t="str">
        <f t="shared" si="15"/>
        <v>160 135 0</v>
      </c>
      <c r="R8">
        <f t="shared" si="16"/>
        <v>4</v>
      </c>
      <c r="S8" t="str">
        <f t="shared" si="17"/>
        <v>160</v>
      </c>
      <c r="T8" t="str">
        <f t="shared" si="18"/>
        <v>135 0</v>
      </c>
      <c r="U8">
        <f t="shared" si="19"/>
        <v>4</v>
      </c>
      <c r="V8" t="str">
        <f t="shared" si="20"/>
        <v>135</v>
      </c>
    </row>
    <row r="9" spans="1:22" x14ac:dyDescent="0.35">
      <c r="A9">
        <f t="shared" si="0"/>
        <v>30</v>
      </c>
      <c r="B9" t="s">
        <v>13</v>
      </c>
      <c r="C9" t="str">
        <f t="shared" si="1"/>
        <v xml:space="preserve">ERP/CRM Functional Consultant </v>
      </c>
      <c r="D9" t="str">
        <f t="shared" si="2"/>
        <v>ERP/CRM Functional Consultant</v>
      </c>
      <c r="E9" t="str">
        <f t="shared" si="3"/>
        <v>140 - 180k 160k 3 110 - 140 125 0</v>
      </c>
      <c r="F9" t="str">
        <f t="shared" si="4"/>
        <v>140 - 180k 160k 3 110 - 140 125 0</v>
      </c>
      <c r="G9">
        <f t="shared" si="5"/>
        <v>11</v>
      </c>
      <c r="H9" t="str">
        <f t="shared" si="6"/>
        <v>140 - 180k</v>
      </c>
      <c r="I9" t="str">
        <f t="shared" si="7"/>
        <v>140k</v>
      </c>
      <c r="J9" t="str">
        <f t="shared" si="8"/>
        <v>180k</v>
      </c>
      <c r="K9" t="str">
        <f t="shared" si="9"/>
        <v>160k 3 110 - 140 125 0</v>
      </c>
      <c r="L9">
        <f t="shared" si="10"/>
        <v>5</v>
      </c>
      <c r="M9" t="str">
        <f t="shared" si="11"/>
        <v>160k</v>
      </c>
      <c r="N9" t="str">
        <f t="shared" si="12"/>
        <v>110 - 140 125 0</v>
      </c>
      <c r="O9">
        <f t="shared" si="13"/>
        <v>6</v>
      </c>
      <c r="P9" t="str">
        <f t="shared" si="14"/>
        <v>110</v>
      </c>
      <c r="Q9" t="str">
        <f t="shared" si="15"/>
        <v>140 125 0</v>
      </c>
      <c r="R9">
        <f t="shared" si="16"/>
        <v>4</v>
      </c>
      <c r="S9" t="str">
        <f t="shared" si="17"/>
        <v>140</v>
      </c>
      <c r="T9" t="str">
        <f t="shared" si="18"/>
        <v>125 0</v>
      </c>
      <c r="U9">
        <f t="shared" si="19"/>
        <v>4</v>
      </c>
      <c r="V9" t="str">
        <f t="shared" si="20"/>
        <v>125</v>
      </c>
    </row>
    <row r="10" spans="1:22" x14ac:dyDescent="0.35">
      <c r="A10">
        <f t="shared" si="0"/>
        <v>13</v>
      </c>
      <c r="B10" t="s">
        <v>14</v>
      </c>
      <c r="C10" t="str">
        <f t="shared" si="1"/>
        <v xml:space="preserve">BI Developer </v>
      </c>
      <c r="D10" t="str">
        <f t="shared" si="2"/>
        <v>BI Developer</v>
      </c>
      <c r="E10" t="str">
        <f t="shared" si="3"/>
        <v>100 - 165k 133k 6 80 - 140 110 7</v>
      </c>
      <c r="F10" t="str">
        <f t="shared" si="4"/>
        <v>100 - 165k 133k 6 80 - 140 110 7</v>
      </c>
      <c r="G10">
        <f t="shared" si="5"/>
        <v>11</v>
      </c>
      <c r="H10" t="str">
        <f t="shared" si="6"/>
        <v>100 - 165k</v>
      </c>
      <c r="I10" t="str">
        <f t="shared" si="7"/>
        <v>100k</v>
      </c>
      <c r="J10" t="str">
        <f t="shared" si="8"/>
        <v>165k</v>
      </c>
      <c r="K10" t="str">
        <f t="shared" si="9"/>
        <v>133k 6 80 - 140 110 7</v>
      </c>
      <c r="L10">
        <f t="shared" si="10"/>
        <v>5</v>
      </c>
      <c r="M10" t="str">
        <f t="shared" si="11"/>
        <v>133k</v>
      </c>
      <c r="N10" t="str">
        <f t="shared" si="12"/>
        <v>80 - 140 110 7</v>
      </c>
      <c r="O10">
        <f t="shared" si="13"/>
        <v>5</v>
      </c>
      <c r="P10" t="str">
        <f t="shared" si="14"/>
        <v>80</v>
      </c>
      <c r="Q10" t="str">
        <f t="shared" si="15"/>
        <v>140 110 7</v>
      </c>
      <c r="R10">
        <f t="shared" si="16"/>
        <v>4</v>
      </c>
      <c r="S10" t="str">
        <f t="shared" si="17"/>
        <v>140</v>
      </c>
      <c r="T10" t="str">
        <f t="shared" si="18"/>
        <v>110 7</v>
      </c>
      <c r="U10">
        <f t="shared" si="19"/>
        <v>4</v>
      </c>
      <c r="V10" t="str">
        <f t="shared" si="20"/>
        <v>110</v>
      </c>
    </row>
    <row r="11" spans="1:22" x14ac:dyDescent="0.35">
      <c r="A11">
        <f t="shared" si="0"/>
        <v>12</v>
      </c>
      <c r="B11" t="s">
        <v>15</v>
      </c>
      <c r="C11" t="str">
        <f t="shared" si="1"/>
        <v>Data Analyst</v>
      </c>
      <c r="D11" t="str">
        <f t="shared" si="2"/>
        <v>Data Analyst</v>
      </c>
      <c r="E11" t="str">
        <f t="shared" si="3"/>
        <v xml:space="preserve"> 65 - 140k 103k 0 40 - 120 80 3</v>
      </c>
      <c r="F11" t="str">
        <f t="shared" si="4"/>
        <v>65 - 140k 103k 0 40 - 120 80 3</v>
      </c>
      <c r="G11">
        <f t="shared" si="5"/>
        <v>10</v>
      </c>
      <c r="H11" t="str">
        <f t="shared" si="6"/>
        <v>65 - 140k</v>
      </c>
      <c r="I11" t="str">
        <f t="shared" si="7"/>
        <v>65k</v>
      </c>
      <c r="J11" t="str">
        <f t="shared" si="8"/>
        <v>140k</v>
      </c>
      <c r="K11" t="str">
        <f t="shared" si="9"/>
        <v>103k 0 40 - 120 80 3</v>
      </c>
      <c r="L11">
        <f t="shared" si="10"/>
        <v>5</v>
      </c>
      <c r="M11" t="str">
        <f t="shared" si="11"/>
        <v>103k</v>
      </c>
      <c r="N11" t="str">
        <f t="shared" si="12"/>
        <v>40 - 120 80 3</v>
      </c>
      <c r="O11">
        <f t="shared" si="13"/>
        <v>5</v>
      </c>
      <c r="P11" t="str">
        <f t="shared" si="14"/>
        <v>40</v>
      </c>
      <c r="Q11" t="str">
        <f t="shared" si="15"/>
        <v>120 80 3</v>
      </c>
      <c r="R11">
        <f t="shared" si="16"/>
        <v>4</v>
      </c>
      <c r="S11" t="str">
        <f t="shared" si="17"/>
        <v>120</v>
      </c>
      <c r="T11" t="str">
        <f t="shared" si="18"/>
        <v>80 3</v>
      </c>
      <c r="U11">
        <f t="shared" si="19"/>
        <v>3</v>
      </c>
      <c r="V11" t="str">
        <f t="shared" si="20"/>
        <v>80</v>
      </c>
    </row>
    <row r="12" spans="1:22" x14ac:dyDescent="0.35">
      <c r="A12" t="e">
        <f t="shared" si="0"/>
        <v>#VALUE!</v>
      </c>
      <c r="C12" t="e">
        <f t="shared" si="1"/>
        <v>#VALUE!</v>
      </c>
      <c r="D12" t="e">
        <f t="shared" si="2"/>
        <v>#VALUE!</v>
      </c>
      <c r="E12" t="e">
        <f t="shared" si="3"/>
        <v>#VALUE!</v>
      </c>
      <c r="F12" t="e">
        <f t="shared" si="4"/>
        <v>#VALUE!</v>
      </c>
      <c r="G12" t="e">
        <f t="shared" si="5"/>
        <v>#VALUE!</v>
      </c>
      <c r="H12" t="e">
        <f t="shared" si="6"/>
        <v>#VALUE!</v>
      </c>
      <c r="I12" t="e">
        <f t="shared" si="7"/>
        <v>#VALUE!</v>
      </c>
      <c r="J12" t="e">
        <f t="shared" si="8"/>
        <v>#VALUE!</v>
      </c>
      <c r="K12" t="e">
        <f t="shared" si="9"/>
        <v>#VALUE!</v>
      </c>
      <c r="L12" t="e">
        <f t="shared" si="10"/>
        <v>#VALUE!</v>
      </c>
      <c r="M12" t="e">
        <f t="shared" si="11"/>
        <v>#VALUE!</v>
      </c>
      <c r="N12" t="e">
        <f t="shared" si="12"/>
        <v>#VALUE!</v>
      </c>
      <c r="O12" t="e">
        <f t="shared" si="13"/>
        <v>#VALUE!</v>
      </c>
      <c r="P12" t="e">
        <f t="shared" si="14"/>
        <v>#VALUE!</v>
      </c>
      <c r="Q12" t="e">
        <f t="shared" si="15"/>
        <v>#VALUE!</v>
      </c>
      <c r="R12" t="e">
        <f t="shared" si="16"/>
        <v>#VALUE!</v>
      </c>
      <c r="S12" t="e">
        <f t="shared" si="17"/>
        <v>#VALUE!</v>
      </c>
      <c r="T12" t="e">
        <f t="shared" si="18"/>
        <v>#VALUE!</v>
      </c>
      <c r="U12" t="e">
        <f t="shared" si="19"/>
        <v>#VALUE!</v>
      </c>
      <c r="V12" t="e">
        <f t="shared" si="20"/>
        <v>#VALUE!</v>
      </c>
    </row>
    <row r="13" spans="1:22" x14ac:dyDescent="0.35">
      <c r="A13" t="e">
        <f t="shared" si="0"/>
        <v>#VALUE!</v>
      </c>
      <c r="C13" t="e">
        <f t="shared" si="1"/>
        <v>#VALUE!</v>
      </c>
      <c r="D13" t="e">
        <f t="shared" si="2"/>
        <v>#VALUE!</v>
      </c>
      <c r="E13" t="e">
        <f t="shared" si="3"/>
        <v>#VALUE!</v>
      </c>
      <c r="F13" t="e">
        <f t="shared" si="4"/>
        <v>#VALUE!</v>
      </c>
      <c r="G13" t="e">
        <f t="shared" si="5"/>
        <v>#VALUE!</v>
      </c>
      <c r="H13" t="e">
        <f t="shared" si="6"/>
        <v>#VALUE!</v>
      </c>
      <c r="I13" t="e">
        <f t="shared" si="7"/>
        <v>#VALUE!</v>
      </c>
      <c r="J13" t="e">
        <f t="shared" si="8"/>
        <v>#VALUE!</v>
      </c>
      <c r="K13" t="e">
        <f t="shared" si="9"/>
        <v>#VALUE!</v>
      </c>
      <c r="L13" t="e">
        <f t="shared" si="10"/>
        <v>#VALUE!</v>
      </c>
      <c r="M13" t="e">
        <f t="shared" si="11"/>
        <v>#VALUE!</v>
      </c>
      <c r="N13" t="e">
        <f t="shared" si="12"/>
        <v>#VALUE!</v>
      </c>
      <c r="O13" t="e">
        <f t="shared" si="13"/>
        <v>#VALUE!</v>
      </c>
      <c r="P13" t="e">
        <f t="shared" si="14"/>
        <v>#VALUE!</v>
      </c>
      <c r="Q13" t="e">
        <f t="shared" si="15"/>
        <v>#VALUE!</v>
      </c>
      <c r="R13" t="e">
        <f t="shared" si="16"/>
        <v>#VALUE!</v>
      </c>
      <c r="S13" t="e">
        <f t="shared" si="17"/>
        <v>#VALUE!</v>
      </c>
      <c r="T13" t="e">
        <f t="shared" si="18"/>
        <v>#VALUE!</v>
      </c>
      <c r="U13" t="e">
        <f t="shared" si="19"/>
        <v>#VALUE!</v>
      </c>
      <c r="V13" t="e">
        <f t="shared" si="20"/>
        <v>#VALUE!</v>
      </c>
    </row>
    <row r="14" spans="1:22" x14ac:dyDescent="0.35">
      <c r="A14" t="e">
        <f t="shared" si="0"/>
        <v>#VALUE!</v>
      </c>
      <c r="C14" t="e">
        <f t="shared" si="1"/>
        <v>#VALUE!</v>
      </c>
      <c r="D14" t="e">
        <f t="shared" si="2"/>
        <v>#VALUE!</v>
      </c>
      <c r="E14" t="e">
        <f t="shared" si="3"/>
        <v>#VALUE!</v>
      </c>
      <c r="F14" t="e">
        <f t="shared" si="4"/>
        <v>#VALUE!</v>
      </c>
      <c r="G14" t="e">
        <f t="shared" si="5"/>
        <v>#VALUE!</v>
      </c>
      <c r="H14" t="e">
        <f t="shared" si="6"/>
        <v>#VALUE!</v>
      </c>
      <c r="I14" t="e">
        <f t="shared" si="7"/>
        <v>#VALUE!</v>
      </c>
      <c r="J14" t="e">
        <f t="shared" si="8"/>
        <v>#VALUE!</v>
      </c>
      <c r="K14" t="e">
        <f t="shared" si="9"/>
        <v>#VALUE!</v>
      </c>
      <c r="L14" t="e">
        <f t="shared" si="10"/>
        <v>#VALUE!</v>
      </c>
      <c r="M14" t="e">
        <f t="shared" si="11"/>
        <v>#VALUE!</v>
      </c>
      <c r="N14" t="e">
        <f t="shared" si="12"/>
        <v>#VALUE!</v>
      </c>
      <c r="O14" t="e">
        <f t="shared" si="13"/>
        <v>#VALUE!</v>
      </c>
      <c r="P14" t="e">
        <f t="shared" si="14"/>
        <v>#VALUE!</v>
      </c>
      <c r="Q14" t="e">
        <f t="shared" si="15"/>
        <v>#VALUE!</v>
      </c>
      <c r="R14" t="e">
        <f t="shared" si="16"/>
        <v>#VALUE!</v>
      </c>
      <c r="S14" t="e">
        <f t="shared" si="17"/>
        <v>#VALUE!</v>
      </c>
      <c r="T14" t="e">
        <f t="shared" si="18"/>
        <v>#VALUE!</v>
      </c>
      <c r="U14" t="e">
        <f t="shared" si="19"/>
        <v>#VALUE!</v>
      </c>
      <c r="V14" t="e">
        <f t="shared" si="20"/>
        <v>#VALUE!</v>
      </c>
    </row>
    <row r="15" spans="1:22" x14ac:dyDescent="0.35">
      <c r="A15" t="e">
        <f t="shared" si="0"/>
        <v>#VALUE!</v>
      </c>
      <c r="C15" t="e">
        <f t="shared" si="1"/>
        <v>#VALUE!</v>
      </c>
      <c r="D15" t="e">
        <f t="shared" si="2"/>
        <v>#VALUE!</v>
      </c>
      <c r="E15" t="e">
        <f t="shared" si="3"/>
        <v>#VALUE!</v>
      </c>
      <c r="F15" t="e">
        <f t="shared" si="4"/>
        <v>#VALUE!</v>
      </c>
      <c r="G15" t="e">
        <f t="shared" si="5"/>
        <v>#VALUE!</v>
      </c>
      <c r="H15" t="e">
        <f t="shared" si="6"/>
        <v>#VALUE!</v>
      </c>
      <c r="I15" t="e">
        <f t="shared" si="7"/>
        <v>#VALUE!</v>
      </c>
      <c r="J15" t="e">
        <f t="shared" si="8"/>
        <v>#VALUE!</v>
      </c>
      <c r="K15" t="e">
        <f t="shared" si="9"/>
        <v>#VALUE!</v>
      </c>
      <c r="L15" t="e">
        <f t="shared" si="10"/>
        <v>#VALUE!</v>
      </c>
      <c r="M15" t="e">
        <f t="shared" si="11"/>
        <v>#VALUE!</v>
      </c>
      <c r="N15" t="e">
        <f t="shared" si="12"/>
        <v>#VALUE!</v>
      </c>
      <c r="O15" t="e">
        <f t="shared" si="13"/>
        <v>#VALUE!</v>
      </c>
      <c r="P15" t="e">
        <f t="shared" si="14"/>
        <v>#VALUE!</v>
      </c>
      <c r="Q15" t="e">
        <f t="shared" si="15"/>
        <v>#VALUE!</v>
      </c>
      <c r="R15" t="e">
        <f t="shared" si="16"/>
        <v>#VALUE!</v>
      </c>
      <c r="S15" t="e">
        <f t="shared" si="17"/>
        <v>#VALUE!</v>
      </c>
      <c r="T15" t="e">
        <f t="shared" si="18"/>
        <v>#VALUE!</v>
      </c>
      <c r="U15" t="e">
        <f t="shared" si="19"/>
        <v>#VALUE!</v>
      </c>
      <c r="V15" t="e">
        <f t="shared" si="20"/>
        <v>#VALUE!</v>
      </c>
    </row>
    <row r="16" spans="1:22" x14ac:dyDescent="0.35">
      <c r="A16" t="e">
        <f t="shared" si="0"/>
        <v>#VALUE!</v>
      </c>
      <c r="C16" t="e">
        <f t="shared" si="1"/>
        <v>#VALUE!</v>
      </c>
      <c r="D16" t="e">
        <f t="shared" si="2"/>
        <v>#VALUE!</v>
      </c>
      <c r="E16" t="e">
        <f t="shared" si="3"/>
        <v>#VALUE!</v>
      </c>
      <c r="F16" t="e">
        <f t="shared" si="4"/>
        <v>#VALUE!</v>
      </c>
      <c r="G16" t="e">
        <f t="shared" si="5"/>
        <v>#VALUE!</v>
      </c>
      <c r="H16" t="e">
        <f t="shared" si="6"/>
        <v>#VALUE!</v>
      </c>
      <c r="I16" t="e">
        <f t="shared" si="7"/>
        <v>#VALUE!</v>
      </c>
      <c r="J16" t="e">
        <f t="shared" si="8"/>
        <v>#VALUE!</v>
      </c>
      <c r="K16" t="e">
        <f t="shared" si="9"/>
        <v>#VALUE!</v>
      </c>
      <c r="L16" t="e">
        <f t="shared" si="10"/>
        <v>#VALUE!</v>
      </c>
      <c r="M16" t="e">
        <f t="shared" si="11"/>
        <v>#VALUE!</v>
      </c>
      <c r="N16" t="e">
        <f t="shared" si="12"/>
        <v>#VALUE!</v>
      </c>
      <c r="O16" t="e">
        <f t="shared" si="13"/>
        <v>#VALUE!</v>
      </c>
      <c r="P16" t="e">
        <f t="shared" si="14"/>
        <v>#VALUE!</v>
      </c>
      <c r="Q16" t="e">
        <f t="shared" si="15"/>
        <v>#VALUE!</v>
      </c>
      <c r="R16" t="e">
        <f t="shared" si="16"/>
        <v>#VALUE!</v>
      </c>
      <c r="S16" t="e">
        <f t="shared" si="17"/>
        <v>#VALUE!</v>
      </c>
      <c r="T16" t="e">
        <f t="shared" si="18"/>
        <v>#VALUE!</v>
      </c>
      <c r="U16" t="e">
        <f t="shared" si="19"/>
        <v>#VALUE!</v>
      </c>
      <c r="V16" t="e">
        <f t="shared" si="20"/>
        <v>#VALUE!</v>
      </c>
    </row>
    <row r="17" spans="1:22" x14ac:dyDescent="0.35">
      <c r="A17" t="e">
        <f t="shared" si="0"/>
        <v>#VALUE!</v>
      </c>
      <c r="C17" t="e">
        <f t="shared" si="1"/>
        <v>#VALUE!</v>
      </c>
      <c r="D17" t="e">
        <f t="shared" si="2"/>
        <v>#VALUE!</v>
      </c>
      <c r="E17" t="e">
        <f t="shared" si="3"/>
        <v>#VALUE!</v>
      </c>
      <c r="F17" t="e">
        <f t="shared" si="4"/>
        <v>#VALUE!</v>
      </c>
      <c r="G17" t="e">
        <f t="shared" si="5"/>
        <v>#VALUE!</v>
      </c>
      <c r="H17" t="e">
        <f t="shared" si="6"/>
        <v>#VALUE!</v>
      </c>
      <c r="I17" t="e">
        <f t="shared" si="7"/>
        <v>#VALUE!</v>
      </c>
      <c r="J17" t="e">
        <f t="shared" si="8"/>
        <v>#VALUE!</v>
      </c>
      <c r="K17" t="e">
        <f t="shared" si="9"/>
        <v>#VALUE!</v>
      </c>
      <c r="L17" t="e">
        <f t="shared" si="10"/>
        <v>#VALUE!</v>
      </c>
      <c r="M17" t="e">
        <f t="shared" si="11"/>
        <v>#VALUE!</v>
      </c>
      <c r="N17" t="e">
        <f t="shared" si="12"/>
        <v>#VALUE!</v>
      </c>
      <c r="O17" t="e">
        <f t="shared" si="13"/>
        <v>#VALUE!</v>
      </c>
      <c r="P17" t="e">
        <f t="shared" si="14"/>
        <v>#VALUE!</v>
      </c>
      <c r="Q17" t="e">
        <f t="shared" si="15"/>
        <v>#VALUE!</v>
      </c>
      <c r="R17" t="e">
        <f t="shared" si="16"/>
        <v>#VALUE!</v>
      </c>
      <c r="S17" t="e">
        <f t="shared" si="17"/>
        <v>#VALUE!</v>
      </c>
      <c r="T17" t="e">
        <f t="shared" si="18"/>
        <v>#VALUE!</v>
      </c>
      <c r="U17" t="e">
        <f t="shared" si="19"/>
        <v>#VALUE!</v>
      </c>
      <c r="V17" t="e">
        <f t="shared" si="20"/>
        <v>#VALUE!</v>
      </c>
    </row>
    <row r="18" spans="1:22" x14ac:dyDescent="0.35">
      <c r="A18" t="e">
        <f t="shared" si="0"/>
        <v>#VALUE!</v>
      </c>
      <c r="C18" t="e">
        <f t="shared" si="1"/>
        <v>#VALUE!</v>
      </c>
      <c r="D18" t="e">
        <f t="shared" si="2"/>
        <v>#VALUE!</v>
      </c>
      <c r="E18" t="e">
        <f t="shared" si="3"/>
        <v>#VALUE!</v>
      </c>
      <c r="F18" t="e">
        <f t="shared" si="4"/>
        <v>#VALUE!</v>
      </c>
      <c r="G18" t="e">
        <f t="shared" si="5"/>
        <v>#VALUE!</v>
      </c>
      <c r="H18" t="e">
        <f t="shared" si="6"/>
        <v>#VALUE!</v>
      </c>
      <c r="I18" t="e">
        <f t="shared" si="7"/>
        <v>#VALUE!</v>
      </c>
      <c r="J18" t="e">
        <f t="shared" si="8"/>
        <v>#VALUE!</v>
      </c>
      <c r="K18" t="e">
        <f t="shared" si="9"/>
        <v>#VALUE!</v>
      </c>
      <c r="L18" t="e">
        <f t="shared" si="10"/>
        <v>#VALUE!</v>
      </c>
      <c r="M18" t="e">
        <f t="shared" si="11"/>
        <v>#VALUE!</v>
      </c>
      <c r="N18" t="e">
        <f t="shared" si="12"/>
        <v>#VALUE!</v>
      </c>
      <c r="O18" t="e">
        <f t="shared" si="13"/>
        <v>#VALUE!</v>
      </c>
      <c r="P18" t="e">
        <f t="shared" si="14"/>
        <v>#VALUE!</v>
      </c>
      <c r="Q18" t="e">
        <f t="shared" si="15"/>
        <v>#VALUE!</v>
      </c>
      <c r="R18" t="e">
        <f t="shared" si="16"/>
        <v>#VALUE!</v>
      </c>
      <c r="S18" t="e">
        <f t="shared" si="17"/>
        <v>#VALUE!</v>
      </c>
      <c r="T18" t="e">
        <f t="shared" si="18"/>
        <v>#VALUE!</v>
      </c>
      <c r="U18" t="e">
        <f t="shared" si="19"/>
        <v>#VALUE!</v>
      </c>
      <c r="V18" t="e">
        <f t="shared" si="20"/>
        <v>#VALUE!</v>
      </c>
    </row>
    <row r="19" spans="1:22" x14ac:dyDescent="0.35">
      <c r="A19" t="e">
        <f t="shared" si="0"/>
        <v>#VALUE!</v>
      </c>
      <c r="C19" t="e">
        <f t="shared" si="1"/>
        <v>#VALUE!</v>
      </c>
      <c r="D19" t="e">
        <f t="shared" si="2"/>
        <v>#VALUE!</v>
      </c>
      <c r="E19" t="e">
        <f t="shared" si="3"/>
        <v>#VALUE!</v>
      </c>
      <c r="F19" t="e">
        <f t="shared" si="4"/>
        <v>#VALUE!</v>
      </c>
      <c r="G19" t="e">
        <f t="shared" si="5"/>
        <v>#VALUE!</v>
      </c>
      <c r="H19" t="e">
        <f t="shared" si="6"/>
        <v>#VALUE!</v>
      </c>
      <c r="I19" t="e">
        <f t="shared" si="7"/>
        <v>#VALUE!</v>
      </c>
      <c r="J19" t="e">
        <f t="shared" si="8"/>
        <v>#VALUE!</v>
      </c>
      <c r="K19" t="e">
        <f t="shared" si="9"/>
        <v>#VALUE!</v>
      </c>
      <c r="L19" t="e">
        <f t="shared" si="10"/>
        <v>#VALUE!</v>
      </c>
      <c r="M19" t="e">
        <f t="shared" si="11"/>
        <v>#VALUE!</v>
      </c>
      <c r="N19" t="e">
        <f t="shared" si="12"/>
        <v>#VALUE!</v>
      </c>
      <c r="O19" t="e">
        <f t="shared" si="13"/>
        <v>#VALUE!</v>
      </c>
      <c r="P19" t="e">
        <f t="shared" si="14"/>
        <v>#VALUE!</v>
      </c>
      <c r="Q19" t="e">
        <f t="shared" si="15"/>
        <v>#VALUE!</v>
      </c>
      <c r="R19" t="e">
        <f t="shared" si="16"/>
        <v>#VALUE!</v>
      </c>
      <c r="S19" t="e">
        <f t="shared" si="17"/>
        <v>#VALUE!</v>
      </c>
      <c r="T19" t="e">
        <f t="shared" si="18"/>
        <v>#VALUE!</v>
      </c>
      <c r="U19" t="e">
        <f t="shared" si="19"/>
        <v>#VALUE!</v>
      </c>
      <c r="V19" t="e">
        <f t="shared" si="20"/>
        <v>#VALUE!</v>
      </c>
    </row>
    <row r="20" spans="1:22" x14ac:dyDescent="0.35">
      <c r="A20" t="e">
        <f t="shared" si="0"/>
        <v>#VALUE!</v>
      </c>
      <c r="C20" t="e">
        <f t="shared" si="1"/>
        <v>#VALUE!</v>
      </c>
      <c r="D20" t="e">
        <f t="shared" si="2"/>
        <v>#VALUE!</v>
      </c>
      <c r="E20" t="e">
        <f t="shared" si="3"/>
        <v>#VALUE!</v>
      </c>
      <c r="F20" t="e">
        <f t="shared" si="4"/>
        <v>#VALUE!</v>
      </c>
      <c r="G20" t="e">
        <f t="shared" si="5"/>
        <v>#VALUE!</v>
      </c>
      <c r="H20" t="e">
        <f t="shared" si="6"/>
        <v>#VALUE!</v>
      </c>
      <c r="I20" t="e">
        <f t="shared" si="7"/>
        <v>#VALUE!</v>
      </c>
      <c r="J20" t="e">
        <f t="shared" si="8"/>
        <v>#VALUE!</v>
      </c>
      <c r="K20" t="e">
        <f t="shared" si="9"/>
        <v>#VALUE!</v>
      </c>
      <c r="L20" t="e">
        <f t="shared" si="10"/>
        <v>#VALUE!</v>
      </c>
      <c r="M20" t="e">
        <f t="shared" si="11"/>
        <v>#VALUE!</v>
      </c>
      <c r="N20" t="e">
        <f t="shared" si="12"/>
        <v>#VALUE!</v>
      </c>
      <c r="O20" t="e">
        <f t="shared" si="13"/>
        <v>#VALUE!</v>
      </c>
      <c r="P20" t="e">
        <f t="shared" si="14"/>
        <v>#VALUE!</v>
      </c>
      <c r="Q20" t="e">
        <f t="shared" si="15"/>
        <v>#VALUE!</v>
      </c>
      <c r="R20" t="e">
        <f t="shared" si="16"/>
        <v>#VALUE!</v>
      </c>
      <c r="S20" t="e">
        <f t="shared" si="17"/>
        <v>#VALUE!</v>
      </c>
      <c r="T20" t="e">
        <f t="shared" si="18"/>
        <v>#VALUE!</v>
      </c>
      <c r="U20" t="e">
        <f t="shared" si="19"/>
        <v>#VALUE!</v>
      </c>
      <c r="V20" t="e">
        <f t="shared" si="20"/>
        <v>#VALUE!</v>
      </c>
    </row>
    <row r="21" spans="1:22" x14ac:dyDescent="0.35">
      <c r="A21" t="e">
        <f t="shared" si="0"/>
        <v>#VALUE!</v>
      </c>
      <c r="C21" t="e">
        <f t="shared" si="1"/>
        <v>#VALUE!</v>
      </c>
      <c r="D21" t="e">
        <f t="shared" si="2"/>
        <v>#VALUE!</v>
      </c>
      <c r="E21" t="e">
        <f t="shared" si="3"/>
        <v>#VALUE!</v>
      </c>
      <c r="F21" t="e">
        <f t="shared" si="4"/>
        <v>#VALUE!</v>
      </c>
      <c r="G21" t="e">
        <f t="shared" si="5"/>
        <v>#VALUE!</v>
      </c>
      <c r="H21" t="e">
        <f t="shared" si="6"/>
        <v>#VALUE!</v>
      </c>
      <c r="I21" t="e">
        <f t="shared" si="7"/>
        <v>#VALUE!</v>
      </c>
      <c r="J21" t="e">
        <f t="shared" si="8"/>
        <v>#VALUE!</v>
      </c>
      <c r="K21" t="e">
        <f t="shared" si="9"/>
        <v>#VALUE!</v>
      </c>
      <c r="L21" t="e">
        <f t="shared" si="10"/>
        <v>#VALUE!</v>
      </c>
      <c r="M21" t="e">
        <f t="shared" si="11"/>
        <v>#VALUE!</v>
      </c>
      <c r="N21" t="e">
        <f t="shared" si="12"/>
        <v>#VALUE!</v>
      </c>
      <c r="O21" t="e">
        <f t="shared" si="13"/>
        <v>#VALUE!</v>
      </c>
      <c r="P21" t="e">
        <f t="shared" si="14"/>
        <v>#VALUE!</v>
      </c>
      <c r="Q21" t="e">
        <f t="shared" si="15"/>
        <v>#VALUE!</v>
      </c>
      <c r="R21" t="e">
        <f t="shared" si="16"/>
        <v>#VALUE!</v>
      </c>
      <c r="S21" t="e">
        <f t="shared" si="17"/>
        <v>#VALUE!</v>
      </c>
      <c r="T21" t="e">
        <f t="shared" si="18"/>
        <v>#VALUE!</v>
      </c>
      <c r="U21" t="e">
        <f t="shared" si="19"/>
        <v>#VALUE!</v>
      </c>
      <c r="V21" t="e">
        <f t="shared" si="20"/>
        <v>#VALUE!</v>
      </c>
    </row>
    <row r="22" spans="1:22" x14ac:dyDescent="0.35">
      <c r="A22" t="e">
        <f t="shared" si="0"/>
        <v>#VALUE!</v>
      </c>
      <c r="C22" t="e">
        <f t="shared" si="1"/>
        <v>#VALUE!</v>
      </c>
      <c r="D22" t="e">
        <f t="shared" si="2"/>
        <v>#VALUE!</v>
      </c>
      <c r="E22" t="e">
        <f t="shared" si="3"/>
        <v>#VALUE!</v>
      </c>
      <c r="F22" t="e">
        <f t="shared" si="4"/>
        <v>#VALUE!</v>
      </c>
      <c r="G22" t="e">
        <f t="shared" si="5"/>
        <v>#VALUE!</v>
      </c>
      <c r="H22" t="e">
        <f t="shared" si="6"/>
        <v>#VALUE!</v>
      </c>
      <c r="I22" t="e">
        <f t="shared" si="7"/>
        <v>#VALUE!</v>
      </c>
      <c r="J22" t="e">
        <f t="shared" si="8"/>
        <v>#VALUE!</v>
      </c>
      <c r="K22" t="e">
        <f t="shared" si="9"/>
        <v>#VALUE!</v>
      </c>
      <c r="L22" t="e">
        <f t="shared" si="10"/>
        <v>#VALUE!</v>
      </c>
      <c r="M22" t="e">
        <f t="shared" si="11"/>
        <v>#VALUE!</v>
      </c>
      <c r="N22" t="e">
        <f t="shared" si="12"/>
        <v>#VALUE!</v>
      </c>
      <c r="O22" t="e">
        <f t="shared" si="13"/>
        <v>#VALUE!</v>
      </c>
      <c r="P22" t="e">
        <f t="shared" si="14"/>
        <v>#VALUE!</v>
      </c>
      <c r="Q22" t="e">
        <f t="shared" si="15"/>
        <v>#VALUE!</v>
      </c>
      <c r="R22" t="e">
        <f t="shared" si="16"/>
        <v>#VALUE!</v>
      </c>
      <c r="S22" t="e">
        <f t="shared" si="17"/>
        <v>#VALUE!</v>
      </c>
      <c r="T22" t="e">
        <f t="shared" si="18"/>
        <v>#VALUE!</v>
      </c>
      <c r="U22" t="e">
        <f t="shared" si="19"/>
        <v>#VALUE!</v>
      </c>
      <c r="V22" t="e">
        <f t="shared" si="20"/>
        <v>#VALUE!</v>
      </c>
    </row>
    <row r="23" spans="1:22" x14ac:dyDescent="0.35">
      <c r="A23" t="e">
        <f t="shared" si="0"/>
        <v>#VALUE!</v>
      </c>
      <c r="C23" t="e">
        <f t="shared" si="1"/>
        <v>#VALUE!</v>
      </c>
      <c r="D23" t="e">
        <f t="shared" si="2"/>
        <v>#VALUE!</v>
      </c>
      <c r="E23" t="e">
        <f t="shared" si="3"/>
        <v>#VALUE!</v>
      </c>
      <c r="F23" t="e">
        <f t="shared" si="4"/>
        <v>#VALUE!</v>
      </c>
      <c r="G23" t="e">
        <f t="shared" si="5"/>
        <v>#VALUE!</v>
      </c>
      <c r="H23" t="e">
        <f t="shared" si="6"/>
        <v>#VALUE!</v>
      </c>
      <c r="I23" t="e">
        <f t="shared" si="7"/>
        <v>#VALUE!</v>
      </c>
      <c r="J23" t="e">
        <f t="shared" si="8"/>
        <v>#VALUE!</v>
      </c>
      <c r="K23" t="e">
        <f t="shared" si="9"/>
        <v>#VALUE!</v>
      </c>
      <c r="L23" t="e">
        <f t="shared" si="10"/>
        <v>#VALUE!</v>
      </c>
      <c r="M23" t="e">
        <f t="shared" si="11"/>
        <v>#VALUE!</v>
      </c>
      <c r="N23" t="e">
        <f t="shared" si="12"/>
        <v>#VALUE!</v>
      </c>
      <c r="O23" t="e">
        <f t="shared" si="13"/>
        <v>#VALUE!</v>
      </c>
      <c r="P23" t="e">
        <f t="shared" si="14"/>
        <v>#VALUE!</v>
      </c>
      <c r="Q23" t="e">
        <f t="shared" si="15"/>
        <v>#VALUE!</v>
      </c>
      <c r="R23" t="e">
        <f t="shared" si="16"/>
        <v>#VALUE!</v>
      </c>
      <c r="S23" t="e">
        <f t="shared" si="17"/>
        <v>#VALUE!</v>
      </c>
      <c r="T23" t="e">
        <f t="shared" si="18"/>
        <v>#VALUE!</v>
      </c>
      <c r="U23" t="e">
        <f t="shared" si="19"/>
        <v>#VALUE!</v>
      </c>
      <c r="V23" t="e">
        <f t="shared" si="20"/>
        <v>#VALUE!</v>
      </c>
    </row>
    <row r="24" spans="1:22" x14ac:dyDescent="0.35">
      <c r="A24" t="e">
        <f t="shared" si="0"/>
        <v>#VALUE!</v>
      </c>
      <c r="C24" t="e">
        <f t="shared" si="1"/>
        <v>#VALUE!</v>
      </c>
      <c r="D24" t="e">
        <f t="shared" si="2"/>
        <v>#VALUE!</v>
      </c>
      <c r="E24" t="e">
        <f t="shared" si="3"/>
        <v>#VALUE!</v>
      </c>
      <c r="F24" t="e">
        <f t="shared" si="4"/>
        <v>#VALUE!</v>
      </c>
      <c r="G24" t="e">
        <f t="shared" si="5"/>
        <v>#VALUE!</v>
      </c>
      <c r="H24" t="e">
        <f t="shared" si="6"/>
        <v>#VALUE!</v>
      </c>
      <c r="I24" t="e">
        <f t="shared" si="7"/>
        <v>#VALUE!</v>
      </c>
      <c r="J24" t="e">
        <f t="shared" si="8"/>
        <v>#VALUE!</v>
      </c>
      <c r="K24" t="e">
        <f t="shared" si="9"/>
        <v>#VALUE!</v>
      </c>
      <c r="L24" t="e">
        <f t="shared" si="10"/>
        <v>#VALUE!</v>
      </c>
      <c r="M24" t="e">
        <f t="shared" si="11"/>
        <v>#VALUE!</v>
      </c>
      <c r="N24" t="e">
        <f t="shared" si="12"/>
        <v>#VALUE!</v>
      </c>
      <c r="O24" t="e">
        <f t="shared" si="13"/>
        <v>#VALUE!</v>
      </c>
      <c r="P24" t="e">
        <f t="shared" si="14"/>
        <v>#VALUE!</v>
      </c>
      <c r="Q24" t="e">
        <f t="shared" si="15"/>
        <v>#VALUE!</v>
      </c>
      <c r="R24" t="e">
        <f t="shared" si="16"/>
        <v>#VALUE!</v>
      </c>
      <c r="S24" t="e">
        <f t="shared" si="17"/>
        <v>#VALUE!</v>
      </c>
      <c r="T24" t="e">
        <f t="shared" si="18"/>
        <v>#VALUE!</v>
      </c>
      <c r="U24" t="e">
        <f t="shared" si="19"/>
        <v>#VALUE!</v>
      </c>
      <c r="V24" t="e">
        <f t="shared" si="20"/>
        <v>#VALUE!</v>
      </c>
    </row>
    <row r="25" spans="1:22" x14ac:dyDescent="0.35">
      <c r="A25" t="e">
        <f t="shared" si="0"/>
        <v>#VALUE!</v>
      </c>
      <c r="C25" t="e">
        <f t="shared" si="1"/>
        <v>#VALUE!</v>
      </c>
      <c r="D25" t="e">
        <f t="shared" si="2"/>
        <v>#VALUE!</v>
      </c>
      <c r="E25" t="e">
        <f t="shared" si="3"/>
        <v>#VALUE!</v>
      </c>
      <c r="F25" t="e">
        <f t="shared" si="4"/>
        <v>#VALUE!</v>
      </c>
      <c r="G25" t="e">
        <f t="shared" si="5"/>
        <v>#VALUE!</v>
      </c>
      <c r="H25" t="e">
        <f t="shared" si="6"/>
        <v>#VALUE!</v>
      </c>
      <c r="I25" t="e">
        <f t="shared" si="7"/>
        <v>#VALUE!</v>
      </c>
      <c r="J25" t="e">
        <f t="shared" si="8"/>
        <v>#VALUE!</v>
      </c>
      <c r="K25" t="e">
        <f t="shared" si="9"/>
        <v>#VALUE!</v>
      </c>
      <c r="L25" t="e">
        <f t="shared" si="10"/>
        <v>#VALUE!</v>
      </c>
      <c r="M25" t="e">
        <f t="shared" si="11"/>
        <v>#VALUE!</v>
      </c>
      <c r="N25" t="e">
        <f t="shared" si="12"/>
        <v>#VALUE!</v>
      </c>
      <c r="O25" t="e">
        <f t="shared" si="13"/>
        <v>#VALUE!</v>
      </c>
      <c r="P25" t="e">
        <f t="shared" si="14"/>
        <v>#VALUE!</v>
      </c>
      <c r="Q25" t="e">
        <f t="shared" si="15"/>
        <v>#VALUE!</v>
      </c>
      <c r="R25" t="e">
        <f t="shared" si="16"/>
        <v>#VALUE!</v>
      </c>
      <c r="S25" t="e">
        <f t="shared" si="17"/>
        <v>#VALUE!</v>
      </c>
      <c r="T25" t="e">
        <f t="shared" si="18"/>
        <v>#VALUE!</v>
      </c>
      <c r="U25" t="e">
        <f t="shared" si="19"/>
        <v>#VALUE!</v>
      </c>
      <c r="V25" t="e">
        <f t="shared" si="20"/>
        <v>#VALUE!</v>
      </c>
    </row>
    <row r="26" spans="1:22" x14ac:dyDescent="0.35">
      <c r="A26" t="e">
        <f t="shared" si="0"/>
        <v>#VALUE!</v>
      </c>
      <c r="C26" t="e">
        <f t="shared" si="1"/>
        <v>#VALUE!</v>
      </c>
      <c r="D26" t="e">
        <f t="shared" si="2"/>
        <v>#VALUE!</v>
      </c>
      <c r="E26" t="e">
        <f t="shared" si="3"/>
        <v>#VALUE!</v>
      </c>
      <c r="F26" t="e">
        <f t="shared" si="4"/>
        <v>#VALUE!</v>
      </c>
      <c r="G26" t="e">
        <f t="shared" si="5"/>
        <v>#VALUE!</v>
      </c>
      <c r="H26" t="e">
        <f t="shared" si="6"/>
        <v>#VALUE!</v>
      </c>
      <c r="I26" t="e">
        <f t="shared" si="7"/>
        <v>#VALUE!</v>
      </c>
      <c r="J26" t="e">
        <f t="shared" si="8"/>
        <v>#VALUE!</v>
      </c>
      <c r="K26" t="e">
        <f t="shared" si="9"/>
        <v>#VALUE!</v>
      </c>
      <c r="L26" t="e">
        <f t="shared" si="10"/>
        <v>#VALUE!</v>
      </c>
      <c r="M26" t="e">
        <f t="shared" si="11"/>
        <v>#VALUE!</v>
      </c>
      <c r="N26" t="e">
        <f t="shared" si="12"/>
        <v>#VALUE!</v>
      </c>
      <c r="O26" t="e">
        <f t="shared" si="13"/>
        <v>#VALUE!</v>
      </c>
      <c r="P26" t="e">
        <f t="shared" si="14"/>
        <v>#VALUE!</v>
      </c>
      <c r="Q26" t="e">
        <f t="shared" si="15"/>
        <v>#VALUE!</v>
      </c>
      <c r="R26" t="e">
        <f t="shared" si="16"/>
        <v>#VALUE!</v>
      </c>
      <c r="S26" t="e">
        <f t="shared" si="17"/>
        <v>#VALUE!</v>
      </c>
      <c r="T26" t="e">
        <f t="shared" si="18"/>
        <v>#VALUE!</v>
      </c>
      <c r="U26" t="e">
        <f t="shared" si="19"/>
        <v>#VALUE!</v>
      </c>
      <c r="V26" t="e">
        <f t="shared" si="20"/>
        <v>#VALUE!</v>
      </c>
    </row>
    <row r="27" spans="1:22" x14ac:dyDescent="0.35">
      <c r="A27" t="e">
        <f t="shared" si="0"/>
        <v>#VALUE!</v>
      </c>
      <c r="C27" t="e">
        <f t="shared" si="1"/>
        <v>#VALUE!</v>
      </c>
      <c r="D27" t="e">
        <f t="shared" si="2"/>
        <v>#VALUE!</v>
      </c>
      <c r="E27" t="e">
        <f t="shared" si="3"/>
        <v>#VALUE!</v>
      </c>
      <c r="F27" t="e">
        <f t="shared" si="4"/>
        <v>#VALUE!</v>
      </c>
      <c r="G27" t="e">
        <f t="shared" si="5"/>
        <v>#VALUE!</v>
      </c>
      <c r="H27" t="e">
        <f t="shared" si="6"/>
        <v>#VALUE!</v>
      </c>
      <c r="I27" t="e">
        <f t="shared" si="7"/>
        <v>#VALUE!</v>
      </c>
      <c r="J27" t="e">
        <f t="shared" si="8"/>
        <v>#VALUE!</v>
      </c>
      <c r="K27" t="e">
        <f t="shared" si="9"/>
        <v>#VALUE!</v>
      </c>
      <c r="L27" t="e">
        <f t="shared" si="10"/>
        <v>#VALUE!</v>
      </c>
      <c r="M27" t="e">
        <f t="shared" si="11"/>
        <v>#VALUE!</v>
      </c>
      <c r="N27" t="e">
        <f t="shared" si="12"/>
        <v>#VALUE!</v>
      </c>
      <c r="O27" t="e">
        <f t="shared" si="13"/>
        <v>#VALUE!</v>
      </c>
      <c r="P27" t="e">
        <f t="shared" si="14"/>
        <v>#VALUE!</v>
      </c>
      <c r="Q27" t="e">
        <f t="shared" si="15"/>
        <v>#VALUE!</v>
      </c>
      <c r="R27" t="e">
        <f t="shared" si="16"/>
        <v>#VALUE!</v>
      </c>
      <c r="S27" t="e">
        <f t="shared" si="17"/>
        <v>#VALUE!</v>
      </c>
      <c r="T27" t="e">
        <f t="shared" si="18"/>
        <v>#VALUE!</v>
      </c>
      <c r="U27" t="e">
        <f t="shared" si="19"/>
        <v>#VALUE!</v>
      </c>
      <c r="V27" t="e">
        <f t="shared" si="20"/>
        <v>#VALUE!</v>
      </c>
    </row>
    <row r="28" spans="1:22" x14ac:dyDescent="0.35">
      <c r="A28" t="e">
        <f t="shared" si="0"/>
        <v>#VALUE!</v>
      </c>
      <c r="C28" t="e">
        <f t="shared" si="1"/>
        <v>#VALUE!</v>
      </c>
      <c r="D28" t="e">
        <f t="shared" si="2"/>
        <v>#VALUE!</v>
      </c>
      <c r="E28" t="e">
        <f t="shared" si="3"/>
        <v>#VALUE!</v>
      </c>
      <c r="F28" t="e">
        <f t="shared" si="4"/>
        <v>#VALUE!</v>
      </c>
      <c r="G28" t="e">
        <f t="shared" si="5"/>
        <v>#VALUE!</v>
      </c>
      <c r="H28" t="e">
        <f t="shared" si="6"/>
        <v>#VALUE!</v>
      </c>
      <c r="I28" t="e">
        <f t="shared" si="7"/>
        <v>#VALUE!</v>
      </c>
      <c r="J28" t="e">
        <f t="shared" si="8"/>
        <v>#VALUE!</v>
      </c>
      <c r="K28" t="e">
        <f t="shared" si="9"/>
        <v>#VALUE!</v>
      </c>
      <c r="L28" t="e">
        <f t="shared" si="10"/>
        <v>#VALUE!</v>
      </c>
      <c r="M28" t="e">
        <f t="shared" si="11"/>
        <v>#VALUE!</v>
      </c>
      <c r="N28" t="e">
        <f t="shared" si="12"/>
        <v>#VALUE!</v>
      </c>
      <c r="O28" t="e">
        <f t="shared" si="13"/>
        <v>#VALUE!</v>
      </c>
      <c r="P28" t="e">
        <f t="shared" si="14"/>
        <v>#VALUE!</v>
      </c>
      <c r="Q28" t="e">
        <f t="shared" si="15"/>
        <v>#VALUE!</v>
      </c>
      <c r="R28" t="e">
        <f t="shared" si="16"/>
        <v>#VALUE!</v>
      </c>
      <c r="S28" t="e">
        <f t="shared" si="17"/>
        <v>#VALUE!</v>
      </c>
      <c r="T28" t="e">
        <f t="shared" si="18"/>
        <v>#VALUE!</v>
      </c>
      <c r="U28" t="e">
        <f t="shared" si="19"/>
        <v>#VALUE!</v>
      </c>
      <c r="V28" t="e">
        <f t="shared" si="20"/>
        <v>#VALUE!</v>
      </c>
    </row>
    <row r="29" spans="1:22" x14ac:dyDescent="0.35">
      <c r="A29" t="e">
        <f t="shared" si="0"/>
        <v>#VALUE!</v>
      </c>
      <c r="C29" t="e">
        <f t="shared" si="1"/>
        <v>#VALUE!</v>
      </c>
      <c r="D29" t="e">
        <f t="shared" si="2"/>
        <v>#VALUE!</v>
      </c>
      <c r="E29" t="e">
        <f t="shared" si="3"/>
        <v>#VALUE!</v>
      </c>
      <c r="F29" t="e">
        <f t="shared" si="4"/>
        <v>#VALUE!</v>
      </c>
      <c r="G29" t="e">
        <f t="shared" si="5"/>
        <v>#VALUE!</v>
      </c>
      <c r="H29" t="e">
        <f t="shared" si="6"/>
        <v>#VALUE!</v>
      </c>
      <c r="I29" t="e">
        <f t="shared" si="7"/>
        <v>#VALUE!</v>
      </c>
      <c r="J29" t="e">
        <f t="shared" si="8"/>
        <v>#VALUE!</v>
      </c>
      <c r="K29" t="e">
        <f t="shared" si="9"/>
        <v>#VALUE!</v>
      </c>
      <c r="L29" t="e">
        <f t="shared" si="10"/>
        <v>#VALUE!</v>
      </c>
      <c r="M29" t="e">
        <f t="shared" si="11"/>
        <v>#VALUE!</v>
      </c>
      <c r="N29" t="e">
        <f t="shared" si="12"/>
        <v>#VALUE!</v>
      </c>
      <c r="O29" t="e">
        <f t="shared" si="13"/>
        <v>#VALUE!</v>
      </c>
      <c r="P29" t="e">
        <f t="shared" si="14"/>
        <v>#VALUE!</v>
      </c>
      <c r="Q29" t="e">
        <f t="shared" si="15"/>
        <v>#VALUE!</v>
      </c>
      <c r="R29" t="e">
        <f t="shared" si="16"/>
        <v>#VALUE!</v>
      </c>
      <c r="S29" t="e">
        <f t="shared" si="17"/>
        <v>#VALUE!</v>
      </c>
      <c r="T29" t="e">
        <f t="shared" si="18"/>
        <v>#VALUE!</v>
      </c>
      <c r="U29" t="e">
        <f t="shared" si="19"/>
        <v>#VALUE!</v>
      </c>
      <c r="V29" t="e">
        <f t="shared" si="20"/>
        <v>#VALUE!</v>
      </c>
    </row>
    <row r="30" spans="1:22" x14ac:dyDescent="0.35">
      <c r="A30" t="e">
        <f t="shared" si="0"/>
        <v>#VALUE!</v>
      </c>
      <c r="C30" t="e">
        <f t="shared" si="1"/>
        <v>#VALUE!</v>
      </c>
      <c r="D30" t="e">
        <f t="shared" si="2"/>
        <v>#VALUE!</v>
      </c>
      <c r="E30" t="e">
        <f t="shared" si="3"/>
        <v>#VALUE!</v>
      </c>
      <c r="F30" t="e">
        <f t="shared" si="4"/>
        <v>#VALUE!</v>
      </c>
      <c r="G30" t="e">
        <f t="shared" si="5"/>
        <v>#VALUE!</v>
      </c>
      <c r="H30" t="e">
        <f t="shared" si="6"/>
        <v>#VALUE!</v>
      </c>
      <c r="I30" t="e">
        <f t="shared" si="7"/>
        <v>#VALUE!</v>
      </c>
      <c r="J30" t="e">
        <f t="shared" si="8"/>
        <v>#VALUE!</v>
      </c>
      <c r="K30" t="e">
        <f t="shared" si="9"/>
        <v>#VALUE!</v>
      </c>
      <c r="L30" t="e">
        <f t="shared" si="10"/>
        <v>#VALUE!</v>
      </c>
      <c r="M30" t="e">
        <f t="shared" si="11"/>
        <v>#VALUE!</v>
      </c>
      <c r="N30" t="e">
        <f t="shared" si="12"/>
        <v>#VALUE!</v>
      </c>
      <c r="O30" t="e">
        <f t="shared" si="13"/>
        <v>#VALUE!</v>
      </c>
      <c r="P30" t="e">
        <f t="shared" si="14"/>
        <v>#VALUE!</v>
      </c>
      <c r="Q30" t="e">
        <f t="shared" si="15"/>
        <v>#VALUE!</v>
      </c>
      <c r="R30" t="e">
        <f t="shared" si="16"/>
        <v>#VALUE!</v>
      </c>
      <c r="S30" t="e">
        <f t="shared" si="17"/>
        <v>#VALUE!</v>
      </c>
      <c r="T30" t="e">
        <f t="shared" si="18"/>
        <v>#VALUE!</v>
      </c>
      <c r="U30" t="e">
        <f t="shared" si="19"/>
        <v>#VALUE!</v>
      </c>
      <c r="V30" t="e">
        <f t="shared" si="20"/>
        <v>#VALUE!</v>
      </c>
    </row>
    <row r="31" spans="1:22" x14ac:dyDescent="0.35">
      <c r="A31" t="e">
        <f t="shared" si="0"/>
        <v>#VALUE!</v>
      </c>
      <c r="C31" t="e">
        <f t="shared" si="1"/>
        <v>#VALUE!</v>
      </c>
      <c r="D31" t="e">
        <f t="shared" si="2"/>
        <v>#VALUE!</v>
      </c>
      <c r="E31" t="e">
        <f t="shared" si="3"/>
        <v>#VALUE!</v>
      </c>
      <c r="F31" t="e">
        <f t="shared" si="4"/>
        <v>#VALUE!</v>
      </c>
      <c r="G31" t="e">
        <f t="shared" si="5"/>
        <v>#VALUE!</v>
      </c>
      <c r="H31" t="e">
        <f t="shared" si="6"/>
        <v>#VALUE!</v>
      </c>
      <c r="I31" t="e">
        <f t="shared" si="7"/>
        <v>#VALUE!</v>
      </c>
      <c r="J31" t="e">
        <f t="shared" si="8"/>
        <v>#VALUE!</v>
      </c>
      <c r="K31" t="e">
        <f t="shared" si="9"/>
        <v>#VALUE!</v>
      </c>
      <c r="L31" t="e">
        <f t="shared" si="10"/>
        <v>#VALUE!</v>
      </c>
      <c r="M31" t="e">
        <f t="shared" si="11"/>
        <v>#VALUE!</v>
      </c>
      <c r="N31" t="e">
        <f t="shared" si="12"/>
        <v>#VALUE!</v>
      </c>
      <c r="O31" t="e">
        <f t="shared" si="13"/>
        <v>#VALUE!</v>
      </c>
      <c r="P31" t="e">
        <f t="shared" si="14"/>
        <v>#VALUE!</v>
      </c>
      <c r="Q31" t="e">
        <f t="shared" si="15"/>
        <v>#VALUE!</v>
      </c>
      <c r="R31" t="e">
        <f t="shared" si="16"/>
        <v>#VALUE!</v>
      </c>
      <c r="S31" t="e">
        <f t="shared" si="17"/>
        <v>#VALUE!</v>
      </c>
      <c r="T31" t="e">
        <f t="shared" si="18"/>
        <v>#VALUE!</v>
      </c>
      <c r="U31" t="e">
        <f t="shared" si="19"/>
        <v>#VALUE!</v>
      </c>
      <c r="V31" t="e">
        <f t="shared" si="20"/>
        <v>#VALUE!</v>
      </c>
    </row>
    <row r="32" spans="1:22" x14ac:dyDescent="0.35">
      <c r="A32" t="e">
        <f t="shared" si="0"/>
        <v>#VALUE!</v>
      </c>
      <c r="C32" t="e">
        <f t="shared" si="1"/>
        <v>#VALUE!</v>
      </c>
      <c r="D32" t="e">
        <f t="shared" si="2"/>
        <v>#VALUE!</v>
      </c>
      <c r="E32" t="e">
        <f t="shared" si="3"/>
        <v>#VALUE!</v>
      </c>
      <c r="F32" t="e">
        <f t="shared" si="4"/>
        <v>#VALUE!</v>
      </c>
      <c r="G32" t="e">
        <f t="shared" si="5"/>
        <v>#VALUE!</v>
      </c>
      <c r="H32" t="e">
        <f t="shared" si="6"/>
        <v>#VALUE!</v>
      </c>
      <c r="I32" t="e">
        <f t="shared" si="7"/>
        <v>#VALUE!</v>
      </c>
      <c r="J32" t="e">
        <f t="shared" si="8"/>
        <v>#VALUE!</v>
      </c>
      <c r="K32" t="e">
        <f t="shared" si="9"/>
        <v>#VALUE!</v>
      </c>
      <c r="L32" t="e">
        <f t="shared" si="10"/>
        <v>#VALUE!</v>
      </c>
      <c r="M32" t="e">
        <f t="shared" si="11"/>
        <v>#VALUE!</v>
      </c>
      <c r="N32" t="e">
        <f t="shared" si="12"/>
        <v>#VALUE!</v>
      </c>
      <c r="O32" t="e">
        <f t="shared" si="13"/>
        <v>#VALUE!</v>
      </c>
      <c r="P32" t="e">
        <f t="shared" si="14"/>
        <v>#VALUE!</v>
      </c>
      <c r="Q32" t="e">
        <f t="shared" si="15"/>
        <v>#VALUE!</v>
      </c>
      <c r="R32" t="e">
        <f t="shared" si="16"/>
        <v>#VALUE!</v>
      </c>
      <c r="S32" t="e">
        <f t="shared" si="17"/>
        <v>#VALUE!</v>
      </c>
      <c r="T32" t="e">
        <f t="shared" si="18"/>
        <v>#VALUE!</v>
      </c>
      <c r="U32" t="e">
        <f t="shared" si="19"/>
        <v>#VALUE!</v>
      </c>
      <c r="V32" t="e">
        <f t="shared" si="20"/>
        <v>#VALUE!</v>
      </c>
    </row>
    <row r="33" spans="1:22" x14ac:dyDescent="0.35">
      <c r="A33" t="e">
        <f t="shared" si="0"/>
        <v>#VALUE!</v>
      </c>
      <c r="C33" t="e">
        <f t="shared" si="1"/>
        <v>#VALUE!</v>
      </c>
      <c r="D33" t="e">
        <f t="shared" si="2"/>
        <v>#VALUE!</v>
      </c>
      <c r="E33" t="e">
        <f t="shared" si="3"/>
        <v>#VALUE!</v>
      </c>
      <c r="F33" t="e">
        <f t="shared" si="4"/>
        <v>#VALUE!</v>
      </c>
      <c r="G33" t="e">
        <f t="shared" si="5"/>
        <v>#VALUE!</v>
      </c>
      <c r="H33" t="e">
        <f t="shared" si="6"/>
        <v>#VALUE!</v>
      </c>
      <c r="I33" t="e">
        <f t="shared" si="7"/>
        <v>#VALUE!</v>
      </c>
      <c r="J33" t="e">
        <f t="shared" si="8"/>
        <v>#VALUE!</v>
      </c>
      <c r="K33" t="e">
        <f t="shared" si="9"/>
        <v>#VALUE!</v>
      </c>
      <c r="L33" t="e">
        <f t="shared" si="10"/>
        <v>#VALUE!</v>
      </c>
      <c r="M33" t="e">
        <f t="shared" si="11"/>
        <v>#VALUE!</v>
      </c>
      <c r="N33" t="e">
        <f t="shared" si="12"/>
        <v>#VALUE!</v>
      </c>
      <c r="O33" t="e">
        <f t="shared" si="13"/>
        <v>#VALUE!</v>
      </c>
      <c r="P33" t="e">
        <f t="shared" si="14"/>
        <v>#VALUE!</v>
      </c>
      <c r="Q33" t="e">
        <f t="shared" si="15"/>
        <v>#VALUE!</v>
      </c>
      <c r="R33" t="e">
        <f t="shared" si="16"/>
        <v>#VALUE!</v>
      </c>
      <c r="S33" t="e">
        <f t="shared" si="17"/>
        <v>#VALUE!</v>
      </c>
      <c r="T33" t="e">
        <f t="shared" si="18"/>
        <v>#VALUE!</v>
      </c>
      <c r="U33" t="e">
        <f t="shared" si="19"/>
        <v>#VALUE!</v>
      </c>
      <c r="V33" t="e">
        <f t="shared" si="20"/>
        <v>#VALUE!</v>
      </c>
    </row>
    <row r="34" spans="1:22" x14ac:dyDescent="0.35">
      <c r="A34" t="e">
        <f t="shared" si="0"/>
        <v>#VALUE!</v>
      </c>
      <c r="C34" t="e">
        <f t="shared" si="1"/>
        <v>#VALUE!</v>
      </c>
      <c r="D34" t="e">
        <f t="shared" si="2"/>
        <v>#VALUE!</v>
      </c>
      <c r="E34" t="e">
        <f t="shared" si="3"/>
        <v>#VALUE!</v>
      </c>
      <c r="F34" t="e">
        <f t="shared" si="4"/>
        <v>#VALUE!</v>
      </c>
      <c r="G34" t="e">
        <f t="shared" si="5"/>
        <v>#VALUE!</v>
      </c>
      <c r="H34" t="e">
        <f t="shared" si="6"/>
        <v>#VALUE!</v>
      </c>
      <c r="I34" t="e">
        <f t="shared" si="7"/>
        <v>#VALUE!</v>
      </c>
      <c r="J34" t="e">
        <f t="shared" si="8"/>
        <v>#VALUE!</v>
      </c>
      <c r="K34" t="e">
        <f t="shared" si="9"/>
        <v>#VALUE!</v>
      </c>
      <c r="L34" t="e">
        <f t="shared" si="10"/>
        <v>#VALUE!</v>
      </c>
      <c r="M34" t="e">
        <f t="shared" si="11"/>
        <v>#VALUE!</v>
      </c>
      <c r="N34" t="e">
        <f t="shared" si="12"/>
        <v>#VALUE!</v>
      </c>
      <c r="O34" t="e">
        <f t="shared" si="13"/>
        <v>#VALUE!</v>
      </c>
      <c r="P34" t="e">
        <f t="shared" si="14"/>
        <v>#VALUE!</v>
      </c>
      <c r="Q34" t="e">
        <f t="shared" si="15"/>
        <v>#VALUE!</v>
      </c>
      <c r="R34" t="e">
        <f t="shared" si="16"/>
        <v>#VALUE!</v>
      </c>
      <c r="S34" t="e">
        <f t="shared" si="17"/>
        <v>#VALUE!</v>
      </c>
      <c r="T34" t="e">
        <f t="shared" si="18"/>
        <v>#VALUE!</v>
      </c>
      <c r="U34" t="e">
        <f t="shared" si="19"/>
        <v>#VALUE!</v>
      </c>
      <c r="V34" t="e">
        <f t="shared" si="20"/>
        <v>#VALUE!</v>
      </c>
    </row>
    <row r="35" spans="1:22" x14ac:dyDescent="0.35">
      <c r="A35" t="e">
        <f t="shared" si="0"/>
        <v>#VALUE!</v>
      </c>
      <c r="C35" t="e">
        <f t="shared" si="1"/>
        <v>#VALUE!</v>
      </c>
      <c r="D35" t="e">
        <f t="shared" si="2"/>
        <v>#VALUE!</v>
      </c>
      <c r="E35" t="e">
        <f t="shared" si="3"/>
        <v>#VALUE!</v>
      </c>
      <c r="F35" t="e">
        <f t="shared" si="4"/>
        <v>#VALUE!</v>
      </c>
      <c r="G35" t="e">
        <f t="shared" si="5"/>
        <v>#VALUE!</v>
      </c>
      <c r="H35" t="e">
        <f t="shared" si="6"/>
        <v>#VALUE!</v>
      </c>
      <c r="I35" t="e">
        <f t="shared" si="7"/>
        <v>#VALUE!</v>
      </c>
      <c r="J35" t="e">
        <f t="shared" si="8"/>
        <v>#VALUE!</v>
      </c>
      <c r="K35" t="e">
        <f t="shared" si="9"/>
        <v>#VALUE!</v>
      </c>
      <c r="L35" t="e">
        <f t="shared" si="10"/>
        <v>#VALUE!</v>
      </c>
      <c r="M35" t="e">
        <f t="shared" si="11"/>
        <v>#VALUE!</v>
      </c>
      <c r="N35" t="e">
        <f t="shared" si="12"/>
        <v>#VALUE!</v>
      </c>
      <c r="O35" t="e">
        <f t="shared" si="13"/>
        <v>#VALUE!</v>
      </c>
      <c r="P35" t="e">
        <f t="shared" si="14"/>
        <v>#VALUE!</v>
      </c>
      <c r="Q35" t="e">
        <f t="shared" si="15"/>
        <v>#VALUE!</v>
      </c>
      <c r="R35" t="e">
        <f t="shared" si="16"/>
        <v>#VALUE!</v>
      </c>
      <c r="S35" t="e">
        <f t="shared" si="17"/>
        <v>#VALUE!</v>
      </c>
      <c r="T35" t="e">
        <f t="shared" si="18"/>
        <v>#VALUE!</v>
      </c>
      <c r="U35" t="e">
        <f t="shared" si="19"/>
        <v>#VALUE!</v>
      </c>
      <c r="V35" t="e">
        <f t="shared" si="20"/>
        <v>#VALUE!</v>
      </c>
    </row>
    <row r="36" spans="1:22" x14ac:dyDescent="0.35">
      <c r="A36" t="e">
        <f t="shared" si="0"/>
        <v>#VALUE!</v>
      </c>
      <c r="C36" t="e">
        <f t="shared" si="1"/>
        <v>#VALUE!</v>
      </c>
      <c r="D36" t="e">
        <f t="shared" si="2"/>
        <v>#VALUE!</v>
      </c>
      <c r="E36" t="e">
        <f t="shared" si="3"/>
        <v>#VALUE!</v>
      </c>
      <c r="F36" t="e">
        <f t="shared" si="4"/>
        <v>#VALUE!</v>
      </c>
      <c r="G36" t="e">
        <f t="shared" si="5"/>
        <v>#VALUE!</v>
      </c>
      <c r="H36" t="e">
        <f t="shared" si="6"/>
        <v>#VALUE!</v>
      </c>
      <c r="I36" t="e">
        <f t="shared" si="7"/>
        <v>#VALUE!</v>
      </c>
      <c r="J36" t="e">
        <f t="shared" si="8"/>
        <v>#VALUE!</v>
      </c>
      <c r="K36" t="e">
        <f t="shared" si="9"/>
        <v>#VALUE!</v>
      </c>
      <c r="L36" t="e">
        <f t="shared" si="10"/>
        <v>#VALUE!</v>
      </c>
      <c r="M36" t="e">
        <f t="shared" si="11"/>
        <v>#VALUE!</v>
      </c>
      <c r="N36" t="e">
        <f t="shared" si="12"/>
        <v>#VALUE!</v>
      </c>
      <c r="O36" t="e">
        <f t="shared" si="13"/>
        <v>#VALUE!</v>
      </c>
      <c r="P36" t="e">
        <f t="shared" si="14"/>
        <v>#VALUE!</v>
      </c>
      <c r="Q36" t="e">
        <f t="shared" si="15"/>
        <v>#VALUE!</v>
      </c>
      <c r="R36" t="e">
        <f t="shared" si="16"/>
        <v>#VALUE!</v>
      </c>
      <c r="S36" t="e">
        <f t="shared" si="17"/>
        <v>#VALUE!</v>
      </c>
      <c r="T36" t="e">
        <f t="shared" si="18"/>
        <v>#VALUE!</v>
      </c>
      <c r="U36" t="e">
        <f t="shared" si="19"/>
        <v>#VALUE!</v>
      </c>
      <c r="V36" t="e">
        <f t="shared" si="20"/>
        <v>#VALUE!</v>
      </c>
    </row>
    <row r="37" spans="1:22" x14ac:dyDescent="0.35">
      <c r="A37" t="e">
        <f t="shared" si="0"/>
        <v>#VALUE!</v>
      </c>
      <c r="C37" t="e">
        <f t="shared" si="1"/>
        <v>#VALUE!</v>
      </c>
      <c r="D37" t="e">
        <f t="shared" si="2"/>
        <v>#VALUE!</v>
      </c>
      <c r="E37" t="e">
        <f t="shared" si="3"/>
        <v>#VALUE!</v>
      </c>
      <c r="F37" t="e">
        <f t="shared" si="4"/>
        <v>#VALUE!</v>
      </c>
      <c r="G37" t="e">
        <f t="shared" si="5"/>
        <v>#VALUE!</v>
      </c>
      <c r="H37" t="e">
        <f t="shared" si="6"/>
        <v>#VALUE!</v>
      </c>
      <c r="I37" t="e">
        <f t="shared" si="7"/>
        <v>#VALUE!</v>
      </c>
      <c r="J37" t="e">
        <f t="shared" si="8"/>
        <v>#VALUE!</v>
      </c>
      <c r="K37" t="e">
        <f t="shared" si="9"/>
        <v>#VALUE!</v>
      </c>
      <c r="L37" t="e">
        <f t="shared" si="10"/>
        <v>#VALUE!</v>
      </c>
      <c r="M37" t="e">
        <f t="shared" si="11"/>
        <v>#VALUE!</v>
      </c>
      <c r="N37" t="e">
        <f t="shared" si="12"/>
        <v>#VALUE!</v>
      </c>
      <c r="O37" t="e">
        <f t="shared" si="13"/>
        <v>#VALUE!</v>
      </c>
      <c r="P37" t="e">
        <f t="shared" si="14"/>
        <v>#VALUE!</v>
      </c>
      <c r="Q37" t="e">
        <f t="shared" si="15"/>
        <v>#VALUE!</v>
      </c>
      <c r="R37" t="e">
        <f t="shared" si="16"/>
        <v>#VALUE!</v>
      </c>
      <c r="S37" t="e">
        <f t="shared" si="17"/>
        <v>#VALUE!</v>
      </c>
      <c r="T37" t="e">
        <f t="shared" si="18"/>
        <v>#VALUE!</v>
      </c>
      <c r="U37" t="e">
        <f t="shared" si="19"/>
        <v>#VALUE!</v>
      </c>
      <c r="V37" t="e">
        <f t="shared" si="20"/>
        <v>#VALUE!</v>
      </c>
    </row>
    <row r="38" spans="1:22" x14ac:dyDescent="0.35">
      <c r="A38" t="e">
        <f t="shared" si="0"/>
        <v>#VALUE!</v>
      </c>
      <c r="C38" t="e">
        <f t="shared" si="1"/>
        <v>#VALUE!</v>
      </c>
      <c r="D38" t="e">
        <f t="shared" si="2"/>
        <v>#VALUE!</v>
      </c>
      <c r="E38" t="e">
        <f t="shared" si="3"/>
        <v>#VALUE!</v>
      </c>
      <c r="F38" t="e">
        <f t="shared" si="4"/>
        <v>#VALUE!</v>
      </c>
      <c r="G38" t="e">
        <f t="shared" si="5"/>
        <v>#VALUE!</v>
      </c>
      <c r="H38" t="e">
        <f t="shared" si="6"/>
        <v>#VALUE!</v>
      </c>
      <c r="I38" t="e">
        <f t="shared" si="7"/>
        <v>#VALUE!</v>
      </c>
      <c r="J38" t="e">
        <f t="shared" si="8"/>
        <v>#VALUE!</v>
      </c>
      <c r="K38" t="e">
        <f t="shared" si="9"/>
        <v>#VALUE!</v>
      </c>
      <c r="L38" t="e">
        <f t="shared" si="10"/>
        <v>#VALUE!</v>
      </c>
      <c r="M38" t="e">
        <f t="shared" si="11"/>
        <v>#VALUE!</v>
      </c>
      <c r="N38" t="e">
        <f t="shared" si="12"/>
        <v>#VALUE!</v>
      </c>
      <c r="O38" t="e">
        <f t="shared" si="13"/>
        <v>#VALUE!</v>
      </c>
      <c r="P38" t="e">
        <f t="shared" si="14"/>
        <v>#VALUE!</v>
      </c>
      <c r="Q38" t="e">
        <f t="shared" si="15"/>
        <v>#VALUE!</v>
      </c>
      <c r="R38" t="e">
        <f t="shared" si="16"/>
        <v>#VALUE!</v>
      </c>
      <c r="S38" t="e">
        <f t="shared" si="17"/>
        <v>#VALUE!</v>
      </c>
      <c r="T38" t="e">
        <f t="shared" si="18"/>
        <v>#VALUE!</v>
      </c>
      <c r="U38" t="e">
        <f t="shared" si="19"/>
        <v>#VALUE!</v>
      </c>
      <c r="V38" t="e">
        <f t="shared" si="20"/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63836-0638-480B-9EEE-6D1850773C65}">
  <dimension ref="A1:P43"/>
  <sheetViews>
    <sheetView topLeftCell="C1" workbookViewId="0">
      <selection activeCell="F13" sqref="F13"/>
    </sheetView>
  </sheetViews>
  <sheetFormatPr defaultRowHeight="14.5" x14ac:dyDescent="0.35"/>
  <cols>
    <col min="1" max="1" width="48.90625" bestFit="1" customWidth="1"/>
    <col min="3" max="3" width="24" bestFit="1" customWidth="1"/>
    <col min="4" max="4" width="25" bestFit="1" customWidth="1"/>
    <col min="7" max="7" width="16.81640625" bestFit="1" customWidth="1"/>
    <col min="10" max="10" width="9.81640625" bestFit="1" customWidth="1"/>
  </cols>
  <sheetData>
    <row r="1" spans="1:16" x14ac:dyDescent="0.35">
      <c r="C1" t="s">
        <v>86</v>
      </c>
      <c r="F1" t="s">
        <v>43</v>
      </c>
      <c r="I1" t="s">
        <v>44</v>
      </c>
      <c r="L1" t="s">
        <v>43</v>
      </c>
      <c r="M1" t="s">
        <v>44</v>
      </c>
      <c r="P1" t="s">
        <v>0</v>
      </c>
    </row>
    <row r="2" spans="1:16" x14ac:dyDescent="0.35">
      <c r="A2" t="s">
        <v>95</v>
      </c>
      <c r="B2">
        <f>FIND(",",A2,1)-4</f>
        <v>16</v>
      </c>
      <c r="C2" t="str">
        <f>TRIM(LEFT(A2,B2))</f>
        <v>Business Analyst</v>
      </c>
      <c r="D2" t="str">
        <f>TRIM(RIGHT(A2,LEN(A2)-B2))</f>
        <v>85,000 - 110,000 445 - 575</v>
      </c>
      <c r="E2">
        <f>FIND(" ",D2,1)</f>
        <v>7</v>
      </c>
      <c r="F2" t="str">
        <f>TRIM(LEFT(D2,E2))</f>
        <v>85,000</v>
      </c>
      <c r="G2" t="str">
        <f>TRIM(RIGHT(D2,LEN(D2)-E2-1))</f>
        <v>110,000 445 - 575</v>
      </c>
      <c r="H2">
        <f>FIND(" ",G2,1)</f>
        <v>8</v>
      </c>
      <c r="I2" t="str">
        <f>TRIM(LEFT(G2,H2))</f>
        <v>110,000</v>
      </c>
      <c r="J2" t="str">
        <f>TRIM(RIGHT(G2,LEN(G2)-H2))</f>
        <v>445 - 575</v>
      </c>
      <c r="K2">
        <f>FIND(" ",J2,1)</f>
        <v>4</v>
      </c>
      <c r="L2" t="str">
        <f>TRIM(LEFT(J2,K2))</f>
        <v>445</v>
      </c>
      <c r="M2" t="str">
        <f>TRIM(RIGHT(J2,LEN(J2)-K2-1))</f>
        <v>575</v>
      </c>
      <c r="P2" t="s">
        <v>38</v>
      </c>
    </row>
    <row r="3" spans="1:16" x14ac:dyDescent="0.35">
      <c r="A3" t="s">
        <v>96</v>
      </c>
      <c r="B3">
        <f t="shared" ref="B3:B26" si="0">FIND(",",A3,1)-4</f>
        <v>24</v>
      </c>
      <c r="C3" t="str">
        <f t="shared" ref="C3:C4" si="1">TRIM(LEFT(A3,B3))</f>
        <v>Senior Business Analyst</v>
      </c>
      <c r="D3" t="str">
        <f t="shared" ref="D3:D4" si="2">TRIM(RIGHT(A3,LEN(A3)-B3))</f>
        <v>110,000 - 140,000 700 - 900</v>
      </c>
      <c r="E3">
        <f t="shared" ref="E3:E26" si="3">FIND(" ",D3,1)</f>
        <v>8</v>
      </c>
      <c r="F3" t="str">
        <f t="shared" ref="F3:F4" si="4">TRIM(LEFT(D3,E3))</f>
        <v>110,000</v>
      </c>
      <c r="G3" t="str">
        <f t="shared" ref="G3:G4" si="5">TRIM(RIGHT(D3,LEN(D3)-E3-1))</f>
        <v>140,000 700 - 900</v>
      </c>
      <c r="H3">
        <f t="shared" ref="H3:H26" si="6">FIND(" ",G3,1)</f>
        <v>8</v>
      </c>
      <c r="I3" t="str">
        <f t="shared" ref="I3:I4" si="7">TRIM(LEFT(G3,H3))</f>
        <v>140,000</v>
      </c>
      <c r="J3" t="str">
        <f t="shared" ref="J3:J4" si="8">TRIM(RIGHT(G3,LEN(G3)-H3))</f>
        <v>700 - 900</v>
      </c>
      <c r="K3">
        <f t="shared" ref="K3:K26" si="9">FIND(" ",J3,1)</f>
        <v>4</v>
      </c>
      <c r="L3" t="str">
        <f t="shared" ref="L3:L4" si="10">TRIM(LEFT(J3,K3))</f>
        <v>700</v>
      </c>
      <c r="M3" t="str">
        <f t="shared" ref="M3:M4" si="11">TRIM(RIGHT(J3,LEN(J3)-K3-1))</f>
        <v>900</v>
      </c>
      <c r="P3" t="s">
        <v>37</v>
      </c>
    </row>
    <row r="4" spans="1:16" x14ac:dyDescent="0.35">
      <c r="A4" t="s">
        <v>101</v>
      </c>
      <c r="B4">
        <f t="shared" si="0"/>
        <v>16</v>
      </c>
      <c r="C4" t="str">
        <f t="shared" si="1"/>
        <v>Project Manager</v>
      </c>
      <c r="D4" t="str">
        <f t="shared" si="2"/>
        <v>130,000 - 150,000 680 - 780</v>
      </c>
      <c r="E4">
        <f t="shared" si="3"/>
        <v>8</v>
      </c>
      <c r="F4" t="str">
        <f t="shared" si="4"/>
        <v>130,000</v>
      </c>
      <c r="G4" t="str">
        <f t="shared" si="5"/>
        <v>150,000 680 - 780</v>
      </c>
      <c r="H4">
        <f t="shared" si="6"/>
        <v>8</v>
      </c>
      <c r="I4" t="str">
        <f t="shared" si="7"/>
        <v>150,000</v>
      </c>
      <c r="J4" t="str">
        <f t="shared" si="8"/>
        <v>680 - 780</v>
      </c>
      <c r="K4">
        <f t="shared" si="9"/>
        <v>4</v>
      </c>
      <c r="L4" t="str">
        <f t="shared" si="10"/>
        <v>680</v>
      </c>
      <c r="M4" t="str">
        <f t="shared" si="11"/>
        <v>780</v>
      </c>
      <c r="P4" t="s">
        <v>22</v>
      </c>
    </row>
    <row r="5" spans="1:16" x14ac:dyDescent="0.35">
      <c r="A5" t="s">
        <v>102</v>
      </c>
      <c r="B5">
        <f t="shared" si="0"/>
        <v>23</v>
      </c>
      <c r="C5" t="str">
        <f t="shared" ref="C5:C25" si="12">TRIM(LEFT(A5,B5))</f>
        <v>Senior Project Manager</v>
      </c>
      <c r="D5" t="str">
        <f t="shared" ref="D5:D25" si="13">TRIM(RIGHT(A5,LEN(A5)-B5))</f>
        <v>160,000 - 200,000 850 - 1,200</v>
      </c>
      <c r="E5">
        <f t="shared" si="3"/>
        <v>8</v>
      </c>
      <c r="F5" t="str">
        <f t="shared" ref="F5:F25" si="14">TRIM(LEFT(D5,E5))</f>
        <v>160,000</v>
      </c>
      <c r="G5" t="str">
        <f t="shared" ref="G5:G25" si="15">TRIM(RIGHT(D5,LEN(D5)-E5-1))</f>
        <v>200,000 850 - 1,200</v>
      </c>
      <c r="H5">
        <f t="shared" si="6"/>
        <v>8</v>
      </c>
      <c r="I5" t="str">
        <f t="shared" ref="I5:I25" si="16">TRIM(LEFT(G5,H5))</f>
        <v>200,000</v>
      </c>
      <c r="J5" t="str">
        <f t="shared" ref="J5:J25" si="17">TRIM(RIGHT(G5,LEN(G5)-H5))</f>
        <v>850 - 1,200</v>
      </c>
      <c r="K5">
        <f t="shared" si="9"/>
        <v>4</v>
      </c>
      <c r="L5" t="str">
        <f t="shared" ref="L5:L25" si="18">TRIM(LEFT(J5,K5))</f>
        <v>850</v>
      </c>
      <c r="M5" t="str">
        <f t="shared" ref="M5:M25" si="19">TRIM(RIGHT(J5,LEN(J5)-K5-1))</f>
        <v>1,200</v>
      </c>
      <c r="P5" t="s">
        <v>27</v>
      </c>
    </row>
    <row r="6" spans="1:16" x14ac:dyDescent="0.35">
      <c r="A6" t="s">
        <v>97</v>
      </c>
      <c r="B6">
        <f t="shared" si="0"/>
        <v>14</v>
      </c>
      <c r="C6" t="str">
        <f t="shared" si="12"/>
        <v>Change Analyst</v>
      </c>
      <c r="D6" t="str">
        <f t="shared" si="13"/>
        <v>85,000 - 110,000 450 - 650</v>
      </c>
      <c r="E6">
        <f t="shared" si="3"/>
        <v>7</v>
      </c>
      <c r="F6" t="str">
        <f t="shared" si="14"/>
        <v>85,000</v>
      </c>
      <c r="G6" t="str">
        <f t="shared" si="15"/>
        <v>110,000 450 - 650</v>
      </c>
      <c r="H6">
        <f t="shared" si="6"/>
        <v>8</v>
      </c>
      <c r="I6" t="str">
        <f t="shared" si="16"/>
        <v>110,000</v>
      </c>
      <c r="J6" t="str">
        <f t="shared" si="17"/>
        <v>450 - 650</v>
      </c>
      <c r="K6">
        <f t="shared" si="9"/>
        <v>4</v>
      </c>
      <c r="L6" t="str">
        <f t="shared" si="18"/>
        <v>450</v>
      </c>
      <c r="M6" t="str">
        <f t="shared" si="19"/>
        <v>650</v>
      </c>
      <c r="P6" t="s">
        <v>26</v>
      </c>
    </row>
    <row r="7" spans="1:16" x14ac:dyDescent="0.35">
      <c r="A7" t="s">
        <v>98</v>
      </c>
      <c r="B7">
        <f t="shared" si="0"/>
        <v>22</v>
      </c>
      <c r="C7" t="str">
        <f t="shared" si="12"/>
        <v>Senior Change Analyst</v>
      </c>
      <c r="D7" t="str">
        <f t="shared" si="13"/>
        <v>110,000 - 140,000 575 - 730</v>
      </c>
      <c r="E7">
        <f t="shared" si="3"/>
        <v>8</v>
      </c>
      <c r="F7" t="str">
        <f t="shared" si="14"/>
        <v>110,000</v>
      </c>
      <c r="G7" t="str">
        <f t="shared" si="15"/>
        <v>140,000 575 - 730</v>
      </c>
      <c r="H7">
        <f t="shared" si="6"/>
        <v>8</v>
      </c>
      <c r="I7" t="str">
        <f t="shared" si="16"/>
        <v>140,000</v>
      </c>
      <c r="J7" t="str">
        <f t="shared" si="17"/>
        <v>575 - 730</v>
      </c>
      <c r="K7">
        <f t="shared" si="9"/>
        <v>4</v>
      </c>
      <c r="L7" t="str">
        <f t="shared" si="18"/>
        <v>575</v>
      </c>
      <c r="M7" t="str">
        <f t="shared" si="19"/>
        <v>730</v>
      </c>
      <c r="P7" t="s">
        <v>9</v>
      </c>
    </row>
    <row r="8" spans="1:16" x14ac:dyDescent="0.35">
      <c r="A8" t="s">
        <v>99</v>
      </c>
      <c r="B8">
        <f t="shared" si="0"/>
        <v>11</v>
      </c>
      <c r="C8" t="str">
        <f t="shared" si="12"/>
        <v>PMO Analyst</v>
      </c>
      <c r="D8" t="str">
        <f t="shared" si="13"/>
        <v>95,000 - 130,000 550 - 800</v>
      </c>
      <c r="E8">
        <f t="shared" si="3"/>
        <v>7</v>
      </c>
      <c r="F8" t="str">
        <f t="shared" si="14"/>
        <v>95,000</v>
      </c>
      <c r="G8" t="str">
        <f t="shared" si="15"/>
        <v>130,000 550 - 800</v>
      </c>
      <c r="H8">
        <f t="shared" si="6"/>
        <v>8</v>
      </c>
      <c r="I8" t="str">
        <f t="shared" si="16"/>
        <v>130,000</v>
      </c>
      <c r="J8" t="str">
        <f t="shared" si="17"/>
        <v>550 - 800</v>
      </c>
      <c r="K8">
        <f t="shared" si="9"/>
        <v>4</v>
      </c>
      <c r="L8" t="str">
        <f t="shared" si="18"/>
        <v>550</v>
      </c>
      <c r="M8" t="str">
        <f t="shared" si="19"/>
        <v>800</v>
      </c>
      <c r="P8" t="s">
        <v>23</v>
      </c>
    </row>
    <row r="9" spans="1:16" x14ac:dyDescent="0.35">
      <c r="A9" t="s">
        <v>100</v>
      </c>
      <c r="B9">
        <f t="shared" si="0"/>
        <v>16</v>
      </c>
      <c r="C9" t="str">
        <f t="shared" si="12"/>
        <v>Process Analyst</v>
      </c>
      <c r="D9" t="str">
        <f t="shared" si="13"/>
        <v>105,000 - 135,000 550 - 705</v>
      </c>
      <c r="E9">
        <f t="shared" si="3"/>
        <v>8</v>
      </c>
      <c r="F9" t="str">
        <f t="shared" si="14"/>
        <v>105,000</v>
      </c>
      <c r="G9" t="str">
        <f t="shared" si="15"/>
        <v>135,000 550 - 705</v>
      </c>
      <c r="H9">
        <f t="shared" si="6"/>
        <v>8</v>
      </c>
      <c r="I9" t="str">
        <f t="shared" si="16"/>
        <v>135,000</v>
      </c>
      <c r="J9" t="str">
        <f t="shared" si="17"/>
        <v>550 - 705</v>
      </c>
      <c r="K9">
        <f t="shared" si="9"/>
        <v>4</v>
      </c>
      <c r="L9" t="str">
        <f t="shared" si="18"/>
        <v>550</v>
      </c>
      <c r="M9" t="str">
        <f t="shared" si="19"/>
        <v>705</v>
      </c>
      <c r="P9" t="s">
        <v>24</v>
      </c>
    </row>
    <row r="10" spans="1:16" x14ac:dyDescent="0.35">
      <c r="A10" t="s">
        <v>67</v>
      </c>
      <c r="B10">
        <f t="shared" si="0"/>
        <v>13</v>
      </c>
      <c r="C10" t="str">
        <f t="shared" si="12"/>
        <v>BI Architect</v>
      </c>
      <c r="D10" t="str">
        <f t="shared" si="13"/>
        <v>155,000 - 200,000 805 - 1,130</v>
      </c>
      <c r="E10">
        <f t="shared" si="3"/>
        <v>8</v>
      </c>
      <c r="F10" t="str">
        <f t="shared" si="14"/>
        <v>155,000</v>
      </c>
      <c r="G10" t="str">
        <f t="shared" si="15"/>
        <v>200,000 805 - 1,130</v>
      </c>
      <c r="H10">
        <f t="shared" si="6"/>
        <v>8</v>
      </c>
      <c r="I10" t="str">
        <f t="shared" si="16"/>
        <v>200,000</v>
      </c>
      <c r="J10" t="str">
        <f t="shared" si="17"/>
        <v>805 - 1,130</v>
      </c>
      <c r="K10">
        <f t="shared" si="9"/>
        <v>4</v>
      </c>
      <c r="L10" t="str">
        <f t="shared" si="18"/>
        <v>805</v>
      </c>
      <c r="M10" t="str">
        <f t="shared" si="19"/>
        <v>1,130</v>
      </c>
      <c r="P10" t="s">
        <v>51</v>
      </c>
    </row>
    <row r="11" spans="1:16" x14ac:dyDescent="0.35">
      <c r="A11" t="s">
        <v>68</v>
      </c>
      <c r="B11">
        <f t="shared" si="0"/>
        <v>20</v>
      </c>
      <c r="C11" t="str">
        <f t="shared" si="12"/>
        <v>BI Business Analyst</v>
      </c>
      <c r="D11" t="str">
        <f t="shared" si="13"/>
        <v>120,000 - 150,000 635 - 850</v>
      </c>
      <c r="E11">
        <f t="shared" si="3"/>
        <v>8</v>
      </c>
      <c r="F11" t="str">
        <f t="shared" si="14"/>
        <v>120,000</v>
      </c>
      <c r="G11" t="str">
        <f t="shared" si="15"/>
        <v>150,000 635 - 850</v>
      </c>
      <c r="H11">
        <f t="shared" si="6"/>
        <v>8</v>
      </c>
      <c r="I11" t="str">
        <f t="shared" si="16"/>
        <v>150,000</v>
      </c>
      <c r="J11" t="str">
        <f t="shared" si="17"/>
        <v>635 - 850</v>
      </c>
      <c r="K11">
        <f t="shared" si="9"/>
        <v>4</v>
      </c>
      <c r="L11" t="str">
        <f t="shared" si="18"/>
        <v>635</v>
      </c>
      <c r="M11" t="str">
        <f t="shared" si="19"/>
        <v>850</v>
      </c>
      <c r="P11" t="s">
        <v>10</v>
      </c>
    </row>
    <row r="12" spans="1:16" x14ac:dyDescent="0.35">
      <c r="A12" t="s">
        <v>69</v>
      </c>
      <c r="B12">
        <f t="shared" si="0"/>
        <v>14</v>
      </c>
      <c r="C12" t="str">
        <f t="shared" si="12"/>
        <v>BI Consultant</v>
      </c>
      <c r="D12" t="str">
        <f t="shared" si="13"/>
        <v>120,000 - 150,000 635 - 850</v>
      </c>
      <c r="E12">
        <f t="shared" si="3"/>
        <v>8</v>
      </c>
      <c r="F12" t="str">
        <f t="shared" si="14"/>
        <v>120,000</v>
      </c>
      <c r="G12" t="str">
        <f t="shared" si="15"/>
        <v>150,000 635 - 850</v>
      </c>
      <c r="H12">
        <f t="shared" si="6"/>
        <v>8</v>
      </c>
      <c r="I12" t="str">
        <f t="shared" si="16"/>
        <v>150,000</v>
      </c>
      <c r="J12" t="str">
        <f t="shared" si="17"/>
        <v>635 - 850</v>
      </c>
      <c r="K12">
        <f t="shared" si="9"/>
        <v>4</v>
      </c>
      <c r="L12" t="str">
        <f t="shared" si="18"/>
        <v>635</v>
      </c>
      <c r="M12" t="str">
        <f t="shared" si="19"/>
        <v>850</v>
      </c>
      <c r="P12" t="s">
        <v>21</v>
      </c>
    </row>
    <row r="13" spans="1:16" x14ac:dyDescent="0.35">
      <c r="A13" t="s">
        <v>70</v>
      </c>
      <c r="B13">
        <f t="shared" si="0"/>
        <v>13</v>
      </c>
      <c r="C13" t="str">
        <f t="shared" si="12"/>
        <v>BI Developer</v>
      </c>
      <c r="D13" t="str">
        <f t="shared" si="13"/>
        <v>125,000 - 150,000 635 - 850</v>
      </c>
      <c r="E13">
        <f t="shared" si="3"/>
        <v>8</v>
      </c>
      <c r="F13" t="str">
        <f t="shared" si="14"/>
        <v>125,000</v>
      </c>
      <c r="G13" t="str">
        <f t="shared" si="15"/>
        <v>150,000 635 - 850</v>
      </c>
      <c r="H13">
        <f t="shared" si="6"/>
        <v>8</v>
      </c>
      <c r="I13" t="str">
        <f t="shared" si="16"/>
        <v>150,000</v>
      </c>
      <c r="J13" t="str">
        <f t="shared" si="17"/>
        <v>635 - 850</v>
      </c>
      <c r="K13">
        <f t="shared" si="9"/>
        <v>4</v>
      </c>
      <c r="L13" t="str">
        <f t="shared" si="18"/>
        <v>635</v>
      </c>
      <c r="M13" t="str">
        <f t="shared" si="19"/>
        <v>850</v>
      </c>
      <c r="P13" t="s">
        <v>29</v>
      </c>
    </row>
    <row r="14" spans="1:16" x14ac:dyDescent="0.35">
      <c r="A14" t="s">
        <v>71</v>
      </c>
      <c r="B14">
        <f t="shared" si="0"/>
        <v>11</v>
      </c>
      <c r="C14" t="str">
        <f t="shared" si="12"/>
        <v>BI Manager</v>
      </c>
      <c r="D14" t="str">
        <f t="shared" si="13"/>
        <v>155,000 - 200,000 805 - 1,130</v>
      </c>
      <c r="E14">
        <f t="shared" si="3"/>
        <v>8</v>
      </c>
      <c r="F14" t="str">
        <f t="shared" si="14"/>
        <v>155,000</v>
      </c>
      <c r="G14" t="str">
        <f t="shared" si="15"/>
        <v>200,000 805 - 1,130</v>
      </c>
      <c r="H14">
        <f t="shared" si="6"/>
        <v>8</v>
      </c>
      <c r="I14" t="str">
        <f t="shared" si="16"/>
        <v>200,000</v>
      </c>
      <c r="J14" t="str">
        <f t="shared" si="17"/>
        <v>805 - 1,130</v>
      </c>
      <c r="K14">
        <f t="shared" si="9"/>
        <v>4</v>
      </c>
      <c r="L14" t="str">
        <f t="shared" si="18"/>
        <v>805</v>
      </c>
      <c r="M14" t="str">
        <f t="shared" si="19"/>
        <v>1,130</v>
      </c>
      <c r="P14" t="s">
        <v>30</v>
      </c>
    </row>
    <row r="15" spans="1:16" x14ac:dyDescent="0.35">
      <c r="A15" t="s">
        <v>72</v>
      </c>
      <c r="B15">
        <f t="shared" si="0"/>
        <v>19</v>
      </c>
      <c r="C15" t="str">
        <f t="shared" si="12"/>
        <v>BI Project Manager</v>
      </c>
      <c r="D15" t="str">
        <f t="shared" si="13"/>
        <v>135,000 - 165,000 705 - 930</v>
      </c>
      <c r="E15">
        <f t="shared" si="3"/>
        <v>8</v>
      </c>
      <c r="F15" t="str">
        <f t="shared" si="14"/>
        <v>135,000</v>
      </c>
      <c r="G15" t="str">
        <f t="shared" si="15"/>
        <v>165,000 705 - 930</v>
      </c>
      <c r="H15">
        <f t="shared" si="6"/>
        <v>8</v>
      </c>
      <c r="I15" t="str">
        <f t="shared" si="16"/>
        <v>165,000</v>
      </c>
      <c r="J15" t="str">
        <f t="shared" si="17"/>
        <v>705 - 930</v>
      </c>
      <c r="K15">
        <f t="shared" si="9"/>
        <v>4</v>
      </c>
      <c r="L15" t="str">
        <f t="shared" si="18"/>
        <v>705</v>
      </c>
      <c r="M15" t="str">
        <f t="shared" si="19"/>
        <v>930</v>
      </c>
      <c r="P15" t="s">
        <v>31</v>
      </c>
    </row>
    <row r="16" spans="1:16" x14ac:dyDescent="0.35">
      <c r="A16" t="s">
        <v>73</v>
      </c>
      <c r="B16">
        <f t="shared" si="0"/>
        <v>12</v>
      </c>
      <c r="C16" t="str">
        <f t="shared" si="12"/>
        <v>Data Analyst</v>
      </c>
      <c r="D16" t="str">
        <f t="shared" si="13"/>
        <v>90,000 - 130,000 470 - 735</v>
      </c>
      <c r="E16">
        <f t="shared" si="3"/>
        <v>7</v>
      </c>
      <c r="F16" t="str">
        <f t="shared" si="14"/>
        <v>90,000</v>
      </c>
      <c r="G16" t="str">
        <f t="shared" si="15"/>
        <v>130,000 470 - 735</v>
      </c>
      <c r="H16">
        <f t="shared" si="6"/>
        <v>8</v>
      </c>
      <c r="I16" t="str">
        <f t="shared" si="16"/>
        <v>130,000</v>
      </c>
      <c r="J16" t="str">
        <f t="shared" si="17"/>
        <v>470 - 735</v>
      </c>
      <c r="K16">
        <f t="shared" si="9"/>
        <v>4</v>
      </c>
      <c r="L16" t="str">
        <f t="shared" si="18"/>
        <v>470</v>
      </c>
      <c r="M16" t="str">
        <f t="shared" si="19"/>
        <v>735</v>
      </c>
      <c r="P16" t="s">
        <v>54</v>
      </c>
    </row>
    <row r="17" spans="1:16" x14ac:dyDescent="0.35">
      <c r="A17" t="s">
        <v>103</v>
      </c>
      <c r="B17">
        <f t="shared" si="0"/>
        <v>15</v>
      </c>
      <c r="C17" t="str">
        <f t="shared" si="12"/>
        <v>Data Architect</v>
      </c>
      <c r="D17" t="str">
        <f t="shared" si="13"/>
        <v>155,000 - 200,000 800 -1130</v>
      </c>
      <c r="E17">
        <f t="shared" si="3"/>
        <v>8</v>
      </c>
      <c r="F17" t="str">
        <f t="shared" si="14"/>
        <v>155,000</v>
      </c>
      <c r="G17" t="str">
        <f t="shared" si="15"/>
        <v>200,000 800 -1130</v>
      </c>
      <c r="H17">
        <f t="shared" si="6"/>
        <v>8</v>
      </c>
      <c r="I17" t="str">
        <f t="shared" si="16"/>
        <v>200,000</v>
      </c>
      <c r="J17" t="str">
        <f t="shared" si="17"/>
        <v>800 -1130</v>
      </c>
      <c r="K17">
        <f t="shared" si="9"/>
        <v>4</v>
      </c>
      <c r="L17" t="str">
        <f t="shared" si="18"/>
        <v>800</v>
      </c>
      <c r="M17" t="str">
        <f t="shared" si="19"/>
        <v>1130</v>
      </c>
      <c r="P17" t="s">
        <v>20</v>
      </c>
    </row>
    <row r="18" spans="1:16" x14ac:dyDescent="0.35">
      <c r="A18" t="s">
        <v>74</v>
      </c>
      <c r="B18">
        <f t="shared" si="0"/>
        <v>14</v>
      </c>
      <c r="C18" t="str">
        <f t="shared" si="12"/>
        <v>Data Engineer</v>
      </c>
      <c r="D18" t="str">
        <f t="shared" si="13"/>
        <v>130,000 - 185,000 680 - 1,045</v>
      </c>
      <c r="E18">
        <f t="shared" si="3"/>
        <v>8</v>
      </c>
      <c r="F18" t="str">
        <f t="shared" si="14"/>
        <v>130,000</v>
      </c>
      <c r="G18" t="str">
        <f t="shared" si="15"/>
        <v>185,000 680 - 1,045</v>
      </c>
      <c r="H18">
        <f t="shared" si="6"/>
        <v>8</v>
      </c>
      <c r="I18" t="str">
        <f t="shared" si="16"/>
        <v>185,000</v>
      </c>
      <c r="J18" t="str">
        <f t="shared" si="17"/>
        <v>680 - 1,045</v>
      </c>
      <c r="K18">
        <f t="shared" si="9"/>
        <v>4</v>
      </c>
      <c r="L18" t="str">
        <f t="shared" si="18"/>
        <v>680</v>
      </c>
      <c r="M18" t="str">
        <f t="shared" si="19"/>
        <v>1,045</v>
      </c>
      <c r="P18" t="s">
        <v>18</v>
      </c>
    </row>
    <row r="19" spans="1:16" x14ac:dyDescent="0.35">
      <c r="A19" t="s">
        <v>75</v>
      </c>
      <c r="B19">
        <f t="shared" si="0"/>
        <v>14</v>
      </c>
      <c r="C19" t="str">
        <f t="shared" si="12"/>
        <v>Data Modeller</v>
      </c>
      <c r="D19" t="str">
        <f t="shared" si="13"/>
        <v>130,000 - 185,000 680 - 1,045</v>
      </c>
      <c r="E19">
        <f t="shared" si="3"/>
        <v>8</v>
      </c>
      <c r="F19" t="str">
        <f t="shared" si="14"/>
        <v>130,000</v>
      </c>
      <c r="G19" t="str">
        <f t="shared" si="15"/>
        <v>185,000 680 - 1,045</v>
      </c>
      <c r="H19">
        <f t="shared" si="6"/>
        <v>8</v>
      </c>
      <c r="I19" t="str">
        <f t="shared" si="16"/>
        <v>185,000</v>
      </c>
      <c r="J19" t="str">
        <f t="shared" si="17"/>
        <v>680 - 1,045</v>
      </c>
      <c r="K19">
        <f t="shared" si="9"/>
        <v>4</v>
      </c>
      <c r="L19" t="str">
        <f t="shared" si="18"/>
        <v>680</v>
      </c>
      <c r="M19" t="str">
        <f t="shared" si="19"/>
        <v>1,045</v>
      </c>
      <c r="P19" t="s">
        <v>19</v>
      </c>
    </row>
    <row r="20" spans="1:16" x14ac:dyDescent="0.35">
      <c r="A20" t="s">
        <v>76</v>
      </c>
      <c r="B20">
        <f t="shared" si="0"/>
        <v>15</v>
      </c>
      <c r="C20" t="str">
        <f t="shared" si="12"/>
        <v>Data Scientist</v>
      </c>
      <c r="D20" t="str">
        <f t="shared" si="13"/>
        <v>130,000 - 185,000 680 - 1,045</v>
      </c>
      <c r="E20">
        <f t="shared" si="3"/>
        <v>8</v>
      </c>
      <c r="F20" t="str">
        <f t="shared" si="14"/>
        <v>130,000</v>
      </c>
      <c r="G20" t="str">
        <f t="shared" si="15"/>
        <v>185,000 680 - 1,045</v>
      </c>
      <c r="H20">
        <f t="shared" si="6"/>
        <v>8</v>
      </c>
      <c r="I20" t="str">
        <f t="shared" si="16"/>
        <v>185,000</v>
      </c>
      <c r="J20" t="str">
        <f t="shared" si="17"/>
        <v>680 - 1,045</v>
      </c>
      <c r="K20">
        <f t="shared" si="9"/>
        <v>4</v>
      </c>
      <c r="L20" t="str">
        <f t="shared" si="18"/>
        <v>680</v>
      </c>
      <c r="M20" t="str">
        <f t="shared" si="19"/>
        <v>1,045</v>
      </c>
      <c r="P20" t="s">
        <v>55</v>
      </c>
    </row>
    <row r="21" spans="1:16" x14ac:dyDescent="0.35">
      <c r="A21" t="s">
        <v>77</v>
      </c>
      <c r="B21">
        <f t="shared" si="0"/>
        <v>25</v>
      </c>
      <c r="C21" t="str">
        <f t="shared" si="12"/>
        <v>ERP/CRM Business Analyst</v>
      </c>
      <c r="D21" t="str">
        <f t="shared" si="13"/>
        <v>120,000 - 150,000 635 - 850</v>
      </c>
      <c r="E21">
        <f t="shared" si="3"/>
        <v>8</v>
      </c>
      <c r="F21" t="str">
        <f t="shared" si="14"/>
        <v>120,000</v>
      </c>
      <c r="G21" t="str">
        <f t="shared" si="15"/>
        <v>150,000 635 - 850</v>
      </c>
      <c r="H21">
        <f t="shared" si="6"/>
        <v>8</v>
      </c>
      <c r="I21" t="str">
        <f t="shared" si="16"/>
        <v>150,000</v>
      </c>
      <c r="J21" t="str">
        <f t="shared" si="17"/>
        <v>635 - 850</v>
      </c>
      <c r="K21">
        <f t="shared" si="9"/>
        <v>4</v>
      </c>
      <c r="L21" t="str">
        <f t="shared" si="18"/>
        <v>635</v>
      </c>
      <c r="M21" t="str">
        <f t="shared" si="19"/>
        <v>850</v>
      </c>
      <c r="P21" t="s">
        <v>40</v>
      </c>
    </row>
    <row r="22" spans="1:16" x14ac:dyDescent="0.35">
      <c r="A22" t="s">
        <v>78</v>
      </c>
      <c r="B22">
        <f t="shared" si="0"/>
        <v>19</v>
      </c>
      <c r="C22" t="str">
        <f t="shared" si="12"/>
        <v>ERP/CRM Consultant</v>
      </c>
      <c r="D22" t="str">
        <f t="shared" si="13"/>
        <v>140,000 - 160,000 730 - 905</v>
      </c>
      <c r="E22">
        <f t="shared" si="3"/>
        <v>8</v>
      </c>
      <c r="F22" t="str">
        <f t="shared" si="14"/>
        <v>140,000</v>
      </c>
      <c r="G22" t="str">
        <f t="shared" si="15"/>
        <v>160,000 730 - 905</v>
      </c>
      <c r="H22">
        <f t="shared" si="6"/>
        <v>8</v>
      </c>
      <c r="I22" t="str">
        <f t="shared" si="16"/>
        <v>160,000</v>
      </c>
      <c r="J22" t="str">
        <f t="shared" si="17"/>
        <v>730 - 905</v>
      </c>
      <c r="K22">
        <f t="shared" si="9"/>
        <v>4</v>
      </c>
      <c r="L22" t="str">
        <f t="shared" si="18"/>
        <v>730</v>
      </c>
      <c r="M22" t="str">
        <f t="shared" si="19"/>
        <v>905</v>
      </c>
      <c r="P22" t="s">
        <v>25</v>
      </c>
    </row>
    <row r="23" spans="1:16" x14ac:dyDescent="0.35">
      <c r="A23" t="s">
        <v>79</v>
      </c>
      <c r="B23">
        <f t="shared" si="0"/>
        <v>18</v>
      </c>
      <c r="C23" t="str">
        <f t="shared" si="12"/>
        <v>ERP/CRM Developer</v>
      </c>
      <c r="D23" t="str">
        <f t="shared" si="13"/>
        <v>125,000 - 150,000 650 - 850</v>
      </c>
      <c r="E23">
        <f t="shared" si="3"/>
        <v>8</v>
      </c>
      <c r="F23" t="str">
        <f t="shared" si="14"/>
        <v>125,000</v>
      </c>
      <c r="G23" t="str">
        <f t="shared" si="15"/>
        <v>150,000 650 - 850</v>
      </c>
      <c r="H23">
        <f t="shared" si="6"/>
        <v>8</v>
      </c>
      <c r="I23" t="str">
        <f t="shared" si="16"/>
        <v>150,000</v>
      </c>
      <c r="J23" t="str">
        <f t="shared" si="17"/>
        <v>650 - 850</v>
      </c>
      <c r="K23">
        <f t="shared" si="9"/>
        <v>4</v>
      </c>
      <c r="L23" t="str">
        <f t="shared" si="18"/>
        <v>650</v>
      </c>
      <c r="M23" t="str">
        <f t="shared" si="19"/>
        <v>850</v>
      </c>
      <c r="P23" t="s">
        <v>52</v>
      </c>
    </row>
    <row r="24" spans="1:16" x14ac:dyDescent="0.35">
      <c r="A24" t="s">
        <v>80</v>
      </c>
      <c r="B24">
        <f t="shared" si="0"/>
        <v>24</v>
      </c>
      <c r="C24" t="str">
        <f t="shared" si="12"/>
        <v>ERP/CRM Project Manager</v>
      </c>
      <c r="D24" t="str">
        <f t="shared" si="13"/>
        <v>130,000 - 180,000 680 - 1,015</v>
      </c>
      <c r="E24">
        <f t="shared" si="3"/>
        <v>8</v>
      </c>
      <c r="F24" t="str">
        <f t="shared" si="14"/>
        <v>130,000</v>
      </c>
      <c r="G24" t="str">
        <f t="shared" si="15"/>
        <v>180,000 680 - 1,015</v>
      </c>
      <c r="H24">
        <f t="shared" si="6"/>
        <v>8</v>
      </c>
      <c r="I24" t="str">
        <f t="shared" si="16"/>
        <v>180,000</v>
      </c>
      <c r="J24" t="str">
        <f t="shared" si="17"/>
        <v>680 - 1,015</v>
      </c>
      <c r="K24">
        <f t="shared" si="9"/>
        <v>4</v>
      </c>
      <c r="L24" t="str">
        <f t="shared" si="18"/>
        <v>680</v>
      </c>
      <c r="M24" t="str">
        <f t="shared" si="19"/>
        <v>1,015</v>
      </c>
      <c r="P24" t="s">
        <v>28</v>
      </c>
    </row>
    <row r="25" spans="1:16" x14ac:dyDescent="0.35">
      <c r="A25" t="s">
        <v>82</v>
      </c>
      <c r="B25">
        <f t="shared" si="0"/>
        <v>27</v>
      </c>
      <c r="C25" t="str">
        <f t="shared" si="12"/>
        <v>ERP/CRM Solution Architect</v>
      </c>
      <c r="D25" t="str">
        <f t="shared" si="13"/>
        <v>160,000 - 200,000 835 - 1,130</v>
      </c>
      <c r="E25">
        <f t="shared" si="3"/>
        <v>8</v>
      </c>
      <c r="F25" t="str">
        <f t="shared" si="14"/>
        <v>160,000</v>
      </c>
      <c r="G25" t="str">
        <f t="shared" si="15"/>
        <v>200,000 835 - 1,130</v>
      </c>
      <c r="H25">
        <f t="shared" si="6"/>
        <v>8</v>
      </c>
      <c r="I25" t="str">
        <f t="shared" si="16"/>
        <v>200,000</v>
      </c>
      <c r="J25" t="str">
        <f t="shared" si="17"/>
        <v>835 - 1,130</v>
      </c>
      <c r="K25">
        <f t="shared" si="9"/>
        <v>4</v>
      </c>
      <c r="L25" t="str">
        <f t="shared" si="18"/>
        <v>835</v>
      </c>
      <c r="M25" t="str">
        <f t="shared" si="19"/>
        <v>1,130</v>
      </c>
      <c r="P25" t="s">
        <v>32</v>
      </c>
    </row>
    <row r="26" spans="1:16" x14ac:dyDescent="0.35">
      <c r="B26" t="e">
        <f t="shared" si="0"/>
        <v>#VALUE!</v>
      </c>
      <c r="C26" t="e">
        <f t="shared" ref="C26" si="20">TRIM(LEFT(A26,B26))</f>
        <v>#VALUE!</v>
      </c>
      <c r="D26" t="e">
        <f t="shared" ref="D26" si="21">TRIM(RIGHT(A26,LEN(A26)-B26))</f>
        <v>#VALUE!</v>
      </c>
      <c r="E26" t="e">
        <f t="shared" si="3"/>
        <v>#VALUE!</v>
      </c>
      <c r="F26" t="e">
        <f t="shared" ref="F26" si="22">TRIM(LEFT(D26,E26))</f>
        <v>#VALUE!</v>
      </c>
      <c r="G26" t="e">
        <f t="shared" ref="G26" si="23">TRIM(RIGHT(D26,LEN(D26)-E26-1))</f>
        <v>#VALUE!</v>
      </c>
      <c r="H26" t="e">
        <f t="shared" si="6"/>
        <v>#VALUE!</v>
      </c>
      <c r="I26" t="e">
        <f t="shared" ref="I26" si="24">TRIM(LEFT(G26,H26))</f>
        <v>#VALUE!</v>
      </c>
      <c r="J26" t="e">
        <f t="shared" ref="J26" si="25">TRIM(RIGHT(G26,LEN(G26)-H26))</f>
        <v>#VALUE!</v>
      </c>
      <c r="K26" t="e">
        <f t="shared" si="9"/>
        <v>#VALUE!</v>
      </c>
      <c r="L26" t="e">
        <f t="shared" ref="L26" si="26">TRIM(LEFT(J26,K26))</f>
        <v>#VALUE!</v>
      </c>
      <c r="M26" t="e">
        <f t="shared" ref="M26" si="27">TRIM(RIGHT(J26,LEN(J26)-K26-1))</f>
        <v>#VALUE!</v>
      </c>
      <c r="P26" t="s">
        <v>48</v>
      </c>
    </row>
    <row r="27" spans="1:16" x14ac:dyDescent="0.35">
      <c r="P27" t="s">
        <v>49</v>
      </c>
    </row>
    <row r="28" spans="1:16" x14ac:dyDescent="0.35">
      <c r="P28" t="s">
        <v>39</v>
      </c>
    </row>
    <row r="29" spans="1:16" x14ac:dyDescent="0.35">
      <c r="P29" t="s">
        <v>64</v>
      </c>
    </row>
    <row r="30" spans="1:16" x14ac:dyDescent="0.35">
      <c r="P30" t="s">
        <v>53</v>
      </c>
    </row>
    <row r="31" spans="1:16" x14ac:dyDescent="0.35">
      <c r="P31" t="s">
        <v>63</v>
      </c>
    </row>
    <row r="32" spans="1:16" x14ac:dyDescent="0.35">
      <c r="P32" t="s">
        <v>58</v>
      </c>
    </row>
    <row r="33" spans="16:16" x14ac:dyDescent="0.35">
      <c r="P33" t="s">
        <v>47</v>
      </c>
    </row>
    <row r="34" spans="16:16" x14ac:dyDescent="0.35">
      <c r="P34" t="s">
        <v>36</v>
      </c>
    </row>
    <row r="35" spans="16:16" x14ac:dyDescent="0.35">
      <c r="P35" t="s">
        <v>33</v>
      </c>
    </row>
    <row r="36" spans="16:16" x14ac:dyDescent="0.35">
      <c r="P36" t="s">
        <v>35</v>
      </c>
    </row>
    <row r="37" spans="16:16" x14ac:dyDescent="0.35">
      <c r="P37" t="s">
        <v>34</v>
      </c>
    </row>
    <row r="38" spans="16:16" x14ac:dyDescent="0.35">
      <c r="P38" t="s">
        <v>60</v>
      </c>
    </row>
    <row r="39" spans="16:16" x14ac:dyDescent="0.35">
      <c r="P39" t="s">
        <v>50</v>
      </c>
    </row>
    <row r="40" spans="16:16" x14ac:dyDescent="0.35">
      <c r="P40" t="s">
        <v>61</v>
      </c>
    </row>
    <row r="41" spans="16:16" x14ac:dyDescent="0.35">
      <c r="P41" t="s">
        <v>62</v>
      </c>
    </row>
    <row r="42" spans="16:16" x14ac:dyDescent="0.35">
      <c r="P42" t="s">
        <v>46</v>
      </c>
    </row>
    <row r="43" spans="16:16" x14ac:dyDescent="0.35">
      <c r="P4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Data</vt:lpstr>
      <vt:lpstr>Keywords</vt:lpstr>
      <vt:lpstr>transformation RW</vt:lpstr>
      <vt:lpstr>transformation Rowben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Tan</dc:creator>
  <cp:lastModifiedBy>Jamie Tan</cp:lastModifiedBy>
  <dcterms:created xsi:type="dcterms:W3CDTF">2020-09-20T01:02:10Z</dcterms:created>
  <dcterms:modified xsi:type="dcterms:W3CDTF">2020-09-22T03:45:23Z</dcterms:modified>
</cp:coreProperties>
</file>