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\Google Drive\PREWORK_JT\Project_2\Project_2\Jamie\Benchmark_csv\"/>
    </mc:Choice>
  </mc:AlternateContent>
  <xr:revisionPtr revIDLastSave="0" documentId="13_ncr:1_{80ACA334-8850-4C01-8EC1-9704ABFD6C1D}" xr6:coauthVersionLast="45" xr6:coauthVersionMax="45" xr10:uidLastSave="{00000000-0000-0000-0000-000000000000}"/>
  <bookViews>
    <workbookView xWindow="-110" yWindow="-110" windowWidth="19420" windowHeight="10420" xr2:uid="{5ED0A3BE-DDE0-4D99-8AB8-87EA002B46C5}"/>
  </bookViews>
  <sheets>
    <sheet name="Data" sheetId="1" r:id="rId1"/>
    <sheet name="Keywords" sheetId="5" r:id="rId2"/>
    <sheet name="transformation RW" sheetId="3" r:id="rId3"/>
    <sheet name="transformation Rowben" sheetId="4" r:id="rId4"/>
  </sheets>
  <definedNames>
    <definedName name="_xlnm._FilterDatabase" localSheetId="0" hidden="1">Data!$A$1:$J$441</definedName>
    <definedName name="_xlnm._FilterDatabase" localSheetId="1" hidden="1">Keywords!$G$1:$H$445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2" i="1"/>
  <c r="B2" i="5"/>
  <c r="B3" i="5"/>
  <c r="B4" i="5"/>
  <c r="B5" i="5"/>
  <c r="B6" i="5"/>
  <c r="B7" i="5"/>
  <c r="B8" i="5"/>
  <c r="B9" i="5"/>
  <c r="B10" i="5"/>
  <c r="B1" i="5"/>
  <c r="H441" i="1" l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394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23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298" i="1"/>
  <c r="B25" i="4"/>
  <c r="C25" i="4" s="1"/>
  <c r="B26" i="4"/>
  <c r="C26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76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54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3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08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8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67" i="1"/>
  <c r="H168" i="1"/>
  <c r="H169" i="1"/>
  <c r="H166" i="1"/>
  <c r="B3" i="4"/>
  <c r="C3" i="4" s="1"/>
  <c r="B4" i="4"/>
  <c r="C4" i="4" s="1"/>
  <c r="B2" i="4"/>
  <c r="C2" i="4" s="1"/>
  <c r="A9" i="3"/>
  <c r="C9" i="3" s="1"/>
  <c r="D9" i="3" s="1"/>
  <c r="A38" i="3"/>
  <c r="E38" i="3" s="1"/>
  <c r="F38" i="3" s="1"/>
  <c r="A37" i="3"/>
  <c r="C37" i="3" s="1"/>
  <c r="D37" i="3" s="1"/>
  <c r="A36" i="3"/>
  <c r="A35" i="3"/>
  <c r="E35" i="3" s="1"/>
  <c r="F35" i="3" s="1"/>
  <c r="A34" i="3"/>
  <c r="E34" i="3" s="1"/>
  <c r="F34" i="3" s="1"/>
  <c r="A33" i="3"/>
  <c r="E33" i="3" s="1"/>
  <c r="F33" i="3" s="1"/>
  <c r="C32" i="3"/>
  <c r="D32" i="3" s="1"/>
  <c r="A32" i="3"/>
  <c r="E32" i="3" s="1"/>
  <c r="F32" i="3" s="1"/>
  <c r="A31" i="3"/>
  <c r="E31" i="3" s="1"/>
  <c r="F31" i="3" s="1"/>
  <c r="A30" i="3"/>
  <c r="E30" i="3" s="1"/>
  <c r="F30" i="3" s="1"/>
  <c r="E29" i="3"/>
  <c r="F29" i="3" s="1"/>
  <c r="A29" i="3"/>
  <c r="C29" i="3" s="1"/>
  <c r="D29" i="3" s="1"/>
  <c r="A28" i="3"/>
  <c r="A27" i="3"/>
  <c r="E27" i="3" s="1"/>
  <c r="F27" i="3" s="1"/>
  <c r="A26" i="3"/>
  <c r="E26" i="3" s="1"/>
  <c r="F26" i="3" s="1"/>
  <c r="A25" i="3"/>
  <c r="E25" i="3" s="1"/>
  <c r="F25" i="3" s="1"/>
  <c r="E24" i="3"/>
  <c r="F24" i="3" s="1"/>
  <c r="A24" i="3"/>
  <c r="C24" i="3" s="1"/>
  <c r="D24" i="3" s="1"/>
  <c r="A23" i="3"/>
  <c r="E23" i="3" s="1"/>
  <c r="F23" i="3" s="1"/>
  <c r="A22" i="3"/>
  <c r="E22" i="3" s="1"/>
  <c r="F22" i="3" s="1"/>
  <c r="A21" i="3"/>
  <c r="C21" i="3" s="1"/>
  <c r="D21" i="3" s="1"/>
  <c r="A20" i="3"/>
  <c r="A19" i="3"/>
  <c r="E19" i="3" s="1"/>
  <c r="F19" i="3" s="1"/>
  <c r="A18" i="3"/>
  <c r="E18" i="3" s="1"/>
  <c r="F18" i="3" s="1"/>
  <c r="A17" i="3"/>
  <c r="C17" i="3" s="1"/>
  <c r="D17" i="3" s="1"/>
  <c r="A16" i="3"/>
  <c r="C16" i="3" s="1"/>
  <c r="D16" i="3" s="1"/>
  <c r="A15" i="3"/>
  <c r="E15" i="3" s="1"/>
  <c r="F15" i="3" s="1"/>
  <c r="A14" i="3"/>
  <c r="A13" i="3"/>
  <c r="C13" i="3" s="1"/>
  <c r="D13" i="3" s="1"/>
  <c r="A12" i="3"/>
  <c r="A11" i="3"/>
  <c r="E11" i="3" s="1"/>
  <c r="F11" i="3" s="1"/>
  <c r="A10" i="3"/>
  <c r="E10" i="3" s="1"/>
  <c r="F10" i="3" s="1"/>
  <c r="A8" i="3"/>
  <c r="C8" i="3" s="1"/>
  <c r="D8" i="3" s="1"/>
  <c r="A7" i="3"/>
  <c r="E7" i="3" s="1"/>
  <c r="F7" i="3" s="1"/>
  <c r="A6" i="3"/>
  <c r="E6" i="3" s="1"/>
  <c r="F6" i="3" s="1"/>
  <c r="A5" i="3"/>
  <c r="E5" i="3" s="1"/>
  <c r="F5" i="3" s="1"/>
  <c r="D26" i="4" l="1"/>
  <c r="D25" i="4"/>
  <c r="D24" i="4"/>
  <c r="D22" i="4"/>
  <c r="D20" i="4"/>
  <c r="D18" i="4"/>
  <c r="D16" i="4"/>
  <c r="D14" i="4"/>
  <c r="D12" i="4"/>
  <c r="D10" i="4"/>
  <c r="D8" i="4"/>
  <c r="D6" i="4"/>
  <c r="D23" i="4"/>
  <c r="D21" i="4"/>
  <c r="D19" i="4"/>
  <c r="D17" i="4"/>
  <c r="D15" i="4"/>
  <c r="D13" i="4"/>
  <c r="D11" i="4"/>
  <c r="D9" i="4"/>
  <c r="D7" i="4"/>
  <c r="D5" i="4"/>
  <c r="D2" i="4"/>
  <c r="E2" i="4" s="1"/>
  <c r="G2" i="4" s="1"/>
  <c r="D4" i="4"/>
  <c r="D3" i="4"/>
  <c r="E17" i="3"/>
  <c r="F17" i="3" s="1"/>
  <c r="G17" i="3" s="1"/>
  <c r="H17" i="3" s="1"/>
  <c r="C34" i="3"/>
  <c r="D34" i="3" s="1"/>
  <c r="C18" i="3"/>
  <c r="D18" i="3" s="1"/>
  <c r="E37" i="3"/>
  <c r="F37" i="3" s="1"/>
  <c r="H37" i="3" s="1"/>
  <c r="C33" i="3"/>
  <c r="D33" i="3" s="1"/>
  <c r="E16" i="3"/>
  <c r="F16" i="3" s="1"/>
  <c r="C25" i="3"/>
  <c r="D25" i="3" s="1"/>
  <c r="E13" i="3"/>
  <c r="F13" i="3" s="1"/>
  <c r="G13" i="3" s="1"/>
  <c r="E21" i="3"/>
  <c r="F21" i="3" s="1"/>
  <c r="C26" i="3"/>
  <c r="D26" i="3" s="1"/>
  <c r="C15" i="3"/>
  <c r="D15" i="3" s="1"/>
  <c r="C11" i="3"/>
  <c r="D11" i="3" s="1"/>
  <c r="C10" i="3"/>
  <c r="D10" i="3" s="1"/>
  <c r="C5" i="3"/>
  <c r="D5" i="3" s="1"/>
  <c r="E9" i="3"/>
  <c r="F9" i="3" s="1"/>
  <c r="G5" i="3"/>
  <c r="H5" i="3" s="1"/>
  <c r="G35" i="3"/>
  <c r="K35" i="3" s="1"/>
  <c r="K24" i="3"/>
  <c r="G24" i="3"/>
  <c r="H24" i="3" s="1"/>
  <c r="G11" i="3"/>
  <c r="H11" i="3" s="1"/>
  <c r="G19" i="3"/>
  <c r="H19" i="3" s="1"/>
  <c r="G7" i="3"/>
  <c r="H7" i="3" s="1"/>
  <c r="G10" i="3"/>
  <c r="K10" i="3" s="1"/>
  <c r="G32" i="3"/>
  <c r="H32" i="3" s="1"/>
  <c r="G6" i="3"/>
  <c r="H6" i="3" s="1"/>
  <c r="C6" i="3"/>
  <c r="D6" i="3" s="1"/>
  <c r="C7" i="3"/>
  <c r="D7" i="3" s="1"/>
  <c r="E8" i="3"/>
  <c r="F8" i="3" s="1"/>
  <c r="G25" i="3"/>
  <c r="H25" i="3" s="1"/>
  <c r="G30" i="3"/>
  <c r="H30" i="3" s="1"/>
  <c r="G34" i="3"/>
  <c r="H34" i="3" s="1"/>
  <c r="G22" i="3"/>
  <c r="H22" i="3" s="1"/>
  <c r="G15" i="3"/>
  <c r="H15" i="3" s="1"/>
  <c r="G16" i="3"/>
  <c r="H16" i="3" s="1"/>
  <c r="E20" i="3"/>
  <c r="F20" i="3" s="1"/>
  <c r="C20" i="3"/>
  <c r="D20" i="3" s="1"/>
  <c r="G29" i="3"/>
  <c r="K29" i="3" s="1"/>
  <c r="G33" i="3"/>
  <c r="H33" i="3" s="1"/>
  <c r="G38" i="3"/>
  <c r="K38" i="3" s="1"/>
  <c r="E12" i="3"/>
  <c r="F12" i="3" s="1"/>
  <c r="C12" i="3"/>
  <c r="D12" i="3" s="1"/>
  <c r="G23" i="3"/>
  <c r="K23" i="3" s="1"/>
  <c r="E28" i="3"/>
  <c r="F28" i="3" s="1"/>
  <c r="C28" i="3"/>
  <c r="D28" i="3" s="1"/>
  <c r="G26" i="3"/>
  <c r="K26" i="3" s="1"/>
  <c r="E14" i="3"/>
  <c r="F14" i="3" s="1"/>
  <c r="C14" i="3"/>
  <c r="D14" i="3" s="1"/>
  <c r="C23" i="3"/>
  <c r="D23" i="3" s="1"/>
  <c r="H31" i="3"/>
  <c r="G31" i="3"/>
  <c r="K31" i="3" s="1"/>
  <c r="G37" i="3"/>
  <c r="K37" i="3" s="1"/>
  <c r="G27" i="3"/>
  <c r="H27" i="3" s="1"/>
  <c r="K13" i="3"/>
  <c r="H13" i="3"/>
  <c r="G18" i="3"/>
  <c r="H18" i="3" s="1"/>
  <c r="C31" i="3"/>
  <c r="D31" i="3" s="1"/>
  <c r="E36" i="3"/>
  <c r="F36" i="3" s="1"/>
  <c r="C36" i="3"/>
  <c r="D36" i="3" s="1"/>
  <c r="C22" i="3"/>
  <c r="D22" i="3" s="1"/>
  <c r="C30" i="3"/>
  <c r="D30" i="3" s="1"/>
  <c r="C38" i="3"/>
  <c r="D38" i="3" s="1"/>
  <c r="C19" i="3"/>
  <c r="D19" i="3" s="1"/>
  <c r="C27" i="3"/>
  <c r="D27" i="3" s="1"/>
  <c r="C35" i="3"/>
  <c r="D35" i="3" s="1"/>
  <c r="E25" i="4" l="1"/>
  <c r="F25" i="4" s="1"/>
  <c r="E26" i="4"/>
  <c r="F26" i="4" s="1"/>
  <c r="E15" i="4"/>
  <c r="F15" i="4" s="1"/>
  <c r="E12" i="4"/>
  <c r="F12" i="4" s="1"/>
  <c r="E17" i="4"/>
  <c r="G17" i="4" s="1"/>
  <c r="E14" i="4"/>
  <c r="F14" i="4" s="1"/>
  <c r="E19" i="4"/>
  <c r="F19" i="4" s="1"/>
  <c r="E16" i="4"/>
  <c r="G16" i="4" s="1"/>
  <c r="E5" i="4"/>
  <c r="F5" i="4" s="1"/>
  <c r="E21" i="4"/>
  <c r="F21" i="4" s="1"/>
  <c r="E18" i="4"/>
  <c r="F18" i="4" s="1"/>
  <c r="E7" i="4"/>
  <c r="F7" i="4" s="1"/>
  <c r="E23" i="4"/>
  <c r="G23" i="4" s="1"/>
  <c r="E20" i="4"/>
  <c r="F20" i="4" s="1"/>
  <c r="E13" i="4"/>
  <c r="F13" i="4" s="1"/>
  <c r="E9" i="4"/>
  <c r="F9" i="4" s="1"/>
  <c r="E6" i="4"/>
  <c r="G6" i="4" s="1"/>
  <c r="E22" i="4"/>
  <c r="F22" i="4" s="1"/>
  <c r="E10" i="4"/>
  <c r="F10" i="4" s="1"/>
  <c r="E11" i="4"/>
  <c r="F11" i="4" s="1"/>
  <c r="E8" i="4"/>
  <c r="G8" i="4" s="1"/>
  <c r="E24" i="4"/>
  <c r="F24" i="4" s="1"/>
  <c r="F2" i="4"/>
  <c r="H2" i="4"/>
  <c r="J2" i="4" s="1"/>
  <c r="E3" i="4"/>
  <c r="F3" i="4" s="1"/>
  <c r="E4" i="4"/>
  <c r="G4" i="4" s="1"/>
  <c r="K32" i="3"/>
  <c r="G21" i="3"/>
  <c r="K21" i="3" s="1"/>
  <c r="L21" i="3" s="1"/>
  <c r="M21" i="3" s="1"/>
  <c r="K16" i="3"/>
  <c r="L16" i="3" s="1"/>
  <c r="M16" i="3" s="1"/>
  <c r="K22" i="3"/>
  <c r="K19" i="3"/>
  <c r="K25" i="3"/>
  <c r="H26" i="3"/>
  <c r="I26" i="3" s="1"/>
  <c r="K30" i="3"/>
  <c r="K7" i="3"/>
  <c r="L7" i="3" s="1"/>
  <c r="H10" i="3"/>
  <c r="G9" i="3"/>
  <c r="K9" i="3" s="1"/>
  <c r="J27" i="3"/>
  <c r="I27" i="3"/>
  <c r="J16" i="3"/>
  <c r="I16" i="3"/>
  <c r="J32" i="3"/>
  <c r="I32" i="3"/>
  <c r="I6" i="3"/>
  <c r="J6" i="3"/>
  <c r="L26" i="3"/>
  <c r="N26" i="3" s="1"/>
  <c r="J33" i="3"/>
  <c r="I33" i="3"/>
  <c r="J11" i="3"/>
  <c r="I11" i="3"/>
  <c r="J24" i="3"/>
  <c r="I24" i="3"/>
  <c r="J30" i="3"/>
  <c r="I30" i="3"/>
  <c r="L29" i="3"/>
  <c r="N29" i="3" s="1"/>
  <c r="L10" i="3"/>
  <c r="M10" i="3" s="1"/>
  <c r="L37" i="3"/>
  <c r="N37" i="3" s="1"/>
  <c r="I15" i="3"/>
  <c r="J15" i="3"/>
  <c r="J22" i="3"/>
  <c r="I22" i="3"/>
  <c r="L35" i="3"/>
  <c r="M35" i="3" s="1"/>
  <c r="N35" i="3"/>
  <c r="M38" i="3"/>
  <c r="L38" i="3"/>
  <c r="N38" i="3" s="1"/>
  <c r="J18" i="3"/>
  <c r="I18" i="3"/>
  <c r="J34" i="3"/>
  <c r="I34" i="3"/>
  <c r="I7" i="3"/>
  <c r="J7" i="3"/>
  <c r="J5" i="3"/>
  <c r="I5" i="3"/>
  <c r="G20" i="3"/>
  <c r="H20" i="3" s="1"/>
  <c r="J25" i="3"/>
  <c r="I25" i="3"/>
  <c r="J10" i="3"/>
  <c r="I10" i="3"/>
  <c r="L19" i="3"/>
  <c r="M19" i="3" s="1"/>
  <c r="N19" i="3"/>
  <c r="G36" i="3"/>
  <c r="K36" i="3" s="1"/>
  <c r="K27" i="3"/>
  <c r="K15" i="3"/>
  <c r="K34" i="3"/>
  <c r="K33" i="3"/>
  <c r="K18" i="3"/>
  <c r="H35" i="3"/>
  <c r="I31" i="3"/>
  <c r="J31" i="3"/>
  <c r="L30" i="3"/>
  <c r="M30" i="3" s="1"/>
  <c r="K17" i="3"/>
  <c r="K6" i="3"/>
  <c r="K11" i="3"/>
  <c r="L25" i="3"/>
  <c r="N25" i="3" s="1"/>
  <c r="G28" i="3"/>
  <c r="K28" i="3" s="1"/>
  <c r="J17" i="3"/>
  <c r="I17" i="3"/>
  <c r="J26" i="3"/>
  <c r="L32" i="3"/>
  <c r="N32" i="3" s="1"/>
  <c r="H38" i="3"/>
  <c r="G14" i="3"/>
  <c r="H14" i="3" s="1"/>
  <c r="L23" i="3"/>
  <c r="N23" i="3" s="1"/>
  <c r="H29" i="3"/>
  <c r="G8" i="3"/>
  <c r="K8" i="3" s="1"/>
  <c r="H8" i="3"/>
  <c r="G12" i="3"/>
  <c r="H12" i="3" s="1"/>
  <c r="J19" i="3"/>
  <c r="I19" i="3"/>
  <c r="J37" i="3"/>
  <c r="I37" i="3"/>
  <c r="J13" i="3"/>
  <c r="I13" i="3"/>
  <c r="H23" i="3"/>
  <c r="K5" i="3"/>
  <c r="L24" i="3"/>
  <c r="N24" i="3" s="1"/>
  <c r="L13" i="3"/>
  <c r="N13" i="3" s="1"/>
  <c r="L31" i="3"/>
  <c r="M31" i="3" s="1"/>
  <c r="G7" i="4" l="1"/>
  <c r="G15" i="4"/>
  <c r="F23" i="4"/>
  <c r="G24" i="4"/>
  <c r="H24" i="4" s="1"/>
  <c r="I24" i="4" s="1"/>
  <c r="F17" i="4"/>
  <c r="G13" i="4"/>
  <c r="G11" i="4"/>
  <c r="H11" i="4" s="1"/>
  <c r="J11" i="4" s="1"/>
  <c r="G21" i="4"/>
  <c r="H21" i="4" s="1"/>
  <c r="J21" i="4" s="1"/>
  <c r="G22" i="4"/>
  <c r="H22" i="4" s="1"/>
  <c r="J22" i="4" s="1"/>
  <c r="G19" i="4"/>
  <c r="H19" i="4" s="1"/>
  <c r="I19" i="4" s="1"/>
  <c r="F6" i="4"/>
  <c r="F16" i="4"/>
  <c r="G14" i="4"/>
  <c r="H14" i="4" s="1"/>
  <c r="J14" i="4" s="1"/>
  <c r="F8" i="4"/>
  <c r="G20" i="4"/>
  <c r="H20" i="4" s="1"/>
  <c r="I20" i="4" s="1"/>
  <c r="G26" i="4"/>
  <c r="G25" i="4"/>
  <c r="H6" i="4"/>
  <c r="I6" i="4" s="1"/>
  <c r="H23" i="4"/>
  <c r="J23" i="4" s="1"/>
  <c r="H17" i="4"/>
  <c r="J17" i="4" s="1"/>
  <c r="H16" i="4"/>
  <c r="J16" i="4" s="1"/>
  <c r="H13" i="4"/>
  <c r="J13" i="4" s="1"/>
  <c r="H7" i="4"/>
  <c r="J7" i="4" s="1"/>
  <c r="G5" i="4"/>
  <c r="G12" i="4"/>
  <c r="H15" i="4"/>
  <c r="I15" i="4" s="1"/>
  <c r="H8" i="4"/>
  <c r="J8" i="4" s="1"/>
  <c r="G10" i="4"/>
  <c r="G9" i="4"/>
  <c r="G18" i="4"/>
  <c r="I2" i="4"/>
  <c r="F4" i="4"/>
  <c r="K2" i="4"/>
  <c r="L2" i="4" s="1"/>
  <c r="G3" i="4"/>
  <c r="H4" i="4"/>
  <c r="I4" i="4" s="1"/>
  <c r="N7" i="3"/>
  <c r="M7" i="3"/>
  <c r="N16" i="3"/>
  <c r="O16" i="3" s="1"/>
  <c r="Q16" i="3" s="1"/>
  <c r="K12" i="3"/>
  <c r="N31" i="3"/>
  <c r="M32" i="3"/>
  <c r="H21" i="3"/>
  <c r="M24" i="3"/>
  <c r="M37" i="3"/>
  <c r="N30" i="3"/>
  <c r="N22" i="3"/>
  <c r="L22" i="3"/>
  <c r="M22" i="3" s="1"/>
  <c r="K20" i="3"/>
  <c r="M29" i="3"/>
  <c r="M13" i="3"/>
  <c r="L9" i="3"/>
  <c r="N9" i="3" s="1"/>
  <c r="H9" i="3"/>
  <c r="J14" i="3"/>
  <c r="I14" i="3"/>
  <c r="L36" i="3"/>
  <c r="M36" i="3" s="1"/>
  <c r="O25" i="3"/>
  <c r="P25" i="3" s="1"/>
  <c r="J20" i="3"/>
  <c r="I20" i="3"/>
  <c r="P37" i="3"/>
  <c r="O37" i="3"/>
  <c r="Q37" i="3" s="1"/>
  <c r="O32" i="3"/>
  <c r="Q32" i="3" s="1"/>
  <c r="L8" i="3"/>
  <c r="M8" i="3" s="1"/>
  <c r="O23" i="3"/>
  <c r="Q23" i="3" s="1"/>
  <c r="O13" i="3"/>
  <c r="Q13" i="3" s="1"/>
  <c r="L28" i="3"/>
  <c r="M28" i="3" s="1"/>
  <c r="O26" i="3"/>
  <c r="Q26" i="3" s="1"/>
  <c r="L12" i="3"/>
  <c r="N12" i="3" s="1"/>
  <c r="N21" i="3"/>
  <c r="J38" i="3"/>
  <c r="I38" i="3"/>
  <c r="L18" i="3"/>
  <c r="M18" i="3" s="1"/>
  <c r="O19" i="3"/>
  <c r="Q19" i="3" s="1"/>
  <c r="O35" i="3"/>
  <c r="P35" i="3" s="1"/>
  <c r="L5" i="3"/>
  <c r="M5" i="3" s="1"/>
  <c r="I23" i="3"/>
  <c r="J23" i="3"/>
  <c r="J29" i="3"/>
  <c r="I29" i="3"/>
  <c r="M25" i="3"/>
  <c r="N33" i="3"/>
  <c r="L33" i="3"/>
  <c r="M33" i="3" s="1"/>
  <c r="Q31" i="3"/>
  <c r="P31" i="3"/>
  <c r="O31" i="3"/>
  <c r="H36" i="3"/>
  <c r="O38" i="3"/>
  <c r="Q38" i="3" s="1"/>
  <c r="L34" i="3"/>
  <c r="M34" i="3" s="1"/>
  <c r="L20" i="3"/>
  <c r="N20" i="3" s="1"/>
  <c r="H28" i="3"/>
  <c r="O24" i="3"/>
  <c r="Q24" i="3" s="1"/>
  <c r="L11" i="3"/>
  <c r="M11" i="3" s="1"/>
  <c r="O30" i="3"/>
  <c r="Q30" i="3" s="1"/>
  <c r="L15" i="3"/>
  <c r="M15" i="3" s="1"/>
  <c r="N10" i="3"/>
  <c r="J35" i="3"/>
  <c r="I35" i="3"/>
  <c r="I8" i="3"/>
  <c r="J8" i="3"/>
  <c r="M23" i="3"/>
  <c r="L6" i="3"/>
  <c r="M6" i="3" s="1"/>
  <c r="L27" i="3"/>
  <c r="N27" i="3" s="1"/>
  <c r="M26" i="3"/>
  <c r="K14" i="3"/>
  <c r="O29" i="3"/>
  <c r="Q29" i="3" s="1"/>
  <c r="I12" i="3"/>
  <c r="J12" i="3"/>
  <c r="L17" i="3"/>
  <c r="M17" i="3" s="1"/>
  <c r="J24" i="4" l="1"/>
  <c r="I16" i="4"/>
  <c r="I8" i="4"/>
  <c r="J19" i="4"/>
  <c r="K19" i="4" s="1"/>
  <c r="L19" i="4" s="1"/>
  <c r="I22" i="4"/>
  <c r="I17" i="4"/>
  <c r="I14" i="4"/>
  <c r="I13" i="4"/>
  <c r="J6" i="4"/>
  <c r="K6" i="4" s="1"/>
  <c r="M6" i="4" s="1"/>
  <c r="H25" i="4"/>
  <c r="J25" i="4" s="1"/>
  <c r="H26" i="4"/>
  <c r="I26" i="4" s="1"/>
  <c r="K16" i="4"/>
  <c r="M16" i="4" s="1"/>
  <c r="K21" i="4"/>
  <c r="L21" i="4" s="1"/>
  <c r="M21" i="4"/>
  <c r="K23" i="4"/>
  <c r="M23" i="4" s="1"/>
  <c r="K7" i="4"/>
  <c r="M7" i="4" s="1"/>
  <c r="K14" i="4"/>
  <c r="M14" i="4" s="1"/>
  <c r="K13" i="4"/>
  <c r="L13" i="4" s="1"/>
  <c r="K11" i="4"/>
  <c r="L11" i="4" s="1"/>
  <c r="H18" i="4"/>
  <c r="I18" i="4" s="1"/>
  <c r="J15" i="4"/>
  <c r="I21" i="4"/>
  <c r="I11" i="4"/>
  <c r="K17" i="4"/>
  <c r="L17" i="4" s="1"/>
  <c r="H9" i="4"/>
  <c r="I9" i="4" s="1"/>
  <c r="I23" i="4"/>
  <c r="H10" i="4"/>
  <c r="I10" i="4" s="1"/>
  <c r="H12" i="4"/>
  <c r="I12" i="4" s="1"/>
  <c r="K8" i="4"/>
  <c r="M8" i="4" s="1"/>
  <c r="H5" i="4"/>
  <c r="J5" i="4" s="1"/>
  <c r="K24" i="4"/>
  <c r="L24" i="4" s="1"/>
  <c r="K22" i="4"/>
  <c r="M22" i="4" s="1"/>
  <c r="I7" i="4"/>
  <c r="J20" i="4"/>
  <c r="M2" i="4"/>
  <c r="H3" i="4"/>
  <c r="I3" i="4" s="1"/>
  <c r="J4" i="4"/>
  <c r="J21" i="3"/>
  <c r="I21" i="3"/>
  <c r="N11" i="3"/>
  <c r="Q25" i="3"/>
  <c r="P26" i="3"/>
  <c r="P30" i="3"/>
  <c r="P38" i="3"/>
  <c r="N18" i="3"/>
  <c r="O7" i="3"/>
  <c r="Q7" i="3" s="1"/>
  <c r="R7" i="3" s="1"/>
  <c r="S7" i="3" s="1"/>
  <c r="P29" i="3"/>
  <c r="M20" i="3"/>
  <c r="O22" i="3"/>
  <c r="Q22" i="3" s="1"/>
  <c r="N28" i="3"/>
  <c r="M27" i="3"/>
  <c r="N17" i="3"/>
  <c r="P19" i="3"/>
  <c r="N8" i="3"/>
  <c r="N5" i="3"/>
  <c r="J9" i="3"/>
  <c r="I9" i="3"/>
  <c r="M9" i="3"/>
  <c r="O9" i="3"/>
  <c r="Q9" i="3" s="1"/>
  <c r="R9" i="3" s="1"/>
  <c r="T9" i="3" s="1"/>
  <c r="R24" i="3"/>
  <c r="T24" i="3" s="1"/>
  <c r="R26" i="3"/>
  <c r="T26" i="3" s="1"/>
  <c r="R32" i="3"/>
  <c r="T32" i="3" s="1"/>
  <c r="R29" i="3"/>
  <c r="S29" i="3" s="1"/>
  <c r="T29" i="3"/>
  <c r="O20" i="3"/>
  <c r="P20" i="3" s="1"/>
  <c r="S37" i="3"/>
  <c r="R37" i="3"/>
  <c r="T37" i="3" s="1"/>
  <c r="R16" i="3"/>
  <c r="T16" i="3" s="1"/>
  <c r="R30" i="3"/>
  <c r="S30" i="3" s="1"/>
  <c r="R22" i="3"/>
  <c r="T22" i="3" s="1"/>
  <c r="R19" i="3"/>
  <c r="S19" i="3" s="1"/>
  <c r="R38" i="3"/>
  <c r="T38" i="3" s="1"/>
  <c r="R13" i="3"/>
  <c r="T13" i="3" s="1"/>
  <c r="O12" i="3"/>
  <c r="Q12" i="3" s="1"/>
  <c r="R23" i="3"/>
  <c r="T23" i="3" s="1"/>
  <c r="S23" i="3"/>
  <c r="R31" i="3"/>
  <c r="T31" i="3" s="1"/>
  <c r="P16" i="3"/>
  <c r="N15" i="3"/>
  <c r="P24" i="3"/>
  <c r="N34" i="3"/>
  <c r="Q35" i="3"/>
  <c r="P13" i="3"/>
  <c r="N36" i="3"/>
  <c r="O8" i="3"/>
  <c r="P8" i="3" s="1"/>
  <c r="O21" i="3"/>
  <c r="Q21" i="3" s="1"/>
  <c r="P32" i="3"/>
  <c r="N6" i="3"/>
  <c r="J28" i="3"/>
  <c r="I28" i="3"/>
  <c r="O33" i="3"/>
  <c r="P33" i="3" s="1"/>
  <c r="Q33" i="3"/>
  <c r="O5" i="3"/>
  <c r="P5" i="3" s="1"/>
  <c r="O17" i="3"/>
  <c r="P17" i="3" s="1"/>
  <c r="M12" i="3"/>
  <c r="P23" i="3"/>
  <c r="L14" i="3"/>
  <c r="N14" i="3" s="1"/>
  <c r="I36" i="3"/>
  <c r="J36" i="3"/>
  <c r="R25" i="3"/>
  <c r="T25" i="3" s="1"/>
  <c r="O18" i="3"/>
  <c r="Q18" i="3" s="1"/>
  <c r="O27" i="3"/>
  <c r="Q27" i="3" s="1"/>
  <c r="O11" i="3"/>
  <c r="Q11" i="3" s="1"/>
  <c r="O10" i="3"/>
  <c r="P10" i="3" s="1"/>
  <c r="J12" i="4" l="1"/>
  <c r="K12" i="4" s="1"/>
  <c r="M12" i="4" s="1"/>
  <c r="L16" i="4"/>
  <c r="I5" i="4"/>
  <c r="L23" i="4"/>
  <c r="L7" i="4"/>
  <c r="J18" i="4"/>
  <c r="K18" i="4" s="1"/>
  <c r="M18" i="4" s="1"/>
  <c r="L8" i="4"/>
  <c r="M19" i="4"/>
  <c r="M17" i="4"/>
  <c r="K25" i="4"/>
  <c r="M25" i="4" s="1"/>
  <c r="J26" i="4"/>
  <c r="I25" i="4"/>
  <c r="K5" i="4"/>
  <c r="M5" i="4" s="1"/>
  <c r="L6" i="4"/>
  <c r="M24" i="4"/>
  <c r="J9" i="4"/>
  <c r="L14" i="4"/>
  <c r="J10" i="4"/>
  <c r="M11" i="4"/>
  <c r="K20" i="4"/>
  <c r="L20" i="4" s="1"/>
  <c r="L22" i="4"/>
  <c r="M13" i="4"/>
  <c r="K15" i="4"/>
  <c r="L15" i="4" s="1"/>
  <c r="K4" i="4"/>
  <c r="L4" i="4" s="1"/>
  <c r="J3" i="4"/>
  <c r="S25" i="3"/>
  <c r="S32" i="3"/>
  <c r="S16" i="3"/>
  <c r="P22" i="3"/>
  <c r="P7" i="3"/>
  <c r="M14" i="3"/>
  <c r="S13" i="3"/>
  <c r="P18" i="3"/>
  <c r="O28" i="3"/>
  <c r="Q28" i="3" s="1"/>
  <c r="R28" i="3" s="1"/>
  <c r="T28" i="3" s="1"/>
  <c r="Q20" i="3"/>
  <c r="Q17" i="3"/>
  <c r="R17" i="3" s="1"/>
  <c r="P11" i="3"/>
  <c r="Q5" i="3"/>
  <c r="S9" i="3"/>
  <c r="U9" i="3"/>
  <c r="V9" i="3" s="1"/>
  <c r="P9" i="3"/>
  <c r="R18" i="3"/>
  <c r="T18" i="3" s="1"/>
  <c r="U16" i="3"/>
  <c r="V16" i="3" s="1"/>
  <c r="U22" i="3"/>
  <c r="V22" i="3" s="1"/>
  <c r="U13" i="3"/>
  <c r="V13" i="3" s="1"/>
  <c r="O14" i="3"/>
  <c r="Q14" i="3" s="1"/>
  <c r="V38" i="3"/>
  <c r="U38" i="3"/>
  <c r="U37" i="3"/>
  <c r="V37" i="3" s="1"/>
  <c r="R12" i="3"/>
  <c r="S12" i="3" s="1"/>
  <c r="R11" i="3"/>
  <c r="T11" i="3" s="1"/>
  <c r="R21" i="3"/>
  <c r="S21" i="3" s="1"/>
  <c r="U26" i="3"/>
  <c r="V26" i="3" s="1"/>
  <c r="T27" i="3"/>
  <c r="S27" i="3"/>
  <c r="R27" i="3"/>
  <c r="U23" i="3"/>
  <c r="V23" i="3" s="1"/>
  <c r="U31" i="3"/>
  <c r="V31" i="3" s="1"/>
  <c r="U24" i="3"/>
  <c r="V24" i="3" s="1"/>
  <c r="Q8" i="3"/>
  <c r="R20" i="3"/>
  <c r="T20" i="3" s="1"/>
  <c r="P36" i="3"/>
  <c r="O36" i="3"/>
  <c r="Q36" i="3"/>
  <c r="S31" i="3"/>
  <c r="T19" i="3"/>
  <c r="T30" i="3"/>
  <c r="S26" i="3"/>
  <c r="U32" i="3"/>
  <c r="V32" i="3" s="1"/>
  <c r="T7" i="3"/>
  <c r="P12" i="3"/>
  <c r="R35" i="3"/>
  <c r="T35" i="3" s="1"/>
  <c r="U29" i="3"/>
  <c r="V29" i="3" s="1"/>
  <c r="U25" i="3"/>
  <c r="V25" i="3" s="1"/>
  <c r="Q10" i="3"/>
  <c r="R33" i="3"/>
  <c r="T33" i="3" s="1"/>
  <c r="P21" i="3"/>
  <c r="O34" i="3"/>
  <c r="Q34" i="3" s="1"/>
  <c r="O6" i="3"/>
  <c r="Q6" i="3" s="1"/>
  <c r="P27" i="3"/>
  <c r="S38" i="3"/>
  <c r="S22" i="3"/>
  <c r="S24" i="3"/>
  <c r="R5" i="3"/>
  <c r="T5" i="3" s="1"/>
  <c r="O15" i="3"/>
  <c r="P15" i="3" s="1"/>
  <c r="L5" i="4" l="1"/>
  <c r="L12" i="4"/>
  <c r="M15" i="4"/>
  <c r="M20" i="4"/>
  <c r="L25" i="4"/>
  <c r="K26" i="4"/>
  <c r="M26" i="4" s="1"/>
  <c r="L18" i="4"/>
  <c r="K9" i="4"/>
  <c r="L9" i="4" s="1"/>
  <c r="K10" i="4"/>
  <c r="M10" i="4" s="1"/>
  <c r="K3" i="4"/>
  <c r="L3" i="4" s="1"/>
  <c r="M4" i="4"/>
  <c r="T17" i="3"/>
  <c r="S17" i="3"/>
  <c r="P14" i="3"/>
  <c r="P28" i="3"/>
  <c r="S18" i="3"/>
  <c r="S11" i="3"/>
  <c r="S5" i="3"/>
  <c r="R34" i="3"/>
  <c r="S34" i="3" s="1"/>
  <c r="T14" i="3"/>
  <c r="R14" i="3"/>
  <c r="S14" i="3" s="1"/>
  <c r="U33" i="3"/>
  <c r="V33" i="3" s="1"/>
  <c r="R6" i="3"/>
  <c r="T6" i="3" s="1"/>
  <c r="U28" i="3"/>
  <c r="V28" i="3" s="1"/>
  <c r="U20" i="3"/>
  <c r="V20" i="3" s="1"/>
  <c r="U35" i="3"/>
  <c r="V35" i="3" s="1"/>
  <c r="U18" i="3"/>
  <c r="V18" i="3" s="1"/>
  <c r="U19" i="3"/>
  <c r="V19" i="3" s="1"/>
  <c r="U27" i="3"/>
  <c r="V27" i="3" s="1"/>
  <c r="R36" i="3"/>
  <c r="T36" i="3" s="1"/>
  <c r="Q15" i="3"/>
  <c r="U7" i="3"/>
  <c r="V7" i="3" s="1"/>
  <c r="T12" i="3"/>
  <c r="S28" i="3"/>
  <c r="R8" i="3"/>
  <c r="T8" i="3" s="1"/>
  <c r="U17" i="3"/>
  <c r="V17" i="3" s="1"/>
  <c r="T21" i="3"/>
  <c r="U5" i="3"/>
  <c r="V5" i="3" s="1"/>
  <c r="U11" i="3"/>
  <c r="V11" i="3" s="1"/>
  <c r="S35" i="3"/>
  <c r="P34" i="3"/>
  <c r="S33" i="3"/>
  <c r="P6" i="3"/>
  <c r="S20" i="3"/>
  <c r="R10" i="3"/>
  <c r="T10" i="3" s="1"/>
  <c r="U30" i="3"/>
  <c r="V30" i="3" s="1"/>
  <c r="L26" i="4" l="1"/>
  <c r="M9" i="4"/>
  <c r="L10" i="4"/>
  <c r="M3" i="4"/>
  <c r="S36" i="3"/>
  <c r="S8" i="3"/>
  <c r="T34" i="3"/>
  <c r="U6" i="3"/>
  <c r="V6" i="3" s="1"/>
  <c r="U10" i="3"/>
  <c r="V10" i="3" s="1"/>
  <c r="U36" i="3"/>
  <c r="V36" i="3" s="1"/>
  <c r="U12" i="3"/>
  <c r="V12" i="3" s="1"/>
  <c r="U21" i="3"/>
  <c r="V21" i="3" s="1"/>
  <c r="R15" i="3"/>
  <c r="T15" i="3" s="1"/>
  <c r="S15" i="3"/>
  <c r="U34" i="3"/>
  <c r="V34" i="3" s="1"/>
  <c r="S10" i="3"/>
  <c r="S6" i="3"/>
  <c r="U8" i="3"/>
  <c r="V8" i="3" s="1"/>
  <c r="U14" i="3"/>
  <c r="V14" i="3" s="1"/>
  <c r="U15" i="3" l="1"/>
  <c r="V15" i="3" s="1"/>
</calcChain>
</file>

<file path=xl/sharedStrings.xml><?xml version="1.0" encoding="utf-8"?>
<sst xmlns="http://schemas.openxmlformats.org/spreadsheetml/2006/main" count="2388" uniqueCount="118">
  <si>
    <t>Job Role</t>
  </si>
  <si>
    <t>Country</t>
  </si>
  <si>
    <t>State</t>
  </si>
  <si>
    <t>Min_Sal</t>
  </si>
  <si>
    <t>Max_Sal</t>
  </si>
  <si>
    <t>Source</t>
  </si>
  <si>
    <t>Median</t>
  </si>
  <si>
    <t>Australia</t>
  </si>
  <si>
    <t>New South Wales</t>
  </si>
  <si>
    <t>BI Developer</t>
  </si>
  <si>
    <t>Data Analyst</t>
  </si>
  <si>
    <t>ERP/CRM/BI Architect 150 - 210k 180k 0 110 - 160 135 0</t>
  </si>
  <si>
    <t>ERP/CRM/BI Project Manager 160 - 210k 185k 3 110 - 160 135 0</t>
  </si>
  <si>
    <t>ERP/CRM Functional Consultant 140 - 180k 160k 3 110 - 140 125 0</t>
  </si>
  <si>
    <t>BI Developer 100 - 165k 133k 6 80 - 140 110 7</t>
  </si>
  <si>
    <t>Data Analyst 65 - 140k 103k 0 40 - 120 80 3</t>
  </si>
  <si>
    <t>Figures are salaries inclusive of superannuation, but exclusive of benefits/bonuses unless specified otherwise</t>
  </si>
  <si>
    <t>ROLE</t>
  </si>
  <si>
    <t>ERP/CRM/BI Architect</t>
  </si>
  <si>
    <t>ERP/CRM/BI Project Manager</t>
  </si>
  <si>
    <t>ERP/CRM Functional Consultant</t>
  </si>
  <si>
    <t>Data Architect</t>
  </si>
  <si>
    <t>BI Architect</t>
  </si>
  <si>
    <t>BI Manager</t>
  </si>
  <si>
    <t>BI Project Manager</t>
  </si>
  <si>
    <t>Junior BI Developer</t>
  </si>
  <si>
    <t>BI Consultant</t>
  </si>
  <si>
    <t>BI Business Analyst</t>
  </si>
  <si>
    <t>Junior Data Analyst</t>
  </si>
  <si>
    <t>Data Engineer</t>
  </si>
  <si>
    <t>Data Modeller</t>
  </si>
  <si>
    <t>Data Scientist</t>
  </si>
  <si>
    <t>Junior Data Scientist</t>
  </si>
  <si>
    <t>RPA Delivery Manager</t>
  </si>
  <si>
    <t>RPA Team Lead</t>
  </si>
  <si>
    <t>RPA Developer</t>
  </si>
  <si>
    <t>RPA Consultant</t>
  </si>
  <si>
    <t>AI Senior Engineer</t>
  </si>
  <si>
    <t>AI Engineer</t>
  </si>
  <si>
    <t>Machine Learning Engineer</t>
  </si>
  <si>
    <t>IoT Specialist</t>
  </si>
  <si>
    <t>Robert Walters</t>
  </si>
  <si>
    <t>Contract Type</t>
  </si>
  <si>
    <t>permanent</t>
  </si>
  <si>
    <t>Min</t>
  </si>
  <si>
    <t>Max</t>
  </si>
  <si>
    <t>contract</t>
  </si>
  <si>
    <t>Senior Project Manager</t>
  </si>
  <si>
    <t>Project Manager</t>
  </si>
  <si>
    <t>Junior Project Manager</t>
  </si>
  <si>
    <t>Lead Business Analyst</t>
  </si>
  <si>
    <t>Senior Business Analyst</t>
  </si>
  <si>
    <t>Business Analyst</t>
  </si>
  <si>
    <t>Junior Business Analyst</t>
  </si>
  <si>
    <t>Process Analyst</t>
  </si>
  <si>
    <t>Database Administrator</t>
  </si>
  <si>
    <t>Infrastructure/Development/BI Manager</t>
  </si>
  <si>
    <t>Queensland</t>
  </si>
  <si>
    <t>South Australia</t>
  </si>
  <si>
    <t>Project Coordinator/Administrator</t>
  </si>
  <si>
    <t>Victoria</t>
  </si>
  <si>
    <t>Senior BI Consultant</t>
  </si>
  <si>
    <t>Senior Data Analyst</t>
  </si>
  <si>
    <t>Senior Data Scientist</t>
  </si>
  <si>
    <t>Project Coordinator</t>
  </si>
  <si>
    <t>PMO Analyst</t>
  </si>
  <si>
    <t>System Analyst</t>
  </si>
  <si>
    <t>Western Australia</t>
  </si>
  <si>
    <t>BI Architect 155,000 - 200,000 805 - 1,130</t>
  </si>
  <si>
    <t>BI Business Analyst 120,000 - 150,000 635 - 850</t>
  </si>
  <si>
    <t>BI Consultant 120,000 - 150,000 635 - 850</t>
  </si>
  <si>
    <t>BI Developer 125,000 - 150,000 635 - 850</t>
  </si>
  <si>
    <t>BI Manager 155,000 - 200,000 805 - 1,130</t>
  </si>
  <si>
    <t>BI Project Manager 135,000 - 165,000 705 - 930</t>
  </si>
  <si>
    <t>Data Analyst 90,000 - 130,000 470 - 735</t>
  </si>
  <si>
    <t>Data Engineer 130,000 - 185,000 680 - 1,045</t>
  </si>
  <si>
    <t>Data Modeller 130,000 - 185,000 680 - 1,045</t>
  </si>
  <si>
    <t>Data Scientist 130,000 - 185,000 680 - 1,045</t>
  </si>
  <si>
    <t>ERP/CRM Business Analyst 120,000 - 150,000 635 - 850</t>
  </si>
  <si>
    <t>ERP/CRM Consultant 140,000 - 160,000 730 - 905</t>
  </si>
  <si>
    <t>ERP/CRM Developer 125,000 - 150,000 650 - 850</t>
  </si>
  <si>
    <t>ERP/CRM Project Manager 130,000 - 180,000 680 - 1,015</t>
  </si>
  <si>
    <t>ERP/CRM Solution Architect</t>
  </si>
  <si>
    <t>ERP/CRM Solution Architect 160,000 - 200,000 835 - 1,130</t>
  </si>
  <si>
    <t>Business Analyst 120 - 160k 140k 0 80 - 110 95 0</t>
  </si>
  <si>
    <t>Project Manager 130 - 170k 150k 0 100 - 140 120 2</t>
  </si>
  <si>
    <t>Australian Capital Territory</t>
  </si>
  <si>
    <t>Role</t>
  </si>
  <si>
    <t>Business Architect</t>
  </si>
  <si>
    <t>ERP/CRM Business Analyst</t>
  </si>
  <si>
    <t>ERP/CRM Consultant</t>
  </si>
  <si>
    <t>ERP/CRM Developer</t>
  </si>
  <si>
    <t>ERP/CRM Project Manager</t>
  </si>
  <si>
    <t>Rowben Consulting</t>
  </si>
  <si>
    <t>Change Analyst</t>
  </si>
  <si>
    <t>Senior Change Analyst</t>
  </si>
  <si>
    <t>Business Analyst 85,000 - 110,000 445 - 575</t>
  </si>
  <si>
    <t>Senior Business Analyst 110,000 - 140,000 700 - 900</t>
  </si>
  <si>
    <t>Change Analyst 85,000 - 110,000 450 - 650</t>
  </si>
  <si>
    <t>Senior Change Analyst 110,000 - 140,000 575 - 730</t>
  </si>
  <si>
    <t>PMO Analyst 95,000 - 130,000 550 - 800</t>
  </si>
  <si>
    <t>Process Analyst 105,000 - 135,000 550 - 705</t>
  </si>
  <si>
    <t>Project Manager 130,000 - 150,000 680 - 780</t>
  </si>
  <si>
    <t>Senior Project Manager 160,000 - 200,000 850 - 1,200</t>
  </si>
  <si>
    <t>Data Architect 155,000 - 200,000 800 -1130</t>
  </si>
  <si>
    <t>0: "Data Analyst"</t>
  </si>
  <si>
    <t>1: "Data Scientist"</t>
  </si>
  <si>
    <t>2: "Data Engineer"</t>
  </si>
  <si>
    <t>3: "Data Architect"</t>
  </si>
  <si>
    <t>4: "Business Analyst"</t>
  </si>
  <si>
    <t>5: "Project Manager"</t>
  </si>
  <si>
    <t>6: "Project Analyst"</t>
  </si>
  <si>
    <t>7: "Analyst"</t>
  </si>
  <si>
    <t>8: "Data Analytics"</t>
  </si>
  <si>
    <t>9: "Big Data"</t>
  </si>
  <si>
    <t>Keyword</t>
  </si>
  <si>
    <t>AI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</si>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</sst>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7518-6F7A-4DDA-9743-D4A58684B4C4}">
  <dimension ref="A1:O441"/>
  <sheetViews>
    <sheetView tabSelected="1" topLeftCell="A423" workbookViewId="0">
      <selection activeCell="E429" sqref="E429"/>
    </sheetView>
  </sheetViews>
  <sheetFormatPr defaultRowHeight="14.5" outlineLevelCol="1" x14ac:dyDescent="0.35"/>
  <cols>
    <col min="1" max="1" width="13.453125" bestFit="1" customWidth="1"/>
    <col min="2" max="2" width="27.54296875" bestFit="1" customWidth="1"/>
    <col min="4" max="4" width="15.453125" bestFit="1" customWidth="1"/>
    <col min="5" max="5" width="15.453125" customWidth="1"/>
    <col min="8" max="8" width="7.1796875" bestFit="1" customWidth="1"/>
    <col min="9" max="9" width="23.7265625" customWidth="1"/>
    <col min="11" max="11" width="55.81640625" bestFit="1" customWidth="1"/>
    <col min="12" max="12" width="28" hidden="1" customWidth="1" outlineLevel="1"/>
    <col min="13" max="13" width="28" customWidth="1" collapsed="1"/>
    <col min="14" max="14" width="30.453125" hidden="1" customWidth="1" outlineLevel="1"/>
    <col min="15" max="15" width="30.453125" bestFit="1" customWidth="1" collapsed="1"/>
    <col min="17" max="17" width="9.7265625" bestFit="1" customWidth="1"/>
    <col min="18" max="19" width="9.7265625" customWidth="1"/>
    <col min="20" max="20" width="21.36328125" bestFit="1" customWidth="1"/>
    <col min="23" max="23" width="16.81640625" bestFit="1" customWidth="1"/>
  </cols>
  <sheetData>
    <row r="1" spans="1:10" x14ac:dyDescent="0.35">
      <c r="A1" t="s">
        <v>5</v>
      </c>
      <c r="B1" t="s">
        <v>0</v>
      </c>
      <c r="C1" t="s">
        <v>1</v>
      </c>
      <c r="D1" t="s">
        <v>2</v>
      </c>
      <c r="E1" t="s">
        <v>42</v>
      </c>
      <c r="F1" t="s">
        <v>3</v>
      </c>
      <c r="G1" t="s">
        <v>4</v>
      </c>
      <c r="H1" t="s">
        <v>6</v>
      </c>
      <c r="I1" t="s">
        <v>115</v>
      </c>
    </row>
    <row r="2" spans="1:10" x14ac:dyDescent="0.35">
      <c r="A2" t="s">
        <v>41</v>
      </c>
      <c r="B2" t="s">
        <v>18</v>
      </c>
      <c r="C2" t="s">
        <v>7</v>
      </c>
      <c r="D2" t="s">
        <v>8</v>
      </c>
      <c r="E2" t="s">
        <v>43</v>
      </c>
      <c r="F2">
        <v>150000</v>
      </c>
      <c r="G2">
        <v>210000</v>
      </c>
      <c r="H2">
        <v>180000</v>
      </c>
      <c r="I2" t="str">
        <f>IF(VLOOKUP(B2,Keywords!G:H,2,FALSE)=0,"",VLOOKUP(B2,Keywords!G:H,2,FALSE))</f>
        <v>Data Architect</v>
      </c>
      <c r="J2">
        <f>COUNTIFS(B:B,B2,D:D,D2,E:E,E2,A:A,A2)</f>
        <v>1</v>
      </c>
    </row>
    <row r="3" spans="1:10" x14ac:dyDescent="0.35">
      <c r="A3" t="s">
        <v>41</v>
      </c>
      <c r="B3" t="s">
        <v>19</v>
      </c>
      <c r="C3" t="s">
        <v>7</v>
      </c>
      <c r="D3" t="s">
        <v>8</v>
      </c>
      <c r="E3" t="s">
        <v>43</v>
      </c>
      <c r="F3">
        <v>160000</v>
      </c>
      <c r="G3">
        <v>210000</v>
      </c>
      <c r="H3">
        <v>185000</v>
      </c>
      <c r="I3" t="str">
        <f>IF(VLOOKUP(B3,Keywords!G:H,2,FALSE)=0,"",VLOOKUP(B3,Keywords!G:H,2,FALSE))</f>
        <v>Project Manager</v>
      </c>
      <c r="J3">
        <f>COUNTIFS(B:B,B3,D:D,D3,E:E,E3,A:A,A3)</f>
        <v>1</v>
      </c>
    </row>
    <row r="4" spans="1:10" x14ac:dyDescent="0.35">
      <c r="A4" t="s">
        <v>41</v>
      </c>
      <c r="B4" t="s">
        <v>20</v>
      </c>
      <c r="C4" t="s">
        <v>7</v>
      </c>
      <c r="D4" t="s">
        <v>8</v>
      </c>
      <c r="E4" t="s">
        <v>43</v>
      </c>
      <c r="F4">
        <v>140000</v>
      </c>
      <c r="G4">
        <v>180000</v>
      </c>
      <c r="H4">
        <v>160000</v>
      </c>
      <c r="I4" t="str">
        <f>IF(VLOOKUP(B4,Keywords!G:H,2,FALSE)=0,"",VLOOKUP(B4,Keywords!G:H,2,FALSE))</f>
        <v/>
      </c>
      <c r="J4">
        <f>COUNTIFS(B:B,B4,D:D,D4,E:E,E4,A:A,A4)</f>
        <v>1</v>
      </c>
    </row>
    <row r="5" spans="1:10" x14ac:dyDescent="0.35">
      <c r="A5" t="s">
        <v>41</v>
      </c>
      <c r="B5" t="s">
        <v>21</v>
      </c>
      <c r="C5" t="s">
        <v>7</v>
      </c>
      <c r="D5" t="s">
        <v>8</v>
      </c>
      <c r="E5" t="s">
        <v>43</v>
      </c>
      <c r="F5">
        <v>150000</v>
      </c>
      <c r="G5">
        <v>200000</v>
      </c>
      <c r="H5">
        <v>175000</v>
      </c>
      <c r="I5" t="str">
        <f>IF(VLOOKUP(B5,Keywords!G:H,2,FALSE)=0,"",VLOOKUP(B5,Keywords!G:H,2,FALSE))</f>
        <v>Data Architect</v>
      </c>
      <c r="J5">
        <f>COUNTIFS(B:B,B5,D:D,D5,E:E,E5,A:A,A5)</f>
        <v>1</v>
      </c>
    </row>
    <row r="6" spans="1:10" x14ac:dyDescent="0.35">
      <c r="A6" t="s">
        <v>41</v>
      </c>
      <c r="B6" t="s">
        <v>22</v>
      </c>
      <c r="C6" t="s">
        <v>7</v>
      </c>
      <c r="D6" t="s">
        <v>8</v>
      </c>
      <c r="E6" t="s">
        <v>43</v>
      </c>
      <c r="F6">
        <v>150000</v>
      </c>
      <c r="G6">
        <v>200000</v>
      </c>
      <c r="H6">
        <v>175000</v>
      </c>
      <c r="I6" t="str">
        <f>IF(VLOOKUP(B6,Keywords!G:H,2,FALSE)=0,"",VLOOKUP(B6,Keywords!G:H,2,FALSE))</f>
        <v>Data Architect</v>
      </c>
      <c r="J6">
        <f>COUNTIFS(B:B,B6,D:D,D6,E:E,E6,A:A,A6)</f>
        <v>1</v>
      </c>
    </row>
    <row r="7" spans="1:10" x14ac:dyDescent="0.35">
      <c r="A7" t="s">
        <v>41</v>
      </c>
      <c r="B7" t="s">
        <v>23</v>
      </c>
      <c r="C7" t="s">
        <v>7</v>
      </c>
      <c r="D7" t="s">
        <v>8</v>
      </c>
      <c r="E7" t="s">
        <v>43</v>
      </c>
      <c r="F7">
        <v>160000</v>
      </c>
      <c r="G7">
        <v>210000</v>
      </c>
      <c r="H7">
        <v>185000</v>
      </c>
      <c r="I7" t="str">
        <f>IF(VLOOKUP(B7,Keywords!G:H,2,FALSE)=0,"",VLOOKUP(B7,Keywords!G:H,2,FALSE))</f>
        <v/>
      </c>
      <c r="J7">
        <f>COUNTIFS(B:B,B7,D:D,D7,E:E,E7,A:A,A7)</f>
        <v>1</v>
      </c>
    </row>
    <row r="8" spans="1:10" x14ac:dyDescent="0.35">
      <c r="A8" t="s">
        <v>41</v>
      </c>
      <c r="B8" t="s">
        <v>24</v>
      </c>
      <c r="C8" t="s">
        <v>7</v>
      </c>
      <c r="D8" t="s">
        <v>8</v>
      </c>
      <c r="E8" t="s">
        <v>43</v>
      </c>
      <c r="F8">
        <v>140000</v>
      </c>
      <c r="G8">
        <v>180000</v>
      </c>
      <c r="H8">
        <v>160000</v>
      </c>
      <c r="I8" t="str">
        <f>IF(VLOOKUP(B8,Keywords!G:H,2,FALSE)=0,"",VLOOKUP(B8,Keywords!G:H,2,FALSE))</f>
        <v>Project Manager</v>
      </c>
      <c r="J8">
        <f>COUNTIFS(B:B,B8,D:D,D8,E:E,E8,A:A,A8)</f>
        <v>1</v>
      </c>
    </row>
    <row r="9" spans="1:10" x14ac:dyDescent="0.35">
      <c r="A9" t="s">
        <v>41</v>
      </c>
      <c r="B9" t="s">
        <v>9</v>
      </c>
      <c r="C9" t="s">
        <v>7</v>
      </c>
      <c r="D9" t="s">
        <v>8</v>
      </c>
      <c r="E9" t="s">
        <v>43</v>
      </c>
      <c r="F9">
        <v>130000</v>
      </c>
      <c r="G9">
        <v>160000</v>
      </c>
      <c r="H9">
        <v>145000</v>
      </c>
      <c r="I9" t="str">
        <f>IF(VLOOKUP(B9,Keywords!G:H,2,FALSE)=0,"",VLOOKUP(B9,Keywords!G:H,2,FALSE))</f>
        <v/>
      </c>
      <c r="J9">
        <f>COUNTIFS(B:B,B9,D:D,D9,E:E,E9,A:A,A9)</f>
        <v>1</v>
      </c>
    </row>
    <row r="10" spans="1:10" x14ac:dyDescent="0.35">
      <c r="A10" t="s">
        <v>41</v>
      </c>
      <c r="B10" t="s">
        <v>25</v>
      </c>
      <c r="C10" t="s">
        <v>7</v>
      </c>
      <c r="D10" t="s">
        <v>8</v>
      </c>
      <c r="E10" t="s">
        <v>43</v>
      </c>
      <c r="F10">
        <v>80000</v>
      </c>
      <c r="G10">
        <v>130000</v>
      </c>
      <c r="H10">
        <v>105000</v>
      </c>
      <c r="I10" t="str">
        <f>IF(VLOOKUP(B10,Keywords!G:H,2,FALSE)=0,"",VLOOKUP(B10,Keywords!G:H,2,FALSE))</f>
        <v/>
      </c>
      <c r="J10">
        <f>COUNTIFS(B:B,B10,D:D,D10,E:E,E10,A:A,A10)</f>
        <v>1</v>
      </c>
    </row>
    <row r="11" spans="1:10" x14ac:dyDescent="0.35">
      <c r="A11" t="s">
        <v>41</v>
      </c>
      <c r="B11" t="s">
        <v>26</v>
      </c>
      <c r="C11" t="s">
        <v>7</v>
      </c>
      <c r="D11" t="s">
        <v>8</v>
      </c>
      <c r="E11" t="s">
        <v>43</v>
      </c>
      <c r="F11">
        <v>130000</v>
      </c>
      <c r="G11">
        <v>160000</v>
      </c>
      <c r="H11">
        <v>145000</v>
      </c>
      <c r="I11" t="str">
        <f>IF(VLOOKUP(B11,Keywords!G:H,2,FALSE)=0,"",VLOOKUP(B11,Keywords!G:H,2,FALSE))</f>
        <v/>
      </c>
      <c r="J11">
        <f>COUNTIFS(B:B,B11,D:D,D11,E:E,E11,A:A,A11)</f>
        <v>1</v>
      </c>
    </row>
    <row r="12" spans="1:10" x14ac:dyDescent="0.35">
      <c r="A12" t="s">
        <v>41</v>
      </c>
      <c r="B12" t="s">
        <v>27</v>
      </c>
      <c r="C12" t="s">
        <v>7</v>
      </c>
      <c r="D12" t="s">
        <v>8</v>
      </c>
      <c r="E12" t="s">
        <v>43</v>
      </c>
      <c r="F12">
        <v>120000</v>
      </c>
      <c r="G12">
        <v>150000</v>
      </c>
      <c r="H12">
        <v>135000</v>
      </c>
      <c r="I12" t="str">
        <f>IF(VLOOKUP(B12,Keywords!G:H,2,FALSE)=0,"",VLOOKUP(B12,Keywords!G:H,2,FALSE))</f>
        <v>Business Analyst</v>
      </c>
      <c r="J12">
        <f>COUNTIFS(B:B,B12,D:D,D12,E:E,E12,A:A,A12)</f>
        <v>1</v>
      </c>
    </row>
    <row r="13" spans="1:10" x14ac:dyDescent="0.35">
      <c r="A13" t="s">
        <v>41</v>
      </c>
      <c r="B13" t="s">
        <v>10</v>
      </c>
      <c r="C13" t="s">
        <v>7</v>
      </c>
      <c r="D13" t="s">
        <v>8</v>
      </c>
      <c r="E13" t="s">
        <v>43</v>
      </c>
      <c r="F13">
        <v>95000</v>
      </c>
      <c r="G13">
        <v>140000</v>
      </c>
      <c r="H13">
        <v>118000</v>
      </c>
      <c r="I13" t="str">
        <f>IF(VLOOKUP(B13,Keywords!G:H,2,FALSE)=0,"",VLOOKUP(B13,Keywords!G:H,2,FALSE))</f>
        <v>Data Analyst</v>
      </c>
      <c r="J13">
        <f>COUNTIFS(B:B,B13,D:D,D13,E:E,E13,A:A,A13)</f>
        <v>1</v>
      </c>
    </row>
    <row r="14" spans="1:10" x14ac:dyDescent="0.35">
      <c r="A14" t="s">
        <v>41</v>
      </c>
      <c r="B14" t="s">
        <v>28</v>
      </c>
      <c r="C14" t="s">
        <v>7</v>
      </c>
      <c r="D14" t="s">
        <v>8</v>
      </c>
      <c r="E14" t="s">
        <v>43</v>
      </c>
      <c r="F14">
        <v>65000</v>
      </c>
      <c r="G14">
        <v>95000</v>
      </c>
      <c r="H14">
        <v>80000</v>
      </c>
      <c r="I14" t="str">
        <f>IF(VLOOKUP(B14,Keywords!G:H,2,FALSE)=0,"",VLOOKUP(B14,Keywords!G:H,2,FALSE))</f>
        <v>Data Analyst</v>
      </c>
      <c r="J14">
        <f>COUNTIFS(B:B,B14,D:D,D14,E:E,E14,A:A,A14)</f>
        <v>1</v>
      </c>
    </row>
    <row r="15" spans="1:10" x14ac:dyDescent="0.35">
      <c r="A15" t="s">
        <v>41</v>
      </c>
      <c r="B15" t="s">
        <v>29</v>
      </c>
      <c r="C15" t="s">
        <v>7</v>
      </c>
      <c r="D15" t="s">
        <v>8</v>
      </c>
      <c r="E15" t="s">
        <v>43</v>
      </c>
      <c r="F15">
        <v>120000</v>
      </c>
      <c r="G15">
        <v>170000</v>
      </c>
      <c r="H15">
        <v>145000</v>
      </c>
      <c r="I15" t="str">
        <f>IF(VLOOKUP(B15,Keywords!G:H,2,FALSE)=0,"",VLOOKUP(B15,Keywords!G:H,2,FALSE))</f>
        <v>Data Engineer</v>
      </c>
      <c r="J15">
        <f>COUNTIFS(B:B,B15,D:D,D15,E:E,E15,A:A,A15)</f>
        <v>1</v>
      </c>
    </row>
    <row r="16" spans="1:10" x14ac:dyDescent="0.35">
      <c r="A16" t="s">
        <v>41</v>
      </c>
      <c r="B16" t="s">
        <v>30</v>
      </c>
      <c r="C16" t="s">
        <v>7</v>
      </c>
      <c r="D16" t="s">
        <v>8</v>
      </c>
      <c r="E16" t="s">
        <v>43</v>
      </c>
      <c r="F16">
        <v>130000</v>
      </c>
      <c r="G16">
        <v>160000</v>
      </c>
      <c r="H16">
        <v>145000</v>
      </c>
      <c r="I16" t="str">
        <f>IF(VLOOKUP(B16,Keywords!G:H,2,FALSE)=0,"",VLOOKUP(B16,Keywords!G:H,2,FALSE))</f>
        <v>Data Scientist</v>
      </c>
      <c r="J16">
        <f>COUNTIFS(B:B,B16,D:D,D16,E:E,E16,A:A,A16)</f>
        <v>1</v>
      </c>
    </row>
    <row r="17" spans="1:10" x14ac:dyDescent="0.35">
      <c r="A17" t="s">
        <v>41</v>
      </c>
      <c r="B17" t="s">
        <v>31</v>
      </c>
      <c r="C17" t="s">
        <v>7</v>
      </c>
      <c r="D17" t="s">
        <v>8</v>
      </c>
      <c r="E17" t="s">
        <v>43</v>
      </c>
      <c r="F17">
        <v>140000</v>
      </c>
      <c r="G17">
        <v>200000</v>
      </c>
      <c r="H17">
        <v>170000</v>
      </c>
      <c r="I17" t="str">
        <f>IF(VLOOKUP(B17,Keywords!G:H,2,FALSE)=0,"",VLOOKUP(B17,Keywords!G:H,2,FALSE))</f>
        <v>Data Scientist</v>
      </c>
      <c r="J17">
        <f>COUNTIFS(B:B,B17,D:D,D17,E:E,E17,A:A,A17)</f>
        <v>1</v>
      </c>
    </row>
    <row r="18" spans="1:10" x14ac:dyDescent="0.35">
      <c r="A18" t="s">
        <v>41</v>
      </c>
      <c r="B18" t="s">
        <v>32</v>
      </c>
      <c r="C18" t="s">
        <v>7</v>
      </c>
      <c r="D18" t="s">
        <v>8</v>
      </c>
      <c r="E18" t="s">
        <v>43</v>
      </c>
      <c r="F18">
        <v>80000</v>
      </c>
      <c r="G18">
        <v>140000</v>
      </c>
      <c r="H18">
        <v>110000</v>
      </c>
      <c r="I18" t="str">
        <f>IF(VLOOKUP(B18,Keywords!G:H,2,FALSE)=0,"",VLOOKUP(B18,Keywords!G:H,2,FALSE))</f>
        <v>Data Scientist</v>
      </c>
      <c r="J18">
        <f>COUNTIFS(B:B,B18,D:D,D18,E:E,E18,A:A,A18)</f>
        <v>1</v>
      </c>
    </row>
    <row r="19" spans="1:10" x14ac:dyDescent="0.35">
      <c r="A19" t="s">
        <v>41</v>
      </c>
      <c r="B19" t="s">
        <v>33</v>
      </c>
      <c r="C19" t="s">
        <v>7</v>
      </c>
      <c r="D19" t="s">
        <v>8</v>
      </c>
      <c r="E19" t="s">
        <v>43</v>
      </c>
      <c r="F19">
        <v>150000</v>
      </c>
      <c r="G19">
        <v>170000</v>
      </c>
      <c r="H19">
        <v>160000</v>
      </c>
      <c r="I19" t="str">
        <f>IF(VLOOKUP(B19,Keywords!G:H,2,FALSE)=0,"",VLOOKUP(B19,Keywords!G:H,2,FALSE))</f>
        <v/>
      </c>
      <c r="J19">
        <f>COUNTIFS(B:B,B19,D:D,D19,E:E,E19,A:A,A19)</f>
        <v>1</v>
      </c>
    </row>
    <row r="20" spans="1:10" x14ac:dyDescent="0.35">
      <c r="A20" t="s">
        <v>41</v>
      </c>
      <c r="B20" t="s">
        <v>34</v>
      </c>
      <c r="C20" t="s">
        <v>7</v>
      </c>
      <c r="D20" t="s">
        <v>8</v>
      </c>
      <c r="E20" t="s">
        <v>43</v>
      </c>
      <c r="F20">
        <v>140000</v>
      </c>
      <c r="G20">
        <v>160000</v>
      </c>
      <c r="H20">
        <v>150000</v>
      </c>
      <c r="I20" t="str">
        <f>IF(VLOOKUP(B20,Keywords!G:H,2,FALSE)=0,"",VLOOKUP(B20,Keywords!G:H,2,FALSE))</f>
        <v/>
      </c>
      <c r="J20">
        <f>COUNTIFS(B:B,B20,D:D,D20,E:E,E20,A:A,A20)</f>
        <v>1</v>
      </c>
    </row>
    <row r="21" spans="1:10" x14ac:dyDescent="0.35">
      <c r="A21" t="s">
        <v>41</v>
      </c>
      <c r="B21" t="s">
        <v>35</v>
      </c>
      <c r="C21" t="s">
        <v>7</v>
      </c>
      <c r="D21" t="s">
        <v>8</v>
      </c>
      <c r="E21" t="s">
        <v>43</v>
      </c>
      <c r="F21">
        <v>110000</v>
      </c>
      <c r="G21">
        <v>140000</v>
      </c>
      <c r="H21">
        <v>125000</v>
      </c>
      <c r="I21" t="str">
        <f>IF(VLOOKUP(B21,Keywords!G:H,2,FALSE)=0,"",VLOOKUP(B21,Keywords!G:H,2,FALSE))</f>
        <v/>
      </c>
      <c r="J21">
        <f>COUNTIFS(B:B,B21,D:D,D21,E:E,E21,A:A,A21)</f>
        <v>1</v>
      </c>
    </row>
    <row r="22" spans="1:10" x14ac:dyDescent="0.35">
      <c r="A22" t="s">
        <v>41</v>
      </c>
      <c r="B22" t="s">
        <v>36</v>
      </c>
      <c r="C22" t="s">
        <v>7</v>
      </c>
      <c r="D22" t="s">
        <v>8</v>
      </c>
      <c r="E22" t="s">
        <v>43</v>
      </c>
      <c r="F22">
        <v>80000</v>
      </c>
      <c r="G22">
        <v>100000</v>
      </c>
      <c r="H22">
        <v>90000</v>
      </c>
      <c r="I22" t="str">
        <f>IF(VLOOKUP(B22,Keywords!G:H,2,FALSE)=0,"",VLOOKUP(B22,Keywords!G:H,2,FALSE))</f>
        <v/>
      </c>
      <c r="J22">
        <f>COUNTIFS(B:B,B22,D:D,D22,E:E,E22,A:A,A22)</f>
        <v>1</v>
      </c>
    </row>
    <row r="23" spans="1:10" x14ac:dyDescent="0.35">
      <c r="A23" t="s">
        <v>41</v>
      </c>
      <c r="B23" t="s">
        <v>37</v>
      </c>
      <c r="C23" t="s">
        <v>7</v>
      </c>
      <c r="D23" t="s">
        <v>8</v>
      </c>
      <c r="E23" t="s">
        <v>43</v>
      </c>
      <c r="F23">
        <v>140000</v>
      </c>
      <c r="G23">
        <v>160000</v>
      </c>
      <c r="H23">
        <v>150000</v>
      </c>
      <c r="I23" t="str">
        <f>IF(VLOOKUP(B23,Keywords!G:H,2,FALSE)=0,"",VLOOKUP(B23,Keywords!G:H,2,FALSE))</f>
        <v>AI</v>
      </c>
      <c r="J23">
        <f>COUNTIFS(B:B,B23,D:D,D23,E:E,E23,A:A,A23)</f>
        <v>1</v>
      </c>
    </row>
    <row r="24" spans="1:10" x14ac:dyDescent="0.35">
      <c r="A24" t="s">
        <v>41</v>
      </c>
      <c r="B24" t="s">
        <v>38</v>
      </c>
      <c r="C24" t="s">
        <v>7</v>
      </c>
      <c r="D24" t="s">
        <v>8</v>
      </c>
      <c r="E24" t="s">
        <v>43</v>
      </c>
      <c r="F24">
        <v>110000</v>
      </c>
      <c r="G24">
        <v>140000</v>
      </c>
      <c r="H24">
        <v>125000</v>
      </c>
      <c r="I24" t="str">
        <f>IF(VLOOKUP(B24,Keywords!G:H,2,FALSE)=0,"",VLOOKUP(B24,Keywords!G:H,2,FALSE))</f>
        <v>AI</v>
      </c>
      <c r="J24">
        <f>COUNTIFS(B:B,B24,D:D,D24,E:E,E24,A:A,A24)</f>
        <v>1</v>
      </c>
    </row>
    <row r="25" spans="1:10" x14ac:dyDescent="0.35">
      <c r="A25" t="s">
        <v>41</v>
      </c>
      <c r="B25" t="s">
        <v>39</v>
      </c>
      <c r="C25" t="s">
        <v>7</v>
      </c>
      <c r="D25" t="s">
        <v>8</v>
      </c>
      <c r="E25" t="s">
        <v>43</v>
      </c>
      <c r="F25">
        <v>120000</v>
      </c>
      <c r="G25">
        <v>160000</v>
      </c>
      <c r="H25">
        <v>140000</v>
      </c>
      <c r="I25" t="str">
        <f>IF(VLOOKUP(B25,Keywords!G:H,2,FALSE)=0,"",VLOOKUP(B25,Keywords!G:H,2,FALSE))</f>
        <v/>
      </c>
      <c r="J25">
        <f>COUNTIFS(B:B,B25,D:D,D25,E:E,E25,A:A,A25)</f>
        <v>1</v>
      </c>
    </row>
    <row r="26" spans="1:10" x14ac:dyDescent="0.35">
      <c r="A26" t="s">
        <v>41</v>
      </c>
      <c r="B26" t="s">
        <v>40</v>
      </c>
      <c r="C26" t="s">
        <v>7</v>
      </c>
      <c r="D26" t="s">
        <v>8</v>
      </c>
      <c r="E26" t="s">
        <v>43</v>
      </c>
      <c r="F26">
        <v>130000</v>
      </c>
      <c r="G26">
        <v>160000</v>
      </c>
      <c r="H26">
        <v>145000</v>
      </c>
      <c r="I26" t="str">
        <f>IF(VLOOKUP(B26,Keywords!G:H,2,FALSE)=0,"",VLOOKUP(B26,Keywords!G:H,2,FALSE))</f>
        <v/>
      </c>
      <c r="J26">
        <f>COUNTIFS(B:B,B26,D:D,D26,E:E,E26,A:A,A26)</f>
        <v>1</v>
      </c>
    </row>
    <row r="27" spans="1:10" x14ac:dyDescent="0.35">
      <c r="A27" t="s">
        <v>41</v>
      </c>
      <c r="B27" t="s">
        <v>18</v>
      </c>
      <c r="C27" t="s">
        <v>7</v>
      </c>
      <c r="D27" t="s">
        <v>8</v>
      </c>
      <c r="E27" t="s">
        <v>46</v>
      </c>
      <c r="F27" s="1">
        <v>110</v>
      </c>
      <c r="G27" s="1">
        <v>160</v>
      </c>
      <c r="H27" s="1">
        <v>135</v>
      </c>
      <c r="I27" t="str">
        <f>IF(VLOOKUP(B27,Keywords!G:H,2,FALSE)=0,"",VLOOKUP(B27,Keywords!G:H,2,FALSE))</f>
        <v>Data Architect</v>
      </c>
      <c r="J27">
        <f>COUNTIFS(B:B,B27,D:D,D27,E:E,E27,A:A,A27)</f>
        <v>1</v>
      </c>
    </row>
    <row r="28" spans="1:10" x14ac:dyDescent="0.35">
      <c r="A28" t="s">
        <v>41</v>
      </c>
      <c r="B28" t="s">
        <v>19</v>
      </c>
      <c r="C28" t="s">
        <v>7</v>
      </c>
      <c r="D28" t="s">
        <v>8</v>
      </c>
      <c r="E28" t="s">
        <v>46</v>
      </c>
      <c r="F28" s="1">
        <v>110</v>
      </c>
      <c r="G28" s="1">
        <v>160</v>
      </c>
      <c r="H28" s="1">
        <v>135</v>
      </c>
      <c r="I28" t="str">
        <f>IF(VLOOKUP(B28,Keywords!G:H,2,FALSE)=0,"",VLOOKUP(B28,Keywords!G:H,2,FALSE))</f>
        <v>Project Manager</v>
      </c>
      <c r="J28">
        <f>COUNTIFS(B:B,B28,D:D,D28,E:E,E28,A:A,A28)</f>
        <v>1</v>
      </c>
    </row>
    <row r="29" spans="1:10" x14ac:dyDescent="0.35">
      <c r="A29" t="s">
        <v>41</v>
      </c>
      <c r="B29" t="s">
        <v>20</v>
      </c>
      <c r="C29" t="s">
        <v>7</v>
      </c>
      <c r="D29" t="s">
        <v>8</v>
      </c>
      <c r="E29" t="s">
        <v>46</v>
      </c>
      <c r="F29" s="1">
        <v>110</v>
      </c>
      <c r="G29" s="1">
        <v>140</v>
      </c>
      <c r="H29" s="1">
        <v>125</v>
      </c>
      <c r="I29" t="str">
        <f>IF(VLOOKUP(B29,Keywords!G:H,2,FALSE)=0,"",VLOOKUP(B29,Keywords!G:H,2,FALSE))</f>
        <v/>
      </c>
      <c r="J29">
        <f>COUNTIFS(B:B,B29,D:D,D29,E:E,E29,A:A,A29)</f>
        <v>1</v>
      </c>
    </row>
    <row r="30" spans="1:10" x14ac:dyDescent="0.35">
      <c r="A30" t="s">
        <v>41</v>
      </c>
      <c r="B30" t="s">
        <v>21</v>
      </c>
      <c r="C30" t="s">
        <v>7</v>
      </c>
      <c r="D30" t="s">
        <v>8</v>
      </c>
      <c r="E30" t="s">
        <v>46</v>
      </c>
      <c r="F30" s="1">
        <v>110</v>
      </c>
      <c r="G30" s="1">
        <v>150</v>
      </c>
      <c r="H30" s="1">
        <v>130</v>
      </c>
      <c r="I30" t="str">
        <f>IF(VLOOKUP(B30,Keywords!G:H,2,FALSE)=0,"",VLOOKUP(B30,Keywords!G:H,2,FALSE))</f>
        <v>Data Architect</v>
      </c>
      <c r="J30">
        <f>COUNTIFS(B:B,B30,D:D,D30,E:E,E30,A:A,A30)</f>
        <v>1</v>
      </c>
    </row>
    <row r="31" spans="1:10" x14ac:dyDescent="0.35">
      <c r="A31" t="s">
        <v>41</v>
      </c>
      <c r="B31" t="s">
        <v>22</v>
      </c>
      <c r="C31" t="s">
        <v>7</v>
      </c>
      <c r="D31" t="s">
        <v>8</v>
      </c>
      <c r="E31" t="s">
        <v>46</v>
      </c>
      <c r="F31" s="1">
        <v>110</v>
      </c>
      <c r="G31" s="1">
        <v>150</v>
      </c>
      <c r="H31" s="1">
        <v>130</v>
      </c>
      <c r="I31" t="str">
        <f>IF(VLOOKUP(B31,Keywords!G:H,2,FALSE)=0,"",VLOOKUP(B31,Keywords!G:H,2,FALSE))</f>
        <v>Data Architect</v>
      </c>
      <c r="J31">
        <f>COUNTIFS(B:B,B31,D:D,D31,E:E,E31,A:A,A31)</f>
        <v>1</v>
      </c>
    </row>
    <row r="32" spans="1:10" x14ac:dyDescent="0.35">
      <c r="A32" t="s">
        <v>41</v>
      </c>
      <c r="B32" t="s">
        <v>23</v>
      </c>
      <c r="C32" t="s">
        <v>7</v>
      </c>
      <c r="D32" t="s">
        <v>8</v>
      </c>
      <c r="E32" t="s">
        <v>46</v>
      </c>
      <c r="F32" s="1">
        <v>110</v>
      </c>
      <c r="G32" s="1">
        <v>150</v>
      </c>
      <c r="H32" s="1">
        <v>130</v>
      </c>
      <c r="I32" t="str">
        <f>IF(VLOOKUP(B32,Keywords!G:H,2,FALSE)=0,"",VLOOKUP(B32,Keywords!G:H,2,FALSE))</f>
        <v/>
      </c>
      <c r="J32">
        <f>COUNTIFS(B:B,B32,D:D,D32,E:E,E32,A:A,A32)</f>
        <v>1</v>
      </c>
    </row>
    <row r="33" spans="1:10" x14ac:dyDescent="0.35">
      <c r="A33" t="s">
        <v>41</v>
      </c>
      <c r="B33" t="s">
        <v>24</v>
      </c>
      <c r="C33" t="s">
        <v>7</v>
      </c>
      <c r="D33" t="s">
        <v>8</v>
      </c>
      <c r="E33" t="s">
        <v>46</v>
      </c>
      <c r="F33" s="1">
        <v>110</v>
      </c>
      <c r="G33" s="1">
        <v>140</v>
      </c>
      <c r="H33" s="1">
        <v>125</v>
      </c>
      <c r="I33" t="str">
        <f>IF(VLOOKUP(B33,Keywords!G:H,2,FALSE)=0,"",VLOOKUP(B33,Keywords!G:H,2,FALSE))</f>
        <v>Project Manager</v>
      </c>
      <c r="J33">
        <f>COUNTIFS(B:B,B33,D:D,D33,E:E,E33,A:A,A33)</f>
        <v>1</v>
      </c>
    </row>
    <row r="34" spans="1:10" x14ac:dyDescent="0.35">
      <c r="A34" t="s">
        <v>41</v>
      </c>
      <c r="B34" t="s">
        <v>9</v>
      </c>
      <c r="C34" t="s">
        <v>7</v>
      </c>
      <c r="D34" t="s">
        <v>8</v>
      </c>
      <c r="E34" t="s">
        <v>46</v>
      </c>
      <c r="F34" s="1">
        <v>90</v>
      </c>
      <c r="G34" s="1">
        <v>125</v>
      </c>
      <c r="H34" s="1">
        <v>108</v>
      </c>
      <c r="I34" t="str">
        <f>IF(VLOOKUP(B34,Keywords!G:H,2,FALSE)=0,"",VLOOKUP(B34,Keywords!G:H,2,FALSE))</f>
        <v/>
      </c>
      <c r="J34">
        <f>COUNTIFS(B:B,B34,D:D,D34,E:E,E34,A:A,A34)</f>
        <v>1</v>
      </c>
    </row>
    <row r="35" spans="1:10" x14ac:dyDescent="0.35">
      <c r="A35" t="s">
        <v>41</v>
      </c>
      <c r="B35" t="s">
        <v>25</v>
      </c>
      <c r="C35" t="s">
        <v>7</v>
      </c>
      <c r="D35" t="s">
        <v>8</v>
      </c>
      <c r="E35" t="s">
        <v>46</v>
      </c>
      <c r="F35" s="1">
        <v>60</v>
      </c>
      <c r="G35" s="1">
        <v>90</v>
      </c>
      <c r="H35" s="1">
        <v>75</v>
      </c>
      <c r="I35" t="str">
        <f>IF(VLOOKUP(B35,Keywords!G:H,2,FALSE)=0,"",VLOOKUP(B35,Keywords!G:H,2,FALSE))</f>
        <v/>
      </c>
      <c r="J35">
        <f>COUNTIFS(B:B,B35,D:D,D35,E:E,E35,A:A,A35)</f>
        <v>1</v>
      </c>
    </row>
    <row r="36" spans="1:10" x14ac:dyDescent="0.35">
      <c r="A36" t="s">
        <v>41</v>
      </c>
      <c r="B36" t="s">
        <v>26</v>
      </c>
      <c r="C36" t="s">
        <v>7</v>
      </c>
      <c r="D36" t="s">
        <v>8</v>
      </c>
      <c r="E36" t="s">
        <v>46</v>
      </c>
      <c r="F36" s="1">
        <v>90</v>
      </c>
      <c r="G36" s="1">
        <v>125</v>
      </c>
      <c r="H36" s="1">
        <v>108</v>
      </c>
      <c r="I36" t="str">
        <f>IF(VLOOKUP(B36,Keywords!G:H,2,FALSE)=0,"",VLOOKUP(B36,Keywords!G:H,2,FALSE))</f>
        <v/>
      </c>
      <c r="J36">
        <f>COUNTIFS(B:B,B36,D:D,D36,E:E,E36,A:A,A36)</f>
        <v>1</v>
      </c>
    </row>
    <row r="37" spans="1:10" x14ac:dyDescent="0.35">
      <c r="A37" t="s">
        <v>41</v>
      </c>
      <c r="B37" t="s">
        <v>27</v>
      </c>
      <c r="C37" t="s">
        <v>7</v>
      </c>
      <c r="D37" t="s">
        <v>8</v>
      </c>
      <c r="E37" t="s">
        <v>46</v>
      </c>
      <c r="F37" s="1">
        <v>90</v>
      </c>
      <c r="G37" s="1">
        <v>120</v>
      </c>
      <c r="H37" s="1">
        <v>105</v>
      </c>
      <c r="I37" t="str">
        <f>IF(VLOOKUP(B37,Keywords!G:H,2,FALSE)=0,"",VLOOKUP(B37,Keywords!G:H,2,FALSE))</f>
        <v>Business Analyst</v>
      </c>
      <c r="J37">
        <f>COUNTIFS(B:B,B37,D:D,D37,E:E,E37,A:A,A37)</f>
        <v>1</v>
      </c>
    </row>
    <row r="38" spans="1:10" x14ac:dyDescent="0.35">
      <c r="A38" t="s">
        <v>41</v>
      </c>
      <c r="B38" t="s">
        <v>10</v>
      </c>
      <c r="C38" t="s">
        <v>7</v>
      </c>
      <c r="D38" t="s">
        <v>8</v>
      </c>
      <c r="E38" t="s">
        <v>46</v>
      </c>
      <c r="F38" s="1">
        <v>75</v>
      </c>
      <c r="G38" s="1">
        <v>110</v>
      </c>
      <c r="H38" s="1">
        <v>93</v>
      </c>
      <c r="I38" t="str">
        <f>IF(VLOOKUP(B38,Keywords!G:H,2,FALSE)=0,"",VLOOKUP(B38,Keywords!G:H,2,FALSE))</f>
        <v>Data Analyst</v>
      </c>
      <c r="J38">
        <f>COUNTIFS(B:B,B38,D:D,D38,E:E,E38,A:A,A38)</f>
        <v>1</v>
      </c>
    </row>
    <row r="39" spans="1:10" x14ac:dyDescent="0.35">
      <c r="A39" t="s">
        <v>41</v>
      </c>
      <c r="B39" t="s">
        <v>28</v>
      </c>
      <c r="C39" t="s">
        <v>7</v>
      </c>
      <c r="D39" t="s">
        <v>8</v>
      </c>
      <c r="E39" t="s">
        <v>46</v>
      </c>
      <c r="F39" s="1">
        <v>50</v>
      </c>
      <c r="G39" s="1">
        <v>75</v>
      </c>
      <c r="H39" s="1">
        <v>63</v>
      </c>
      <c r="I39" t="str">
        <f>IF(VLOOKUP(B39,Keywords!G:H,2,FALSE)=0,"",VLOOKUP(B39,Keywords!G:H,2,FALSE))</f>
        <v>Data Analyst</v>
      </c>
      <c r="J39">
        <f>COUNTIFS(B:B,B39,D:D,D39,E:E,E39,A:A,A39)</f>
        <v>1</v>
      </c>
    </row>
    <row r="40" spans="1:10" x14ac:dyDescent="0.35">
      <c r="A40" t="s">
        <v>41</v>
      </c>
      <c r="B40" t="s">
        <v>29</v>
      </c>
      <c r="C40" t="s">
        <v>7</v>
      </c>
      <c r="D40" t="s">
        <v>8</v>
      </c>
      <c r="E40" t="s">
        <v>46</v>
      </c>
      <c r="F40" s="1">
        <v>80</v>
      </c>
      <c r="G40" s="1">
        <v>125</v>
      </c>
      <c r="H40" s="1">
        <v>103</v>
      </c>
      <c r="I40" t="str">
        <f>IF(VLOOKUP(B40,Keywords!G:H,2,FALSE)=0,"",VLOOKUP(B40,Keywords!G:H,2,FALSE))</f>
        <v>Data Engineer</v>
      </c>
      <c r="J40">
        <f>COUNTIFS(B:B,B40,D:D,D40,E:E,E40,A:A,A40)</f>
        <v>1</v>
      </c>
    </row>
    <row r="41" spans="1:10" x14ac:dyDescent="0.35">
      <c r="A41" t="s">
        <v>41</v>
      </c>
      <c r="B41" t="s">
        <v>30</v>
      </c>
      <c r="C41" t="s">
        <v>7</v>
      </c>
      <c r="D41" t="s">
        <v>8</v>
      </c>
      <c r="E41" t="s">
        <v>46</v>
      </c>
      <c r="F41" s="1">
        <v>90</v>
      </c>
      <c r="G41" s="1">
        <v>125</v>
      </c>
      <c r="H41" s="1">
        <v>108</v>
      </c>
      <c r="I41" t="str">
        <f>IF(VLOOKUP(B41,Keywords!G:H,2,FALSE)=0,"",VLOOKUP(B41,Keywords!G:H,2,FALSE))</f>
        <v>Data Scientist</v>
      </c>
      <c r="J41">
        <f>COUNTIFS(B:B,B41,D:D,D41,E:E,E41,A:A,A41)</f>
        <v>1</v>
      </c>
    </row>
    <row r="42" spans="1:10" x14ac:dyDescent="0.35">
      <c r="A42" t="s">
        <v>41</v>
      </c>
      <c r="B42" t="s">
        <v>31</v>
      </c>
      <c r="C42" t="s">
        <v>7</v>
      </c>
      <c r="D42" t="s">
        <v>8</v>
      </c>
      <c r="E42" t="s">
        <v>46</v>
      </c>
      <c r="F42" s="1">
        <v>95</v>
      </c>
      <c r="G42" s="1">
        <v>150</v>
      </c>
      <c r="H42" s="1">
        <v>123</v>
      </c>
      <c r="I42" t="str">
        <f>IF(VLOOKUP(B42,Keywords!G:H,2,FALSE)=0,"",VLOOKUP(B42,Keywords!G:H,2,FALSE))</f>
        <v>Data Scientist</v>
      </c>
      <c r="J42">
        <f>COUNTIFS(B:B,B42,D:D,D42,E:E,E42,A:A,A42)</f>
        <v>1</v>
      </c>
    </row>
    <row r="43" spans="1:10" x14ac:dyDescent="0.35">
      <c r="A43" t="s">
        <v>41</v>
      </c>
      <c r="B43" t="s">
        <v>32</v>
      </c>
      <c r="C43" t="s">
        <v>7</v>
      </c>
      <c r="D43" t="s">
        <v>8</v>
      </c>
      <c r="E43" t="s">
        <v>46</v>
      </c>
      <c r="F43" s="1">
        <v>60</v>
      </c>
      <c r="G43" s="1">
        <v>95</v>
      </c>
      <c r="H43" s="1">
        <v>78</v>
      </c>
      <c r="I43" t="str">
        <f>IF(VLOOKUP(B43,Keywords!G:H,2,FALSE)=0,"",VLOOKUP(B43,Keywords!G:H,2,FALSE))</f>
        <v>Data Scientist</v>
      </c>
      <c r="J43">
        <f>COUNTIFS(B:B,B43,D:D,D43,E:E,E43,A:A,A43)</f>
        <v>1</v>
      </c>
    </row>
    <row r="44" spans="1:10" x14ac:dyDescent="0.35">
      <c r="A44" t="s">
        <v>41</v>
      </c>
      <c r="B44" t="s">
        <v>33</v>
      </c>
      <c r="C44" t="s">
        <v>7</v>
      </c>
      <c r="D44" t="s">
        <v>8</v>
      </c>
      <c r="E44" t="s">
        <v>46</v>
      </c>
      <c r="F44" s="1">
        <v>900</v>
      </c>
      <c r="G44" s="1">
        <v>1000</v>
      </c>
      <c r="H44" s="1">
        <v>950</v>
      </c>
      <c r="I44" t="str">
        <f>IF(VLOOKUP(B44,Keywords!G:H,2,FALSE)=0,"",VLOOKUP(B44,Keywords!G:H,2,FALSE))</f>
        <v/>
      </c>
      <c r="J44">
        <f>COUNTIFS(B:B,B44,D:D,D44,E:E,E44,A:A,A44)</f>
        <v>1</v>
      </c>
    </row>
    <row r="45" spans="1:10" x14ac:dyDescent="0.35">
      <c r="A45" t="s">
        <v>41</v>
      </c>
      <c r="B45" t="s">
        <v>34</v>
      </c>
      <c r="C45" t="s">
        <v>7</v>
      </c>
      <c r="D45" t="s">
        <v>8</v>
      </c>
      <c r="E45" t="s">
        <v>46</v>
      </c>
      <c r="F45" s="1">
        <v>800</v>
      </c>
      <c r="G45" s="1">
        <v>1000</v>
      </c>
      <c r="H45" s="1">
        <v>900</v>
      </c>
      <c r="I45" t="str">
        <f>IF(VLOOKUP(B45,Keywords!G:H,2,FALSE)=0,"",VLOOKUP(B45,Keywords!G:H,2,FALSE))</f>
        <v/>
      </c>
      <c r="J45">
        <f>COUNTIFS(B:B,B45,D:D,D45,E:E,E45,A:A,A45)</f>
        <v>1</v>
      </c>
    </row>
    <row r="46" spans="1:10" x14ac:dyDescent="0.35">
      <c r="A46" t="s">
        <v>41</v>
      </c>
      <c r="B46" t="s">
        <v>35</v>
      </c>
      <c r="C46" t="s">
        <v>7</v>
      </c>
      <c r="D46" t="s">
        <v>8</v>
      </c>
      <c r="E46" t="s">
        <v>46</v>
      </c>
      <c r="F46" s="1">
        <v>700</v>
      </c>
      <c r="G46" s="1">
        <v>900</v>
      </c>
      <c r="H46" s="1">
        <v>800</v>
      </c>
      <c r="I46" t="str">
        <f>IF(VLOOKUP(B46,Keywords!G:H,2,FALSE)=0,"",VLOOKUP(B46,Keywords!G:H,2,FALSE))</f>
        <v/>
      </c>
      <c r="J46">
        <f>COUNTIFS(B:B,B46,D:D,D46,E:E,E46,A:A,A46)</f>
        <v>1</v>
      </c>
    </row>
    <row r="47" spans="1:10" x14ac:dyDescent="0.35">
      <c r="A47" t="s">
        <v>41</v>
      </c>
      <c r="B47" t="s">
        <v>36</v>
      </c>
      <c r="C47" t="s">
        <v>7</v>
      </c>
      <c r="D47" t="s">
        <v>8</v>
      </c>
      <c r="E47" t="s">
        <v>46</v>
      </c>
      <c r="F47" s="1">
        <v>600</v>
      </c>
      <c r="G47" s="1">
        <v>800</v>
      </c>
      <c r="H47" s="1">
        <v>700</v>
      </c>
      <c r="I47" t="str">
        <f>IF(VLOOKUP(B47,Keywords!G:H,2,FALSE)=0,"",VLOOKUP(B47,Keywords!G:H,2,FALSE))</f>
        <v/>
      </c>
      <c r="J47">
        <f>COUNTIFS(B:B,B47,D:D,D47,E:E,E47,A:A,A47)</f>
        <v>1</v>
      </c>
    </row>
    <row r="48" spans="1:10" x14ac:dyDescent="0.35">
      <c r="A48" t="s">
        <v>41</v>
      </c>
      <c r="B48" t="s">
        <v>37</v>
      </c>
      <c r="C48" t="s">
        <v>7</v>
      </c>
      <c r="D48" t="s">
        <v>8</v>
      </c>
      <c r="E48" t="s">
        <v>46</v>
      </c>
      <c r="F48" s="1">
        <v>900</v>
      </c>
      <c r="G48" s="1">
        <v>1100</v>
      </c>
      <c r="H48" s="1">
        <v>1000</v>
      </c>
      <c r="I48" t="str">
        <f>IF(VLOOKUP(B48,Keywords!G:H,2,FALSE)=0,"",VLOOKUP(B48,Keywords!G:H,2,FALSE))</f>
        <v>AI</v>
      </c>
      <c r="J48">
        <f>COUNTIFS(B:B,B48,D:D,D48,E:E,E48,A:A,A48)</f>
        <v>1</v>
      </c>
    </row>
    <row r="49" spans="1:10" x14ac:dyDescent="0.35">
      <c r="A49" t="s">
        <v>41</v>
      </c>
      <c r="B49" t="s">
        <v>38</v>
      </c>
      <c r="C49" t="s">
        <v>7</v>
      </c>
      <c r="D49" t="s">
        <v>8</v>
      </c>
      <c r="E49" t="s">
        <v>46</v>
      </c>
      <c r="F49" s="1">
        <v>700</v>
      </c>
      <c r="G49" s="1">
        <v>900</v>
      </c>
      <c r="H49" s="1">
        <v>800</v>
      </c>
      <c r="I49" t="str">
        <f>IF(VLOOKUP(B49,Keywords!G:H,2,FALSE)=0,"",VLOOKUP(B49,Keywords!G:H,2,FALSE))</f>
        <v>AI</v>
      </c>
      <c r="J49">
        <f>COUNTIFS(B:B,B49,D:D,D49,E:E,E49,A:A,A49)</f>
        <v>1</v>
      </c>
    </row>
    <row r="50" spans="1:10" x14ac:dyDescent="0.35">
      <c r="A50" t="s">
        <v>41</v>
      </c>
      <c r="B50" t="s">
        <v>39</v>
      </c>
      <c r="C50" t="s">
        <v>7</v>
      </c>
      <c r="D50" t="s">
        <v>8</v>
      </c>
      <c r="E50" t="s">
        <v>46</v>
      </c>
      <c r="F50" s="1">
        <v>800</v>
      </c>
      <c r="G50" s="1">
        <v>1100</v>
      </c>
      <c r="H50" s="1">
        <v>950</v>
      </c>
      <c r="I50" t="str">
        <f>IF(VLOOKUP(B50,Keywords!G:H,2,FALSE)=0,"",VLOOKUP(B50,Keywords!G:H,2,FALSE))</f>
        <v/>
      </c>
      <c r="J50">
        <f>COUNTIFS(B:B,B50,D:D,D50,E:E,E50,A:A,A50)</f>
        <v>1</v>
      </c>
    </row>
    <row r="51" spans="1:10" x14ac:dyDescent="0.35">
      <c r="A51" t="s">
        <v>41</v>
      </c>
      <c r="B51" t="s">
        <v>40</v>
      </c>
      <c r="C51" t="s">
        <v>7</v>
      </c>
      <c r="D51" t="s">
        <v>8</v>
      </c>
      <c r="E51" t="s">
        <v>46</v>
      </c>
      <c r="F51" s="1">
        <v>800</v>
      </c>
      <c r="G51" s="1">
        <v>1000</v>
      </c>
      <c r="H51" s="1">
        <v>900</v>
      </c>
      <c r="I51" t="str">
        <f>IF(VLOOKUP(B51,Keywords!G:H,2,FALSE)=0,"",VLOOKUP(B51,Keywords!G:H,2,FALSE))</f>
        <v/>
      </c>
      <c r="J51">
        <f>COUNTIFS(B:B,B51,D:D,D51,E:E,E51,A:A,A51)</f>
        <v>1</v>
      </c>
    </row>
    <row r="52" spans="1:10" x14ac:dyDescent="0.35">
      <c r="A52" t="s">
        <v>41</v>
      </c>
      <c r="B52" t="s">
        <v>47</v>
      </c>
      <c r="C52" t="s">
        <v>7</v>
      </c>
      <c r="D52" s="3" t="s">
        <v>8</v>
      </c>
      <c r="E52" t="s">
        <v>43</v>
      </c>
      <c r="F52">
        <v>160000</v>
      </c>
      <c r="G52">
        <v>220000</v>
      </c>
      <c r="H52">
        <v>190000</v>
      </c>
      <c r="I52" t="str">
        <f>IF(VLOOKUP(B52,Keywords!G:H,2,FALSE)=0,"",VLOOKUP(B52,Keywords!G:H,2,FALSE))</f>
        <v>Project Manager</v>
      </c>
      <c r="J52">
        <f>COUNTIFS(B:B,B52,D:D,D52,E:E,E52,A:A,A52)</f>
        <v>1</v>
      </c>
    </row>
    <row r="53" spans="1:10" x14ac:dyDescent="0.35">
      <c r="A53" t="s">
        <v>41</v>
      </c>
      <c r="B53" t="s">
        <v>48</v>
      </c>
      <c r="C53" t="s">
        <v>7</v>
      </c>
      <c r="D53" s="3" t="s">
        <v>8</v>
      </c>
      <c r="E53" t="s">
        <v>43</v>
      </c>
      <c r="F53">
        <v>140000</v>
      </c>
      <c r="G53">
        <v>170000</v>
      </c>
      <c r="H53">
        <v>155000</v>
      </c>
      <c r="I53" t="str">
        <f>IF(VLOOKUP(B53,Keywords!G:H,2,FALSE)=0,"",VLOOKUP(B53,Keywords!G:H,2,FALSE))</f>
        <v>Project Manager</v>
      </c>
      <c r="J53">
        <f>COUNTIFS(B:B,B53,D:D,D53,E:E,E53,A:A,A53)</f>
        <v>1</v>
      </c>
    </row>
    <row r="54" spans="1:10" x14ac:dyDescent="0.35">
      <c r="A54" t="s">
        <v>41</v>
      </c>
      <c r="B54" t="s">
        <v>49</v>
      </c>
      <c r="C54" t="s">
        <v>7</v>
      </c>
      <c r="D54" s="3" t="s">
        <v>8</v>
      </c>
      <c r="E54" t="s">
        <v>43</v>
      </c>
      <c r="F54">
        <v>105000</v>
      </c>
      <c r="G54">
        <v>130000</v>
      </c>
      <c r="H54">
        <v>118000</v>
      </c>
      <c r="I54" t="str">
        <f>IF(VLOOKUP(B54,Keywords!G:H,2,FALSE)=0,"",VLOOKUP(B54,Keywords!G:H,2,FALSE))</f>
        <v>Project Manager</v>
      </c>
      <c r="J54">
        <f>COUNTIFS(B:B,B54,D:D,D54,E:E,E54,A:A,A54)</f>
        <v>1</v>
      </c>
    </row>
    <row r="55" spans="1:10" x14ac:dyDescent="0.35">
      <c r="A55" t="s">
        <v>41</v>
      </c>
      <c r="B55" t="s">
        <v>50</v>
      </c>
      <c r="C55" t="s">
        <v>7</v>
      </c>
      <c r="D55" s="3" t="s">
        <v>8</v>
      </c>
      <c r="E55" t="s">
        <v>43</v>
      </c>
      <c r="F55">
        <v>150000</v>
      </c>
      <c r="G55">
        <v>180000</v>
      </c>
      <c r="H55">
        <v>165000</v>
      </c>
      <c r="I55" t="str">
        <f>IF(VLOOKUP(B55,Keywords!G:H,2,FALSE)=0,"",VLOOKUP(B55,Keywords!G:H,2,FALSE))</f>
        <v>Business Analyst</v>
      </c>
      <c r="J55">
        <f>COUNTIFS(B:B,B55,D:D,D55,E:E,E55,A:A,A55)</f>
        <v>1</v>
      </c>
    </row>
    <row r="56" spans="1:10" x14ac:dyDescent="0.35">
      <c r="A56" t="s">
        <v>41</v>
      </c>
      <c r="B56" t="s">
        <v>51</v>
      </c>
      <c r="C56" t="s">
        <v>7</v>
      </c>
      <c r="D56" s="3" t="s">
        <v>8</v>
      </c>
      <c r="E56" t="s">
        <v>43</v>
      </c>
      <c r="F56">
        <v>120000</v>
      </c>
      <c r="G56">
        <v>150000</v>
      </c>
      <c r="H56">
        <v>135000</v>
      </c>
      <c r="I56" t="str">
        <f>IF(VLOOKUP(B56,Keywords!G:H,2,FALSE)=0,"",VLOOKUP(B56,Keywords!G:H,2,FALSE))</f>
        <v>Business Analyst</v>
      </c>
      <c r="J56">
        <f>COUNTIFS(B:B,B56,D:D,D56,E:E,E56,A:A,A56)</f>
        <v>1</v>
      </c>
    </row>
    <row r="57" spans="1:10" x14ac:dyDescent="0.35">
      <c r="A57" t="s">
        <v>41</v>
      </c>
      <c r="B57" t="s">
        <v>52</v>
      </c>
      <c r="C57" t="s">
        <v>7</v>
      </c>
      <c r="D57" s="3" t="s">
        <v>8</v>
      </c>
      <c r="E57" t="s">
        <v>43</v>
      </c>
      <c r="F57">
        <v>90000</v>
      </c>
      <c r="G57">
        <v>125000</v>
      </c>
      <c r="H57">
        <v>108000</v>
      </c>
      <c r="I57" t="str">
        <f>IF(VLOOKUP(B57,Keywords!G:H,2,FALSE)=0,"",VLOOKUP(B57,Keywords!G:H,2,FALSE))</f>
        <v>Business Analyst</v>
      </c>
      <c r="J57">
        <f>COUNTIFS(B:B,B57,D:D,D57,E:E,E57,A:A,A57)</f>
        <v>1</v>
      </c>
    </row>
    <row r="58" spans="1:10" x14ac:dyDescent="0.35">
      <c r="A58" t="s">
        <v>41</v>
      </c>
      <c r="B58" t="s">
        <v>53</v>
      </c>
      <c r="C58" t="s">
        <v>7</v>
      </c>
      <c r="D58" s="3" t="s">
        <v>8</v>
      </c>
      <c r="E58" t="s">
        <v>43</v>
      </c>
      <c r="F58">
        <v>80000</v>
      </c>
      <c r="G58">
        <v>95000</v>
      </c>
      <c r="H58">
        <v>88000</v>
      </c>
      <c r="I58" t="str">
        <f>IF(VLOOKUP(B58,Keywords!G:H,2,FALSE)=0,"",VLOOKUP(B58,Keywords!G:H,2,FALSE))</f>
        <v>Business Analyst</v>
      </c>
      <c r="J58">
        <f>COUNTIFS(B:B,B58,D:D,D58,E:E,E58,A:A,A58)</f>
        <v>1</v>
      </c>
    </row>
    <row r="59" spans="1:10" x14ac:dyDescent="0.35">
      <c r="A59" t="s">
        <v>41</v>
      </c>
      <c r="B59" t="s">
        <v>54</v>
      </c>
      <c r="C59" t="s">
        <v>7</v>
      </c>
      <c r="D59" s="3" t="s">
        <v>8</v>
      </c>
      <c r="E59" t="s">
        <v>43</v>
      </c>
      <c r="F59">
        <v>100000</v>
      </c>
      <c r="G59">
        <v>130000</v>
      </c>
      <c r="H59">
        <v>115000</v>
      </c>
      <c r="I59" t="str">
        <f>IF(VLOOKUP(B59,Keywords!G:H,2,FALSE)=0,"",VLOOKUP(B59,Keywords!G:H,2,FALSE))</f>
        <v>Analyst</v>
      </c>
      <c r="J59">
        <f>COUNTIFS(B:B,B59,D:D,D59,E:E,E59,A:A,A59)</f>
        <v>1</v>
      </c>
    </row>
    <row r="60" spans="1:10" x14ac:dyDescent="0.35">
      <c r="A60" t="s">
        <v>41</v>
      </c>
      <c r="B60" t="s">
        <v>47</v>
      </c>
      <c r="C60" t="s">
        <v>7</v>
      </c>
      <c r="D60" s="3" t="s">
        <v>8</v>
      </c>
      <c r="E60" t="s">
        <v>46</v>
      </c>
      <c r="F60" s="1">
        <v>113</v>
      </c>
      <c r="G60" s="1">
        <v>160</v>
      </c>
      <c r="H60" s="1">
        <v>137</v>
      </c>
      <c r="I60" t="str">
        <f>IF(VLOOKUP(B60,Keywords!G:H,2,FALSE)=0,"",VLOOKUP(B60,Keywords!G:H,2,FALSE))</f>
        <v>Project Manager</v>
      </c>
      <c r="J60">
        <f>COUNTIFS(B:B,B60,D:D,D60,E:E,E60,A:A,A60)</f>
        <v>1</v>
      </c>
    </row>
    <row r="61" spans="1:10" x14ac:dyDescent="0.35">
      <c r="A61" t="s">
        <v>41</v>
      </c>
      <c r="B61" t="s">
        <v>48</v>
      </c>
      <c r="C61" t="s">
        <v>7</v>
      </c>
      <c r="D61" s="3" t="s">
        <v>8</v>
      </c>
      <c r="E61" t="s">
        <v>46</v>
      </c>
      <c r="F61" s="1">
        <v>97</v>
      </c>
      <c r="G61" s="1">
        <v>115</v>
      </c>
      <c r="H61" s="1">
        <v>106</v>
      </c>
      <c r="I61" t="str">
        <f>IF(VLOOKUP(B61,Keywords!G:H,2,FALSE)=0,"",VLOOKUP(B61,Keywords!G:H,2,FALSE))</f>
        <v>Project Manager</v>
      </c>
      <c r="J61">
        <f>COUNTIFS(B:B,B61,D:D,D61,E:E,E61,A:A,A61)</f>
        <v>1</v>
      </c>
    </row>
    <row r="62" spans="1:10" x14ac:dyDescent="0.35">
      <c r="A62" t="s">
        <v>41</v>
      </c>
      <c r="B62" t="s">
        <v>49</v>
      </c>
      <c r="C62" t="s">
        <v>7</v>
      </c>
      <c r="D62" s="3" t="s">
        <v>8</v>
      </c>
      <c r="E62" t="s">
        <v>46</v>
      </c>
      <c r="F62" s="1">
        <v>72</v>
      </c>
      <c r="G62" s="1">
        <v>90</v>
      </c>
      <c r="H62" s="1">
        <v>81</v>
      </c>
      <c r="I62" t="str">
        <f>IF(VLOOKUP(B62,Keywords!G:H,2,FALSE)=0,"",VLOOKUP(B62,Keywords!G:H,2,FALSE))</f>
        <v>Project Manager</v>
      </c>
      <c r="J62">
        <f>COUNTIFS(B:B,B62,D:D,D62,E:E,E62,A:A,A62)</f>
        <v>1</v>
      </c>
    </row>
    <row r="63" spans="1:10" x14ac:dyDescent="0.35">
      <c r="A63" t="s">
        <v>41</v>
      </c>
      <c r="B63" t="s">
        <v>50</v>
      </c>
      <c r="C63" t="s">
        <v>7</v>
      </c>
      <c r="D63" s="3" t="s">
        <v>8</v>
      </c>
      <c r="E63" t="s">
        <v>46</v>
      </c>
      <c r="F63" s="1">
        <v>100</v>
      </c>
      <c r="G63" s="1">
        <v>131</v>
      </c>
      <c r="H63" s="1">
        <v>116</v>
      </c>
      <c r="I63" t="str">
        <f>IF(VLOOKUP(B63,Keywords!G:H,2,FALSE)=0,"",VLOOKUP(B63,Keywords!G:H,2,FALSE))</f>
        <v>Business Analyst</v>
      </c>
      <c r="J63">
        <f>COUNTIFS(B:B,B63,D:D,D63,E:E,E63,A:A,A63)</f>
        <v>1</v>
      </c>
    </row>
    <row r="64" spans="1:10" x14ac:dyDescent="0.35">
      <c r="A64" t="s">
        <v>41</v>
      </c>
      <c r="B64" t="s">
        <v>51</v>
      </c>
      <c r="C64" t="s">
        <v>7</v>
      </c>
      <c r="D64" s="3" t="s">
        <v>8</v>
      </c>
      <c r="E64" t="s">
        <v>46</v>
      </c>
      <c r="F64" s="1">
        <v>90</v>
      </c>
      <c r="G64" s="1">
        <v>112</v>
      </c>
      <c r="H64" s="1">
        <v>101</v>
      </c>
      <c r="I64" t="str">
        <f>IF(VLOOKUP(B64,Keywords!G:H,2,FALSE)=0,"",VLOOKUP(B64,Keywords!G:H,2,FALSE))</f>
        <v>Business Analyst</v>
      </c>
      <c r="J64">
        <f>COUNTIFS(B:B,B64,D:D,D64,E:E,E64,A:A,A64)</f>
        <v>1</v>
      </c>
    </row>
    <row r="65" spans="1:10" x14ac:dyDescent="0.35">
      <c r="A65" t="s">
        <v>41</v>
      </c>
      <c r="B65" t="s">
        <v>52</v>
      </c>
      <c r="C65" t="s">
        <v>7</v>
      </c>
      <c r="D65" s="3" t="s">
        <v>8</v>
      </c>
      <c r="E65" t="s">
        <v>46</v>
      </c>
      <c r="F65" s="1">
        <v>75</v>
      </c>
      <c r="G65" s="1">
        <v>94</v>
      </c>
      <c r="H65" s="1">
        <v>85</v>
      </c>
      <c r="I65" t="str">
        <f>IF(VLOOKUP(B65,Keywords!G:H,2,FALSE)=0,"",VLOOKUP(B65,Keywords!G:H,2,FALSE))</f>
        <v>Business Analyst</v>
      </c>
      <c r="J65">
        <f>COUNTIFS(B:B,B65,D:D,D65,E:E,E65,A:A,A65)</f>
        <v>1</v>
      </c>
    </row>
    <row r="66" spans="1:10" x14ac:dyDescent="0.35">
      <c r="A66" t="s">
        <v>41</v>
      </c>
      <c r="B66" t="s">
        <v>53</v>
      </c>
      <c r="C66" t="s">
        <v>7</v>
      </c>
      <c r="D66" s="3" t="s">
        <v>8</v>
      </c>
      <c r="E66" t="s">
        <v>46</v>
      </c>
      <c r="F66" s="1">
        <v>55</v>
      </c>
      <c r="G66" s="1">
        <v>75</v>
      </c>
      <c r="H66" s="1">
        <v>65</v>
      </c>
      <c r="I66" t="str">
        <f>IF(VLOOKUP(B66,Keywords!G:H,2,FALSE)=0,"",VLOOKUP(B66,Keywords!G:H,2,FALSE))</f>
        <v>Business Analyst</v>
      </c>
      <c r="J66">
        <f>COUNTIFS(B:B,B66,D:D,D66,E:E,E66,A:A,A66)</f>
        <v>1</v>
      </c>
    </row>
    <row r="67" spans="1:10" x14ac:dyDescent="0.35">
      <c r="A67" t="s">
        <v>41</v>
      </c>
      <c r="B67" t="s">
        <v>54</v>
      </c>
      <c r="C67" t="s">
        <v>7</v>
      </c>
      <c r="D67" s="3" t="s">
        <v>8</v>
      </c>
      <c r="E67" t="s">
        <v>46</v>
      </c>
      <c r="F67" s="1">
        <v>75</v>
      </c>
      <c r="G67" s="1">
        <v>110</v>
      </c>
      <c r="H67" s="1">
        <v>93</v>
      </c>
      <c r="I67" t="str">
        <f>IF(VLOOKUP(B67,Keywords!G:H,2,FALSE)=0,"",VLOOKUP(B67,Keywords!G:H,2,FALSE))</f>
        <v>Analyst</v>
      </c>
      <c r="J67">
        <f>COUNTIFS(B:B,B67,D:D,D67,E:E,E67,A:A,A67)</f>
        <v>1</v>
      </c>
    </row>
    <row r="68" spans="1:10" x14ac:dyDescent="0.35">
      <c r="A68" t="s">
        <v>41</v>
      </c>
      <c r="B68" t="s">
        <v>56</v>
      </c>
      <c r="C68" t="s">
        <v>7</v>
      </c>
      <c r="D68" t="s">
        <v>57</v>
      </c>
      <c r="E68" t="s">
        <v>43</v>
      </c>
      <c r="F68">
        <v>140000</v>
      </c>
      <c r="G68">
        <v>180000</v>
      </c>
      <c r="H68">
        <v>160000</v>
      </c>
      <c r="I68" t="str">
        <f>IF(VLOOKUP(B68,Keywords!G:H,2,FALSE)=0,"",VLOOKUP(B68,Keywords!G:H,2,FALSE))</f>
        <v/>
      </c>
      <c r="J68">
        <f>COUNTIFS(B:B,B68,D:D,D68,E:E,E68,A:A,A68)</f>
        <v>1</v>
      </c>
    </row>
    <row r="69" spans="1:10" x14ac:dyDescent="0.35">
      <c r="A69" t="s">
        <v>41</v>
      </c>
      <c r="B69" t="s">
        <v>47</v>
      </c>
      <c r="C69" t="s">
        <v>7</v>
      </c>
      <c r="D69" t="s">
        <v>57</v>
      </c>
      <c r="E69" t="s">
        <v>43</v>
      </c>
      <c r="F69">
        <v>145000</v>
      </c>
      <c r="G69">
        <v>185000</v>
      </c>
      <c r="H69">
        <v>165000</v>
      </c>
      <c r="I69" t="str">
        <f>IF(VLOOKUP(B69,Keywords!G:H,2,FALSE)=0,"",VLOOKUP(B69,Keywords!G:H,2,FALSE))</f>
        <v>Project Manager</v>
      </c>
      <c r="J69">
        <f>COUNTIFS(B:B,B69,D:D,D69,E:E,E69,A:A,A69)</f>
        <v>1</v>
      </c>
    </row>
    <row r="70" spans="1:10" x14ac:dyDescent="0.35">
      <c r="A70" t="s">
        <v>41</v>
      </c>
      <c r="B70" t="s">
        <v>48</v>
      </c>
      <c r="C70" t="s">
        <v>7</v>
      </c>
      <c r="D70" t="s">
        <v>57</v>
      </c>
      <c r="E70" t="s">
        <v>43</v>
      </c>
      <c r="F70">
        <v>115000</v>
      </c>
      <c r="G70">
        <v>145000</v>
      </c>
      <c r="H70">
        <v>130000</v>
      </c>
      <c r="I70" t="str">
        <f>IF(VLOOKUP(B70,Keywords!G:H,2,FALSE)=0,"",VLOOKUP(B70,Keywords!G:H,2,FALSE))</f>
        <v>Project Manager</v>
      </c>
      <c r="J70">
        <f>COUNTIFS(B:B,B70,D:D,D70,E:E,E70,A:A,A70)</f>
        <v>1</v>
      </c>
    </row>
    <row r="71" spans="1:10" x14ac:dyDescent="0.35">
      <c r="A71" t="s">
        <v>41</v>
      </c>
      <c r="B71" t="s">
        <v>51</v>
      </c>
      <c r="C71" t="s">
        <v>7</v>
      </c>
      <c r="D71" t="s">
        <v>57</v>
      </c>
      <c r="E71" t="s">
        <v>43</v>
      </c>
      <c r="F71">
        <v>125000</v>
      </c>
      <c r="G71">
        <v>140000</v>
      </c>
      <c r="H71">
        <v>133000</v>
      </c>
      <c r="I71" t="str">
        <f>IF(VLOOKUP(B71,Keywords!G:H,2,FALSE)=0,"",VLOOKUP(B71,Keywords!G:H,2,FALSE))</f>
        <v>Business Analyst</v>
      </c>
      <c r="J71">
        <f>COUNTIFS(B:B,B71,D:D,D71,E:E,E71,A:A,A71)</f>
        <v>1</v>
      </c>
    </row>
    <row r="72" spans="1:10" x14ac:dyDescent="0.35">
      <c r="A72" t="s">
        <v>41</v>
      </c>
      <c r="B72" t="s">
        <v>52</v>
      </c>
      <c r="C72" t="s">
        <v>7</v>
      </c>
      <c r="D72" t="s">
        <v>57</v>
      </c>
      <c r="E72" t="s">
        <v>43</v>
      </c>
      <c r="F72">
        <v>100000</v>
      </c>
      <c r="G72">
        <v>125000</v>
      </c>
      <c r="H72">
        <v>113000</v>
      </c>
      <c r="I72" t="str">
        <f>IF(VLOOKUP(B72,Keywords!G:H,2,FALSE)=0,"",VLOOKUP(B72,Keywords!G:H,2,FALSE))</f>
        <v>Business Analyst</v>
      </c>
      <c r="J72">
        <f>COUNTIFS(B:B,B72,D:D,D72,E:E,E72,A:A,A72)</f>
        <v>1</v>
      </c>
    </row>
    <row r="73" spans="1:10" x14ac:dyDescent="0.35">
      <c r="A73" t="s">
        <v>41</v>
      </c>
      <c r="B73" t="s">
        <v>55</v>
      </c>
      <c r="C73" t="s">
        <v>7</v>
      </c>
      <c r="D73" t="s">
        <v>57</v>
      </c>
      <c r="E73" t="s">
        <v>43</v>
      </c>
      <c r="F73">
        <v>90000</v>
      </c>
      <c r="G73">
        <v>120000</v>
      </c>
      <c r="H73">
        <v>105000</v>
      </c>
      <c r="I73" t="str">
        <f>IF(VLOOKUP(B73,Keywords!G:H,2,FALSE)=0,"",VLOOKUP(B73,Keywords!G:H,2,FALSE))</f>
        <v/>
      </c>
      <c r="J73">
        <f>COUNTIFS(B:B,B73,D:D,D73,E:E,E73,A:A,A73)</f>
        <v>1</v>
      </c>
    </row>
    <row r="74" spans="1:10" x14ac:dyDescent="0.35">
      <c r="A74" t="s">
        <v>41</v>
      </c>
      <c r="B74" t="s">
        <v>56</v>
      </c>
      <c r="C74" t="s">
        <v>7</v>
      </c>
      <c r="D74" t="s">
        <v>57</v>
      </c>
      <c r="E74" t="s">
        <v>46</v>
      </c>
      <c r="F74" s="1">
        <v>105</v>
      </c>
      <c r="G74" s="1">
        <v>155</v>
      </c>
      <c r="H74" s="1">
        <v>130</v>
      </c>
      <c r="I74" t="str">
        <f>IF(VLOOKUP(B74,Keywords!G:H,2,FALSE)=0,"",VLOOKUP(B74,Keywords!G:H,2,FALSE))</f>
        <v/>
      </c>
      <c r="J74">
        <f>COUNTIFS(B:B,B74,D:D,D74,E:E,E74,A:A,A74)</f>
        <v>1</v>
      </c>
    </row>
    <row r="75" spans="1:10" x14ac:dyDescent="0.35">
      <c r="A75" t="s">
        <v>41</v>
      </c>
      <c r="B75" t="s">
        <v>47</v>
      </c>
      <c r="C75" t="s">
        <v>7</v>
      </c>
      <c r="D75" t="s">
        <v>57</v>
      </c>
      <c r="E75" t="s">
        <v>46</v>
      </c>
      <c r="F75" s="1">
        <v>120</v>
      </c>
      <c r="G75" s="1">
        <v>160</v>
      </c>
      <c r="H75" s="1">
        <v>140</v>
      </c>
      <c r="I75" t="str">
        <f>IF(VLOOKUP(B75,Keywords!G:H,2,FALSE)=0,"",VLOOKUP(B75,Keywords!G:H,2,FALSE))</f>
        <v>Project Manager</v>
      </c>
      <c r="J75">
        <f>COUNTIFS(B:B,B75,D:D,D75,E:E,E75,A:A,A75)</f>
        <v>1</v>
      </c>
    </row>
    <row r="76" spans="1:10" x14ac:dyDescent="0.35">
      <c r="A76" t="s">
        <v>41</v>
      </c>
      <c r="B76" t="s">
        <v>48</v>
      </c>
      <c r="C76" t="s">
        <v>7</v>
      </c>
      <c r="D76" t="s">
        <v>57</v>
      </c>
      <c r="E76" t="s">
        <v>46</v>
      </c>
      <c r="F76" s="1">
        <v>110</v>
      </c>
      <c r="G76" s="1">
        <v>135</v>
      </c>
      <c r="H76" s="1">
        <v>123</v>
      </c>
      <c r="I76" t="str">
        <f>IF(VLOOKUP(B76,Keywords!G:H,2,FALSE)=0,"",VLOOKUP(B76,Keywords!G:H,2,FALSE))</f>
        <v>Project Manager</v>
      </c>
      <c r="J76">
        <f>COUNTIFS(B:B,B76,D:D,D76,E:E,E76,A:A,A76)</f>
        <v>1</v>
      </c>
    </row>
    <row r="77" spans="1:10" x14ac:dyDescent="0.35">
      <c r="A77" t="s">
        <v>41</v>
      </c>
      <c r="B77" t="s">
        <v>51</v>
      </c>
      <c r="C77" t="s">
        <v>7</v>
      </c>
      <c r="D77" t="s">
        <v>57</v>
      </c>
      <c r="E77" t="s">
        <v>46</v>
      </c>
      <c r="F77" s="1">
        <v>90</v>
      </c>
      <c r="G77" s="1">
        <v>115</v>
      </c>
      <c r="H77" s="1">
        <v>103</v>
      </c>
      <c r="I77" t="str">
        <f>IF(VLOOKUP(B77,Keywords!G:H,2,FALSE)=0,"",VLOOKUP(B77,Keywords!G:H,2,FALSE))</f>
        <v>Business Analyst</v>
      </c>
      <c r="J77">
        <f>COUNTIFS(B:B,B77,D:D,D77,E:E,E77,A:A,A77)</f>
        <v>1</v>
      </c>
    </row>
    <row r="78" spans="1:10" x14ac:dyDescent="0.35">
      <c r="A78" t="s">
        <v>41</v>
      </c>
      <c r="B78" t="s">
        <v>52</v>
      </c>
      <c r="C78" t="s">
        <v>7</v>
      </c>
      <c r="D78" t="s">
        <v>57</v>
      </c>
      <c r="E78" t="s">
        <v>46</v>
      </c>
      <c r="F78" s="1">
        <v>80</v>
      </c>
      <c r="G78" s="1">
        <v>105</v>
      </c>
      <c r="H78" s="1">
        <v>93</v>
      </c>
      <c r="I78" t="str">
        <f>IF(VLOOKUP(B78,Keywords!G:H,2,FALSE)=0,"",VLOOKUP(B78,Keywords!G:H,2,FALSE))</f>
        <v>Business Analyst</v>
      </c>
      <c r="J78">
        <f>COUNTIFS(B:B,B78,D:D,D78,E:E,E78,A:A,A78)</f>
        <v>1</v>
      </c>
    </row>
    <row r="79" spans="1:10" x14ac:dyDescent="0.35">
      <c r="A79" t="s">
        <v>41</v>
      </c>
      <c r="B79" t="s">
        <v>55</v>
      </c>
      <c r="C79" t="s">
        <v>7</v>
      </c>
      <c r="D79" t="s">
        <v>57</v>
      </c>
      <c r="E79" t="s">
        <v>46</v>
      </c>
      <c r="F79" s="1">
        <v>80</v>
      </c>
      <c r="G79" s="1">
        <v>100</v>
      </c>
      <c r="H79" s="1">
        <v>90</v>
      </c>
      <c r="I79" t="str">
        <f>IF(VLOOKUP(B79,Keywords!G:H,2,FALSE)=0,"",VLOOKUP(B79,Keywords!G:H,2,FALSE))</f>
        <v/>
      </c>
      <c r="J79">
        <f>COUNTIFS(B:B,B79,D:D,D79,E:E,E79,A:A,A79)</f>
        <v>1</v>
      </c>
    </row>
    <row r="80" spans="1:10" x14ac:dyDescent="0.35">
      <c r="A80" t="s">
        <v>41</v>
      </c>
      <c r="B80" t="s">
        <v>56</v>
      </c>
      <c r="C80" t="s">
        <v>7</v>
      </c>
      <c r="D80" t="s">
        <v>58</v>
      </c>
      <c r="E80" t="s">
        <v>43</v>
      </c>
      <c r="F80">
        <v>100000</v>
      </c>
      <c r="G80">
        <v>185000</v>
      </c>
      <c r="H80">
        <v>143000</v>
      </c>
      <c r="I80" t="str">
        <f>IF(VLOOKUP(B80,Keywords!G:H,2,FALSE)=0,"",VLOOKUP(B80,Keywords!G:H,2,FALSE))</f>
        <v/>
      </c>
      <c r="J80">
        <f>COUNTIFS(B:B,B80,D:D,D80,E:E,E80,A:A,A80)</f>
        <v>1</v>
      </c>
    </row>
    <row r="81" spans="1:10" x14ac:dyDescent="0.35">
      <c r="A81" t="s">
        <v>41</v>
      </c>
      <c r="B81" t="s">
        <v>47</v>
      </c>
      <c r="C81" t="s">
        <v>7</v>
      </c>
      <c r="D81" t="s">
        <v>58</v>
      </c>
      <c r="E81" t="s">
        <v>43</v>
      </c>
      <c r="F81">
        <v>90000</v>
      </c>
      <c r="G81">
        <v>150000</v>
      </c>
      <c r="H81">
        <v>120000</v>
      </c>
      <c r="I81" t="str">
        <f>IF(VLOOKUP(B81,Keywords!G:H,2,FALSE)=0,"",VLOOKUP(B81,Keywords!G:H,2,FALSE))</f>
        <v>Project Manager</v>
      </c>
      <c r="J81">
        <f>COUNTIFS(B:B,B81,D:D,D81,E:E,E81,A:A,A81)</f>
        <v>1</v>
      </c>
    </row>
    <row r="82" spans="1:10" x14ac:dyDescent="0.35">
      <c r="A82" t="s">
        <v>41</v>
      </c>
      <c r="B82" t="s">
        <v>48</v>
      </c>
      <c r="C82" t="s">
        <v>7</v>
      </c>
      <c r="D82" t="s">
        <v>58</v>
      </c>
      <c r="E82" t="s">
        <v>43</v>
      </c>
      <c r="F82">
        <v>70000</v>
      </c>
      <c r="G82">
        <v>110000</v>
      </c>
      <c r="H82">
        <v>90000</v>
      </c>
      <c r="I82" t="str">
        <f>IF(VLOOKUP(B82,Keywords!G:H,2,FALSE)=0,"",VLOOKUP(B82,Keywords!G:H,2,FALSE))</f>
        <v>Project Manager</v>
      </c>
      <c r="J82">
        <f>COUNTIFS(B:B,B82,D:D,D82,E:E,E82,A:A,A82)</f>
        <v>1</v>
      </c>
    </row>
    <row r="83" spans="1:10" x14ac:dyDescent="0.35">
      <c r="A83" t="s">
        <v>41</v>
      </c>
      <c r="B83" t="s">
        <v>51</v>
      </c>
      <c r="C83" t="s">
        <v>7</v>
      </c>
      <c r="D83" t="s">
        <v>58</v>
      </c>
      <c r="E83" t="s">
        <v>43</v>
      </c>
      <c r="F83">
        <v>90000</v>
      </c>
      <c r="G83">
        <v>130000</v>
      </c>
      <c r="H83">
        <v>110000</v>
      </c>
      <c r="I83" t="str">
        <f>IF(VLOOKUP(B83,Keywords!G:H,2,FALSE)=0,"",VLOOKUP(B83,Keywords!G:H,2,FALSE))</f>
        <v>Business Analyst</v>
      </c>
      <c r="J83">
        <f>COUNTIFS(B:B,B83,D:D,D83,E:E,E83,A:A,A83)</f>
        <v>1</v>
      </c>
    </row>
    <row r="84" spans="1:10" x14ac:dyDescent="0.35">
      <c r="A84" t="s">
        <v>41</v>
      </c>
      <c r="B84" t="s">
        <v>52</v>
      </c>
      <c r="C84" t="s">
        <v>7</v>
      </c>
      <c r="D84" t="s">
        <v>58</v>
      </c>
      <c r="E84" t="s">
        <v>43</v>
      </c>
      <c r="F84">
        <v>70000</v>
      </c>
      <c r="G84">
        <v>100000</v>
      </c>
      <c r="H84">
        <v>85000</v>
      </c>
      <c r="I84" t="str">
        <f>IF(VLOOKUP(B84,Keywords!G:H,2,FALSE)=0,"",VLOOKUP(B84,Keywords!G:H,2,FALSE))</f>
        <v>Business Analyst</v>
      </c>
      <c r="J84">
        <f>COUNTIFS(B:B,B84,D:D,D84,E:E,E84,A:A,A84)</f>
        <v>1</v>
      </c>
    </row>
    <row r="85" spans="1:10" x14ac:dyDescent="0.35">
      <c r="A85" t="s">
        <v>41</v>
      </c>
      <c r="B85" t="s">
        <v>55</v>
      </c>
      <c r="C85" t="s">
        <v>7</v>
      </c>
      <c r="D85" t="s">
        <v>58</v>
      </c>
      <c r="E85" t="s">
        <v>43</v>
      </c>
      <c r="F85">
        <v>70000</v>
      </c>
      <c r="G85">
        <v>110000</v>
      </c>
      <c r="H85">
        <v>90000</v>
      </c>
      <c r="I85" t="str">
        <f>IF(VLOOKUP(B85,Keywords!G:H,2,FALSE)=0,"",VLOOKUP(B85,Keywords!G:H,2,FALSE))</f>
        <v/>
      </c>
      <c r="J85">
        <f>COUNTIFS(B:B,B85,D:D,D85,E:E,E85,A:A,A85)</f>
        <v>1</v>
      </c>
    </row>
    <row r="86" spans="1:10" x14ac:dyDescent="0.35">
      <c r="A86" t="s">
        <v>41</v>
      </c>
      <c r="B86" t="s">
        <v>56</v>
      </c>
      <c r="C86" t="s">
        <v>7</v>
      </c>
      <c r="D86" t="s">
        <v>58</v>
      </c>
      <c r="E86" t="s">
        <v>46</v>
      </c>
      <c r="F86" s="1">
        <v>100</v>
      </c>
      <c r="G86" s="1">
        <v>150</v>
      </c>
      <c r="H86" s="1">
        <v>125</v>
      </c>
      <c r="I86" t="str">
        <f>IF(VLOOKUP(B86,Keywords!G:H,2,FALSE)=0,"",VLOOKUP(B86,Keywords!G:H,2,FALSE))</f>
        <v/>
      </c>
      <c r="J86">
        <f>COUNTIFS(B:B,B86,D:D,D86,E:E,E86,A:A,A86)</f>
        <v>1</v>
      </c>
    </row>
    <row r="87" spans="1:10" x14ac:dyDescent="0.35">
      <c r="A87" t="s">
        <v>41</v>
      </c>
      <c r="B87" t="s">
        <v>47</v>
      </c>
      <c r="C87" t="s">
        <v>7</v>
      </c>
      <c r="D87" t="s">
        <v>58</v>
      </c>
      <c r="E87" t="s">
        <v>46</v>
      </c>
      <c r="F87" s="1">
        <v>80</v>
      </c>
      <c r="G87" s="1">
        <v>130</v>
      </c>
      <c r="H87" s="1">
        <v>105</v>
      </c>
      <c r="I87" t="str">
        <f>IF(VLOOKUP(B87,Keywords!G:H,2,FALSE)=0,"",VLOOKUP(B87,Keywords!G:H,2,FALSE))</f>
        <v>Project Manager</v>
      </c>
      <c r="J87">
        <f>COUNTIFS(B:B,B87,D:D,D87,E:E,E87,A:A,A87)</f>
        <v>1</v>
      </c>
    </row>
    <row r="88" spans="1:10" x14ac:dyDescent="0.35">
      <c r="A88" t="s">
        <v>41</v>
      </c>
      <c r="B88" t="s">
        <v>48</v>
      </c>
      <c r="C88" t="s">
        <v>7</v>
      </c>
      <c r="D88" t="s">
        <v>58</v>
      </c>
      <c r="E88" t="s">
        <v>46</v>
      </c>
      <c r="F88" s="1">
        <v>60</v>
      </c>
      <c r="G88" s="1">
        <v>100</v>
      </c>
      <c r="H88" s="1">
        <v>80</v>
      </c>
      <c r="I88" t="str">
        <f>IF(VLOOKUP(B88,Keywords!G:H,2,FALSE)=0,"",VLOOKUP(B88,Keywords!G:H,2,FALSE))</f>
        <v>Project Manager</v>
      </c>
      <c r="J88">
        <f>COUNTIFS(B:B,B88,D:D,D88,E:E,E88,A:A,A88)</f>
        <v>1</v>
      </c>
    </row>
    <row r="89" spans="1:10" x14ac:dyDescent="0.35">
      <c r="A89" t="s">
        <v>41</v>
      </c>
      <c r="B89" t="s">
        <v>51</v>
      </c>
      <c r="C89" t="s">
        <v>7</v>
      </c>
      <c r="D89" t="s">
        <v>58</v>
      </c>
      <c r="E89" t="s">
        <v>46</v>
      </c>
      <c r="F89" s="1">
        <v>85</v>
      </c>
      <c r="G89" s="1">
        <v>110</v>
      </c>
      <c r="H89" s="1">
        <v>98</v>
      </c>
      <c r="I89" t="str">
        <f>IF(VLOOKUP(B89,Keywords!G:H,2,FALSE)=0,"",VLOOKUP(B89,Keywords!G:H,2,FALSE))</f>
        <v>Business Analyst</v>
      </c>
      <c r="J89">
        <f>COUNTIFS(B:B,B89,D:D,D89,E:E,E89,A:A,A89)</f>
        <v>1</v>
      </c>
    </row>
    <row r="90" spans="1:10" x14ac:dyDescent="0.35">
      <c r="A90" t="s">
        <v>41</v>
      </c>
      <c r="B90" t="s">
        <v>52</v>
      </c>
      <c r="C90" t="s">
        <v>7</v>
      </c>
      <c r="D90" t="s">
        <v>58</v>
      </c>
      <c r="E90" t="s">
        <v>46</v>
      </c>
      <c r="F90" s="1">
        <v>50</v>
      </c>
      <c r="G90" s="1">
        <v>90</v>
      </c>
      <c r="H90" s="1">
        <v>70</v>
      </c>
      <c r="I90" t="str">
        <f>IF(VLOOKUP(B90,Keywords!G:H,2,FALSE)=0,"",VLOOKUP(B90,Keywords!G:H,2,FALSE))</f>
        <v>Business Analyst</v>
      </c>
      <c r="J90">
        <f>COUNTIFS(B:B,B90,D:D,D90,E:E,E90,A:A,A90)</f>
        <v>1</v>
      </c>
    </row>
    <row r="91" spans="1:10" x14ac:dyDescent="0.35">
      <c r="A91" t="s">
        <v>41</v>
      </c>
      <c r="B91" t="s">
        <v>55</v>
      </c>
      <c r="C91" t="s">
        <v>7</v>
      </c>
      <c r="D91" t="s">
        <v>58</v>
      </c>
      <c r="E91" t="s">
        <v>46</v>
      </c>
      <c r="F91" s="1">
        <v>60</v>
      </c>
      <c r="G91" s="1">
        <v>95</v>
      </c>
      <c r="H91" s="1">
        <v>78</v>
      </c>
      <c r="I91" t="str">
        <f>IF(VLOOKUP(B91,Keywords!G:H,2,FALSE)=0,"",VLOOKUP(B91,Keywords!G:H,2,FALSE))</f>
        <v/>
      </c>
      <c r="J91">
        <f>COUNTIFS(B:B,B91,D:D,D91,E:E,E91,A:A,A91)</f>
        <v>1</v>
      </c>
    </row>
    <row r="92" spans="1:10" x14ac:dyDescent="0.35">
      <c r="A92" t="s">
        <v>41</v>
      </c>
      <c r="B92" t="s">
        <v>31</v>
      </c>
      <c r="C92" t="s">
        <v>7</v>
      </c>
      <c r="D92" t="s">
        <v>60</v>
      </c>
      <c r="E92" t="s">
        <v>43</v>
      </c>
      <c r="F92">
        <v>100000</v>
      </c>
      <c r="G92">
        <v>200000</v>
      </c>
      <c r="H92">
        <v>150000</v>
      </c>
      <c r="I92" t="str">
        <f>IF(VLOOKUP(B92,Keywords!G:H,2,FALSE)=0,"",VLOOKUP(B92,Keywords!G:H,2,FALSE))</f>
        <v>Data Scientist</v>
      </c>
      <c r="J92">
        <f>COUNTIFS(B:B,B92,D:D,D92,E:E,E92,A:A,A92)</f>
        <v>1</v>
      </c>
    </row>
    <row r="93" spans="1:10" x14ac:dyDescent="0.35">
      <c r="A93" t="s">
        <v>41</v>
      </c>
      <c r="B93" t="s">
        <v>29</v>
      </c>
      <c r="C93" t="s">
        <v>7</v>
      </c>
      <c r="D93" t="s">
        <v>60</v>
      </c>
      <c r="E93" t="s">
        <v>43</v>
      </c>
      <c r="F93">
        <v>110000</v>
      </c>
      <c r="G93">
        <v>170000</v>
      </c>
      <c r="H93">
        <v>140000</v>
      </c>
      <c r="I93" t="str">
        <f>IF(VLOOKUP(B93,Keywords!G:H,2,FALSE)=0,"",VLOOKUP(B93,Keywords!G:H,2,FALSE))</f>
        <v>Data Engineer</v>
      </c>
      <c r="J93">
        <f>COUNTIFS(B:B,B93,D:D,D93,E:E,E93,A:A,A93)</f>
        <v>1</v>
      </c>
    </row>
    <row r="94" spans="1:10" x14ac:dyDescent="0.35">
      <c r="A94" t="s">
        <v>41</v>
      </c>
      <c r="B94" t="s">
        <v>10</v>
      </c>
      <c r="C94" t="s">
        <v>7</v>
      </c>
      <c r="D94" t="s">
        <v>60</v>
      </c>
      <c r="E94" t="s">
        <v>43</v>
      </c>
      <c r="F94">
        <v>70000</v>
      </c>
      <c r="G94">
        <v>140000</v>
      </c>
      <c r="H94">
        <v>105000</v>
      </c>
      <c r="I94" t="str">
        <f>IF(VLOOKUP(B94,Keywords!G:H,2,FALSE)=0,"",VLOOKUP(B94,Keywords!G:H,2,FALSE))</f>
        <v>Data Analyst</v>
      </c>
      <c r="J94">
        <f>COUNTIFS(B:B,B94,D:D,D94,E:E,E94,A:A,A94)</f>
        <v>1</v>
      </c>
    </row>
    <row r="95" spans="1:10" x14ac:dyDescent="0.35">
      <c r="A95" t="s">
        <v>41</v>
      </c>
      <c r="B95" t="s">
        <v>48</v>
      </c>
      <c r="C95" t="s">
        <v>7</v>
      </c>
      <c r="D95" t="s">
        <v>60</v>
      </c>
      <c r="E95" t="s">
        <v>43</v>
      </c>
      <c r="F95">
        <v>130000</v>
      </c>
      <c r="G95">
        <v>190000</v>
      </c>
      <c r="H95">
        <v>160000</v>
      </c>
      <c r="I95" t="str">
        <f>IF(VLOOKUP(B95,Keywords!G:H,2,FALSE)=0,"",VLOOKUP(B95,Keywords!G:H,2,FALSE))</f>
        <v>Project Manager</v>
      </c>
      <c r="J95">
        <f>COUNTIFS(B:B,B95,D:D,D95,E:E,E95,A:A,A95)</f>
        <v>1</v>
      </c>
    </row>
    <row r="96" spans="1:10" x14ac:dyDescent="0.35">
      <c r="A96" t="s">
        <v>41</v>
      </c>
      <c r="B96" t="s">
        <v>52</v>
      </c>
      <c r="C96" t="s">
        <v>7</v>
      </c>
      <c r="D96" t="s">
        <v>60</v>
      </c>
      <c r="E96" t="s">
        <v>43</v>
      </c>
      <c r="F96">
        <v>100000</v>
      </c>
      <c r="G96">
        <v>160000</v>
      </c>
      <c r="H96">
        <v>130000</v>
      </c>
      <c r="I96" t="str">
        <f>IF(VLOOKUP(B96,Keywords!G:H,2,FALSE)=0,"",VLOOKUP(B96,Keywords!G:H,2,FALSE))</f>
        <v>Business Analyst</v>
      </c>
      <c r="J96">
        <f>COUNTIFS(B:B,B96,D:D,D96,E:E,E96,A:A,A96)</f>
        <v>1</v>
      </c>
    </row>
    <row r="97" spans="1:10" x14ac:dyDescent="0.35">
      <c r="A97" t="s">
        <v>41</v>
      </c>
      <c r="B97" t="s">
        <v>59</v>
      </c>
      <c r="C97" t="s">
        <v>7</v>
      </c>
      <c r="D97" t="s">
        <v>60</v>
      </c>
      <c r="E97" t="s">
        <v>43</v>
      </c>
      <c r="F97">
        <v>80000</v>
      </c>
      <c r="G97">
        <v>110000</v>
      </c>
      <c r="H97">
        <v>95000</v>
      </c>
      <c r="I97" t="str">
        <f>IF(VLOOKUP(B97,Keywords!G:H,2,FALSE)=0,"",VLOOKUP(B97,Keywords!G:H,2,FALSE))</f>
        <v/>
      </c>
      <c r="J97">
        <f>COUNTIFS(B:B,B97,D:D,D97,E:E,E97,A:A,A97)</f>
        <v>1</v>
      </c>
    </row>
    <row r="98" spans="1:10" x14ac:dyDescent="0.35">
      <c r="A98" t="s">
        <v>41</v>
      </c>
      <c r="B98" t="s">
        <v>31</v>
      </c>
      <c r="C98" t="s">
        <v>7</v>
      </c>
      <c r="D98" t="s">
        <v>60</v>
      </c>
      <c r="E98" t="s">
        <v>46</v>
      </c>
      <c r="F98" s="1">
        <v>100</v>
      </c>
      <c r="G98" s="1">
        <v>170</v>
      </c>
      <c r="H98" s="1">
        <v>135</v>
      </c>
      <c r="I98" t="str">
        <f>IF(VLOOKUP(B98,Keywords!G:H,2,FALSE)=0,"",VLOOKUP(B98,Keywords!G:H,2,FALSE))</f>
        <v>Data Scientist</v>
      </c>
      <c r="J98">
        <f>COUNTIFS(B:B,B98,D:D,D98,E:E,E98,A:A,A98)</f>
        <v>1</v>
      </c>
    </row>
    <row r="99" spans="1:10" x14ac:dyDescent="0.35">
      <c r="A99" t="s">
        <v>41</v>
      </c>
      <c r="B99" t="s">
        <v>29</v>
      </c>
      <c r="C99" t="s">
        <v>7</v>
      </c>
      <c r="D99" t="s">
        <v>60</v>
      </c>
      <c r="E99" t="s">
        <v>46</v>
      </c>
      <c r="F99" s="1">
        <v>80</v>
      </c>
      <c r="G99" s="1">
        <v>130</v>
      </c>
      <c r="H99" s="1">
        <v>105</v>
      </c>
      <c r="I99" t="str">
        <f>IF(VLOOKUP(B99,Keywords!G:H,2,FALSE)=0,"",VLOOKUP(B99,Keywords!G:H,2,FALSE))</f>
        <v>Data Engineer</v>
      </c>
      <c r="J99">
        <f>COUNTIFS(B:B,B99,D:D,D99,E:E,E99,A:A,A99)</f>
        <v>1</v>
      </c>
    </row>
    <row r="100" spans="1:10" x14ac:dyDescent="0.35">
      <c r="A100" t="s">
        <v>41</v>
      </c>
      <c r="B100" t="s">
        <v>10</v>
      </c>
      <c r="C100" t="s">
        <v>7</v>
      </c>
      <c r="D100" t="s">
        <v>60</v>
      </c>
      <c r="E100" t="s">
        <v>46</v>
      </c>
      <c r="F100" s="1">
        <v>60</v>
      </c>
      <c r="G100" s="1">
        <v>100</v>
      </c>
      <c r="H100" s="1">
        <v>80</v>
      </c>
      <c r="I100" t="str">
        <f>IF(VLOOKUP(B100,Keywords!G:H,2,FALSE)=0,"",VLOOKUP(B100,Keywords!G:H,2,FALSE))</f>
        <v>Data Analyst</v>
      </c>
      <c r="J100">
        <f>COUNTIFS(B:B,B100,D:D,D100,E:E,E100,A:A,A100)</f>
        <v>1</v>
      </c>
    </row>
    <row r="101" spans="1:10" x14ac:dyDescent="0.35">
      <c r="A101" t="s">
        <v>41</v>
      </c>
      <c r="B101" t="s">
        <v>48</v>
      </c>
      <c r="C101" t="s">
        <v>7</v>
      </c>
      <c r="D101" t="s">
        <v>60</v>
      </c>
      <c r="E101" t="s">
        <v>46</v>
      </c>
      <c r="F101" s="1">
        <v>95</v>
      </c>
      <c r="G101" s="1">
        <v>140</v>
      </c>
      <c r="H101" s="1">
        <v>118</v>
      </c>
      <c r="I101" t="str">
        <f>IF(VLOOKUP(B101,Keywords!G:H,2,FALSE)=0,"",VLOOKUP(B101,Keywords!G:H,2,FALSE))</f>
        <v>Project Manager</v>
      </c>
      <c r="J101">
        <f>COUNTIFS(B:B,B101,D:D,D101,E:E,E101,A:A,A101)</f>
        <v>1</v>
      </c>
    </row>
    <row r="102" spans="1:10" x14ac:dyDescent="0.35">
      <c r="A102" t="s">
        <v>41</v>
      </c>
      <c r="B102" t="s">
        <v>52</v>
      </c>
      <c r="C102" t="s">
        <v>7</v>
      </c>
      <c r="D102" t="s">
        <v>60</v>
      </c>
      <c r="E102" t="s">
        <v>46</v>
      </c>
      <c r="F102" s="1">
        <v>75</v>
      </c>
      <c r="G102" s="1">
        <v>125</v>
      </c>
      <c r="H102" s="1">
        <v>100</v>
      </c>
      <c r="I102" t="str">
        <f>IF(VLOOKUP(B102,Keywords!G:H,2,FALSE)=0,"",VLOOKUP(B102,Keywords!G:H,2,FALSE))</f>
        <v>Business Analyst</v>
      </c>
      <c r="J102">
        <f>COUNTIFS(B:B,B102,D:D,D102,E:E,E102,A:A,A102)</f>
        <v>1</v>
      </c>
    </row>
    <row r="103" spans="1:10" x14ac:dyDescent="0.35">
      <c r="A103" t="s">
        <v>41</v>
      </c>
      <c r="B103" t="s">
        <v>59</v>
      </c>
      <c r="C103" t="s">
        <v>7</v>
      </c>
      <c r="D103" t="s">
        <v>60</v>
      </c>
      <c r="E103" t="s">
        <v>46</v>
      </c>
      <c r="F103" s="1">
        <v>55</v>
      </c>
      <c r="G103" s="1">
        <v>95</v>
      </c>
      <c r="H103" s="1">
        <v>75</v>
      </c>
      <c r="I103" t="str">
        <f>IF(VLOOKUP(B103,Keywords!G:H,2,FALSE)=0,"",VLOOKUP(B103,Keywords!G:H,2,FALSE))</f>
        <v/>
      </c>
      <c r="J103">
        <f>COUNTIFS(B:B,B103,D:D,D103,E:E,E103,A:A,A103)</f>
        <v>1</v>
      </c>
    </row>
    <row r="104" spans="1:10" x14ac:dyDescent="0.35">
      <c r="A104" t="s">
        <v>41</v>
      </c>
      <c r="B104" t="s">
        <v>21</v>
      </c>
      <c r="C104" t="s">
        <v>7</v>
      </c>
      <c r="D104" t="s">
        <v>67</v>
      </c>
      <c r="E104" t="s">
        <v>43</v>
      </c>
      <c r="F104">
        <v>160000</v>
      </c>
      <c r="G104">
        <v>190000</v>
      </c>
      <c r="H104">
        <v>175000</v>
      </c>
      <c r="I104" t="str">
        <f>IF(VLOOKUP(B104,Keywords!G:H,2,FALSE)=0,"",VLOOKUP(B104,Keywords!G:H,2,FALSE))</f>
        <v>Data Architect</v>
      </c>
      <c r="J104">
        <f>COUNTIFS(B:B,B104,D:D,D104,E:E,E104,A:A,A104)</f>
        <v>1</v>
      </c>
    </row>
    <row r="105" spans="1:10" x14ac:dyDescent="0.35">
      <c r="A105" t="s">
        <v>41</v>
      </c>
      <c r="B105" t="s">
        <v>22</v>
      </c>
      <c r="C105" t="s">
        <v>7</v>
      </c>
      <c r="D105" t="s">
        <v>67</v>
      </c>
      <c r="E105" t="s">
        <v>43</v>
      </c>
      <c r="F105">
        <v>150000</v>
      </c>
      <c r="G105">
        <v>170000</v>
      </c>
      <c r="H105">
        <v>160000</v>
      </c>
      <c r="I105" t="str">
        <f>IF(VLOOKUP(B105,Keywords!G:H,2,FALSE)=0,"",VLOOKUP(B105,Keywords!G:H,2,FALSE))</f>
        <v>Data Architect</v>
      </c>
      <c r="J105">
        <f>COUNTIFS(B:B,B105,D:D,D105,E:E,E105,A:A,A105)</f>
        <v>1</v>
      </c>
    </row>
    <row r="106" spans="1:10" x14ac:dyDescent="0.35">
      <c r="A106" t="s">
        <v>41</v>
      </c>
      <c r="B106" t="s">
        <v>61</v>
      </c>
      <c r="C106" t="s">
        <v>7</v>
      </c>
      <c r="D106" t="s">
        <v>67</v>
      </c>
      <c r="E106" t="s">
        <v>43</v>
      </c>
      <c r="F106">
        <v>140000</v>
      </c>
      <c r="G106">
        <v>165000</v>
      </c>
      <c r="H106">
        <v>153000</v>
      </c>
      <c r="I106" t="str">
        <f>IF(VLOOKUP(B106,Keywords!G:H,2,FALSE)=0,"",VLOOKUP(B106,Keywords!G:H,2,FALSE))</f>
        <v/>
      </c>
      <c r="J106">
        <f>COUNTIFS(B:B,B106,D:D,D106,E:E,E106,A:A,A106)</f>
        <v>1</v>
      </c>
    </row>
    <row r="107" spans="1:10" x14ac:dyDescent="0.35">
      <c r="A107" t="s">
        <v>41</v>
      </c>
      <c r="B107" t="s">
        <v>26</v>
      </c>
      <c r="C107" t="s">
        <v>7</v>
      </c>
      <c r="D107" t="s">
        <v>67</v>
      </c>
      <c r="E107" t="s">
        <v>43</v>
      </c>
      <c r="F107">
        <v>125000</v>
      </c>
      <c r="G107">
        <v>140000</v>
      </c>
      <c r="H107">
        <v>133000</v>
      </c>
      <c r="I107" t="str">
        <f>IF(VLOOKUP(B107,Keywords!G:H,2,FALSE)=0,"",VLOOKUP(B107,Keywords!G:H,2,FALSE))</f>
        <v/>
      </c>
      <c r="J107">
        <f>COUNTIFS(B:B,B107,D:D,D107,E:E,E107,A:A,A107)</f>
        <v>1</v>
      </c>
    </row>
    <row r="108" spans="1:10" x14ac:dyDescent="0.35">
      <c r="A108" t="s">
        <v>41</v>
      </c>
      <c r="B108" t="s">
        <v>9</v>
      </c>
      <c r="C108" t="s">
        <v>7</v>
      </c>
      <c r="D108" t="s">
        <v>67</v>
      </c>
      <c r="E108" t="s">
        <v>43</v>
      </c>
      <c r="F108">
        <v>90000</v>
      </c>
      <c r="G108">
        <v>135000</v>
      </c>
      <c r="H108">
        <v>113000</v>
      </c>
      <c r="I108" t="str">
        <f>IF(VLOOKUP(B108,Keywords!G:H,2,FALSE)=0,"",VLOOKUP(B108,Keywords!G:H,2,FALSE))</f>
        <v/>
      </c>
      <c r="J108">
        <f>COUNTIFS(B:B,B108,D:D,D108,E:E,E108,A:A,A108)</f>
        <v>1</v>
      </c>
    </row>
    <row r="109" spans="1:10" x14ac:dyDescent="0.35">
      <c r="A109" t="s">
        <v>41</v>
      </c>
      <c r="B109" t="s">
        <v>62</v>
      </c>
      <c r="C109" t="s">
        <v>7</v>
      </c>
      <c r="D109" t="s">
        <v>67</v>
      </c>
      <c r="E109" t="s">
        <v>43</v>
      </c>
      <c r="F109">
        <v>120000</v>
      </c>
      <c r="G109">
        <v>150000</v>
      </c>
      <c r="H109">
        <v>135000</v>
      </c>
      <c r="I109" t="str">
        <f>IF(VLOOKUP(B109,Keywords!G:H,2,FALSE)=0,"",VLOOKUP(B109,Keywords!G:H,2,FALSE))</f>
        <v>Data Analyst</v>
      </c>
      <c r="J109">
        <f>COUNTIFS(B:B,B109,D:D,D109,E:E,E109,A:A,A109)</f>
        <v>1</v>
      </c>
    </row>
    <row r="110" spans="1:10" x14ac:dyDescent="0.35">
      <c r="A110" t="s">
        <v>41</v>
      </c>
      <c r="B110" t="s">
        <v>10</v>
      </c>
      <c r="C110" t="s">
        <v>7</v>
      </c>
      <c r="D110" t="s">
        <v>67</v>
      </c>
      <c r="E110" t="s">
        <v>43</v>
      </c>
      <c r="F110">
        <v>100000</v>
      </c>
      <c r="G110">
        <v>120000</v>
      </c>
      <c r="H110">
        <v>110000</v>
      </c>
      <c r="I110" t="str">
        <f>IF(VLOOKUP(B110,Keywords!G:H,2,FALSE)=0,"",VLOOKUP(B110,Keywords!G:H,2,FALSE))</f>
        <v>Data Analyst</v>
      </c>
      <c r="J110">
        <f>COUNTIFS(B:B,B110,D:D,D110,E:E,E110,A:A,A110)</f>
        <v>1</v>
      </c>
    </row>
    <row r="111" spans="1:10" x14ac:dyDescent="0.35">
      <c r="A111" t="s">
        <v>41</v>
      </c>
      <c r="B111" t="s">
        <v>63</v>
      </c>
      <c r="C111" t="s">
        <v>7</v>
      </c>
      <c r="D111" t="s">
        <v>67</v>
      </c>
      <c r="E111" t="s">
        <v>43</v>
      </c>
      <c r="F111">
        <v>160000</v>
      </c>
      <c r="G111">
        <v>190000</v>
      </c>
      <c r="H111">
        <v>175000</v>
      </c>
      <c r="I111" t="str">
        <f>IF(VLOOKUP(B111,Keywords!G:H,2,FALSE)=0,"",VLOOKUP(B111,Keywords!G:H,2,FALSE))</f>
        <v>Data Scientist</v>
      </c>
      <c r="J111">
        <f>COUNTIFS(B:B,B111,D:D,D111,E:E,E111,A:A,A111)</f>
        <v>1</v>
      </c>
    </row>
    <row r="112" spans="1:10" x14ac:dyDescent="0.35">
      <c r="A112" t="s">
        <v>41</v>
      </c>
      <c r="B112" t="s">
        <v>31</v>
      </c>
      <c r="C112" t="s">
        <v>7</v>
      </c>
      <c r="D112" t="s">
        <v>67</v>
      </c>
      <c r="E112" t="s">
        <v>43</v>
      </c>
      <c r="F112">
        <v>130000</v>
      </c>
      <c r="G112">
        <v>160000</v>
      </c>
      <c r="H112">
        <v>145000</v>
      </c>
      <c r="I112" t="str">
        <f>IF(VLOOKUP(B112,Keywords!G:H,2,FALSE)=0,"",VLOOKUP(B112,Keywords!G:H,2,FALSE))</f>
        <v>Data Scientist</v>
      </c>
      <c r="J112">
        <f>COUNTIFS(B:B,B112,D:D,D112,E:E,E112,A:A,A112)</f>
        <v>1</v>
      </c>
    </row>
    <row r="113" spans="1:10" x14ac:dyDescent="0.35">
      <c r="A113" t="s">
        <v>41</v>
      </c>
      <c r="B113" t="s">
        <v>30</v>
      </c>
      <c r="C113" t="s">
        <v>7</v>
      </c>
      <c r="D113" t="s">
        <v>67</v>
      </c>
      <c r="E113" t="s">
        <v>43</v>
      </c>
      <c r="F113">
        <v>120000</v>
      </c>
      <c r="G113">
        <v>150000</v>
      </c>
      <c r="H113">
        <v>135000</v>
      </c>
      <c r="I113" t="str">
        <f>IF(VLOOKUP(B113,Keywords!G:H,2,FALSE)=0,"",VLOOKUP(B113,Keywords!G:H,2,FALSE))</f>
        <v>Data Scientist</v>
      </c>
      <c r="J113">
        <f>COUNTIFS(B:B,B113,D:D,D113,E:E,E113,A:A,A113)</f>
        <v>1</v>
      </c>
    </row>
    <row r="114" spans="1:10" x14ac:dyDescent="0.35">
      <c r="A114" t="s">
        <v>41</v>
      </c>
      <c r="B114" t="s">
        <v>29</v>
      </c>
      <c r="C114" t="s">
        <v>7</v>
      </c>
      <c r="D114" t="s">
        <v>67</v>
      </c>
      <c r="E114" t="s">
        <v>43</v>
      </c>
      <c r="F114">
        <v>110000</v>
      </c>
      <c r="G114">
        <v>140000</v>
      </c>
      <c r="H114">
        <v>125000</v>
      </c>
      <c r="I114" t="str">
        <f>IF(VLOOKUP(B114,Keywords!G:H,2,FALSE)=0,"",VLOOKUP(B114,Keywords!G:H,2,FALSE))</f>
        <v>Data Engineer</v>
      </c>
      <c r="J114">
        <f>COUNTIFS(B:B,B114,D:D,D114,E:E,E114,A:A,A114)</f>
        <v>1</v>
      </c>
    </row>
    <row r="115" spans="1:10" x14ac:dyDescent="0.35">
      <c r="A115" t="s">
        <v>41</v>
      </c>
      <c r="B115" t="s">
        <v>34</v>
      </c>
      <c r="C115" t="s">
        <v>7</v>
      </c>
      <c r="D115" t="s">
        <v>67</v>
      </c>
      <c r="E115" t="s">
        <v>43</v>
      </c>
      <c r="F115">
        <v>120000</v>
      </c>
      <c r="G115">
        <v>140000</v>
      </c>
      <c r="H115">
        <v>130000</v>
      </c>
      <c r="I115" t="str">
        <f>IF(VLOOKUP(B115,Keywords!G:H,2,FALSE)=0,"",VLOOKUP(B115,Keywords!G:H,2,FALSE))</f>
        <v/>
      </c>
      <c r="J115">
        <f>COUNTIFS(B:B,B115,D:D,D115,E:E,E115,A:A,A115)</f>
        <v>1</v>
      </c>
    </row>
    <row r="116" spans="1:10" x14ac:dyDescent="0.35">
      <c r="A116" t="s">
        <v>41</v>
      </c>
      <c r="B116" t="s">
        <v>35</v>
      </c>
      <c r="C116" t="s">
        <v>7</v>
      </c>
      <c r="D116" t="s">
        <v>67</v>
      </c>
      <c r="E116" t="s">
        <v>43</v>
      </c>
      <c r="F116">
        <v>100000</v>
      </c>
      <c r="G116">
        <v>120000</v>
      </c>
      <c r="H116">
        <v>110000</v>
      </c>
      <c r="I116" t="str">
        <f>IF(VLOOKUP(B116,Keywords!G:H,2,FALSE)=0,"",VLOOKUP(B116,Keywords!G:H,2,FALSE))</f>
        <v/>
      </c>
      <c r="J116">
        <f>COUNTIFS(B:B,B116,D:D,D116,E:E,E116,A:A,A116)</f>
        <v>1</v>
      </c>
    </row>
    <row r="117" spans="1:10" x14ac:dyDescent="0.35">
      <c r="A117" t="s">
        <v>41</v>
      </c>
      <c r="B117" t="s">
        <v>36</v>
      </c>
      <c r="C117" t="s">
        <v>7</v>
      </c>
      <c r="D117" t="s">
        <v>67</v>
      </c>
      <c r="E117" t="s">
        <v>43</v>
      </c>
      <c r="F117">
        <v>75000</v>
      </c>
      <c r="G117">
        <v>100000</v>
      </c>
      <c r="H117">
        <v>88000</v>
      </c>
      <c r="I117" t="str">
        <f>IF(VLOOKUP(B117,Keywords!G:H,2,FALSE)=0,"",VLOOKUP(B117,Keywords!G:H,2,FALSE))</f>
        <v/>
      </c>
      <c r="J117">
        <f>COUNTIFS(B:B,B117,D:D,D117,E:E,E117,A:A,A117)</f>
        <v>1</v>
      </c>
    </row>
    <row r="118" spans="1:10" x14ac:dyDescent="0.35">
      <c r="A118" t="s">
        <v>41</v>
      </c>
      <c r="B118" t="s">
        <v>37</v>
      </c>
      <c r="C118" t="s">
        <v>7</v>
      </c>
      <c r="D118" t="s">
        <v>67</v>
      </c>
      <c r="E118" t="s">
        <v>43</v>
      </c>
      <c r="F118">
        <v>115000</v>
      </c>
      <c r="G118">
        <v>140000</v>
      </c>
      <c r="H118">
        <v>128000</v>
      </c>
      <c r="I118" t="str">
        <f>IF(VLOOKUP(B118,Keywords!G:H,2,FALSE)=0,"",VLOOKUP(B118,Keywords!G:H,2,FALSE))</f>
        <v>AI</v>
      </c>
      <c r="J118">
        <f>COUNTIFS(B:B,B118,D:D,D118,E:E,E118,A:A,A118)</f>
        <v>1</v>
      </c>
    </row>
    <row r="119" spans="1:10" x14ac:dyDescent="0.35">
      <c r="A119" t="s">
        <v>41</v>
      </c>
      <c r="B119" t="s">
        <v>38</v>
      </c>
      <c r="C119" t="s">
        <v>7</v>
      </c>
      <c r="D119" t="s">
        <v>67</v>
      </c>
      <c r="E119" t="s">
        <v>43</v>
      </c>
      <c r="F119">
        <v>100000</v>
      </c>
      <c r="G119">
        <v>120000</v>
      </c>
      <c r="H119">
        <v>110000</v>
      </c>
      <c r="I119" t="str">
        <f>IF(VLOOKUP(B119,Keywords!G:H,2,FALSE)=0,"",VLOOKUP(B119,Keywords!G:H,2,FALSE))</f>
        <v>AI</v>
      </c>
      <c r="J119">
        <f>COUNTIFS(B:B,B119,D:D,D119,E:E,E119,A:A,A119)</f>
        <v>1</v>
      </c>
    </row>
    <row r="120" spans="1:10" x14ac:dyDescent="0.35">
      <c r="A120" t="s">
        <v>41</v>
      </c>
      <c r="B120" t="s">
        <v>39</v>
      </c>
      <c r="C120" t="s">
        <v>7</v>
      </c>
      <c r="D120" t="s">
        <v>67</v>
      </c>
      <c r="E120" t="s">
        <v>43</v>
      </c>
      <c r="F120">
        <v>115000</v>
      </c>
      <c r="G120">
        <v>140000</v>
      </c>
      <c r="H120">
        <v>128000</v>
      </c>
      <c r="I120" t="str">
        <f>IF(VLOOKUP(B120,Keywords!G:H,2,FALSE)=0,"",VLOOKUP(B120,Keywords!G:H,2,FALSE))</f>
        <v/>
      </c>
      <c r="J120">
        <f>COUNTIFS(B:B,B120,D:D,D120,E:E,E120,A:A,A120)</f>
        <v>1</v>
      </c>
    </row>
    <row r="121" spans="1:10" x14ac:dyDescent="0.35">
      <c r="A121" t="s">
        <v>41</v>
      </c>
      <c r="B121" t="s">
        <v>47</v>
      </c>
      <c r="C121" t="s">
        <v>7</v>
      </c>
      <c r="D121" t="s">
        <v>67</v>
      </c>
      <c r="E121" t="s">
        <v>43</v>
      </c>
      <c r="F121">
        <v>150000</v>
      </c>
      <c r="G121">
        <v>165000</v>
      </c>
      <c r="H121">
        <v>158000</v>
      </c>
      <c r="I121" t="str">
        <f>IF(VLOOKUP(B121,Keywords!G:H,2,FALSE)=0,"",VLOOKUP(B121,Keywords!G:H,2,FALSE))</f>
        <v>Project Manager</v>
      </c>
      <c r="J121">
        <f>COUNTIFS(B:B,B121,D:D,D121,E:E,E121,A:A,A121)</f>
        <v>1</v>
      </c>
    </row>
    <row r="122" spans="1:10" x14ac:dyDescent="0.35">
      <c r="A122" t="s">
        <v>41</v>
      </c>
      <c r="B122" t="s">
        <v>48</v>
      </c>
      <c r="C122" t="s">
        <v>7</v>
      </c>
      <c r="D122" t="s">
        <v>67</v>
      </c>
      <c r="E122" t="s">
        <v>43</v>
      </c>
      <c r="F122">
        <v>130000</v>
      </c>
      <c r="G122">
        <v>150000</v>
      </c>
      <c r="H122">
        <v>140000</v>
      </c>
      <c r="I122" t="str">
        <f>IF(VLOOKUP(B122,Keywords!G:H,2,FALSE)=0,"",VLOOKUP(B122,Keywords!G:H,2,FALSE))</f>
        <v>Project Manager</v>
      </c>
      <c r="J122">
        <f>COUNTIFS(B:B,B122,D:D,D122,E:E,E122,A:A,A122)</f>
        <v>1</v>
      </c>
    </row>
    <row r="123" spans="1:10" x14ac:dyDescent="0.35">
      <c r="A123" t="s">
        <v>41</v>
      </c>
      <c r="B123" t="s">
        <v>64</v>
      </c>
      <c r="C123" t="s">
        <v>7</v>
      </c>
      <c r="D123" t="s">
        <v>67</v>
      </c>
      <c r="E123" t="s">
        <v>43</v>
      </c>
      <c r="F123">
        <v>70000</v>
      </c>
      <c r="G123">
        <v>95000</v>
      </c>
      <c r="H123">
        <v>83000</v>
      </c>
      <c r="I123" t="str">
        <f>IF(VLOOKUP(B123,Keywords!G:H,2,FALSE)=0,"",VLOOKUP(B123,Keywords!G:H,2,FALSE))</f>
        <v/>
      </c>
      <c r="J123">
        <f>COUNTIFS(B:B,B123,D:D,D123,E:E,E123,A:A,A123)</f>
        <v>1</v>
      </c>
    </row>
    <row r="124" spans="1:10" x14ac:dyDescent="0.35">
      <c r="A124" t="s">
        <v>41</v>
      </c>
      <c r="B124" t="s">
        <v>65</v>
      </c>
      <c r="C124" t="s">
        <v>7</v>
      </c>
      <c r="D124" t="s">
        <v>67</v>
      </c>
      <c r="E124" t="s">
        <v>43</v>
      </c>
      <c r="F124">
        <v>80000</v>
      </c>
      <c r="G124">
        <v>120000</v>
      </c>
      <c r="H124">
        <v>100000</v>
      </c>
      <c r="I124" t="str">
        <f>IF(VLOOKUP(B124,Keywords!G:H,2,FALSE)=0,"",VLOOKUP(B124,Keywords!G:H,2,FALSE))</f>
        <v>Analyst</v>
      </c>
      <c r="J124">
        <f>COUNTIFS(B:B,B124,D:D,D124,E:E,E124,A:A,A124)</f>
        <v>1</v>
      </c>
    </row>
    <row r="125" spans="1:10" x14ac:dyDescent="0.35">
      <c r="A125" t="s">
        <v>41</v>
      </c>
      <c r="B125" t="s">
        <v>51</v>
      </c>
      <c r="C125" t="s">
        <v>7</v>
      </c>
      <c r="D125" t="s">
        <v>67</v>
      </c>
      <c r="E125" t="s">
        <v>43</v>
      </c>
      <c r="F125">
        <v>135000</v>
      </c>
      <c r="G125">
        <v>150000</v>
      </c>
      <c r="H125">
        <v>143000</v>
      </c>
      <c r="I125" t="str">
        <f>IF(VLOOKUP(B125,Keywords!G:H,2,FALSE)=0,"",VLOOKUP(B125,Keywords!G:H,2,FALSE))</f>
        <v>Business Analyst</v>
      </c>
      <c r="J125">
        <f>COUNTIFS(B:B,B125,D:D,D125,E:E,E125,A:A,A125)</f>
        <v>1</v>
      </c>
    </row>
    <row r="126" spans="1:10" x14ac:dyDescent="0.35">
      <c r="A126" t="s">
        <v>41</v>
      </c>
      <c r="B126" t="s">
        <v>52</v>
      </c>
      <c r="C126" t="s">
        <v>7</v>
      </c>
      <c r="D126" t="s">
        <v>67</v>
      </c>
      <c r="E126" t="s">
        <v>43</v>
      </c>
      <c r="F126">
        <v>100000</v>
      </c>
      <c r="G126">
        <v>135000</v>
      </c>
      <c r="H126">
        <v>118000</v>
      </c>
      <c r="I126" t="str">
        <f>IF(VLOOKUP(B126,Keywords!G:H,2,FALSE)=0,"",VLOOKUP(B126,Keywords!G:H,2,FALSE))</f>
        <v>Business Analyst</v>
      </c>
      <c r="J126">
        <f>COUNTIFS(B:B,B126,D:D,D126,E:E,E126,A:A,A126)</f>
        <v>1</v>
      </c>
    </row>
    <row r="127" spans="1:10" x14ac:dyDescent="0.35">
      <c r="A127" t="s">
        <v>41</v>
      </c>
      <c r="B127" t="s">
        <v>66</v>
      </c>
      <c r="C127" t="s">
        <v>7</v>
      </c>
      <c r="D127" t="s">
        <v>67</v>
      </c>
      <c r="E127" t="s">
        <v>43</v>
      </c>
      <c r="F127">
        <v>90000</v>
      </c>
      <c r="G127">
        <v>120000</v>
      </c>
      <c r="H127">
        <v>105000</v>
      </c>
      <c r="I127" t="str">
        <f>IF(VLOOKUP(B127,Keywords!G:H,2,FALSE)=0,"",VLOOKUP(B127,Keywords!G:H,2,FALSE))</f>
        <v>Analyst</v>
      </c>
      <c r="J127">
        <f>COUNTIFS(B:B,B127,D:D,D127,E:E,E127,A:A,A127)</f>
        <v>1</v>
      </c>
    </row>
    <row r="128" spans="1:10" x14ac:dyDescent="0.35">
      <c r="A128" t="s">
        <v>41</v>
      </c>
      <c r="B128" t="s">
        <v>21</v>
      </c>
      <c r="C128" t="s">
        <v>7</v>
      </c>
      <c r="D128" t="s">
        <v>67</v>
      </c>
      <c r="E128" t="s">
        <v>46</v>
      </c>
      <c r="F128" s="1">
        <v>120</v>
      </c>
      <c r="G128" s="1">
        <v>140</v>
      </c>
      <c r="H128" s="1">
        <v>130</v>
      </c>
      <c r="I128" t="str">
        <f>IF(VLOOKUP(B128,Keywords!G:H,2,FALSE)=0,"",VLOOKUP(B128,Keywords!G:H,2,FALSE))</f>
        <v>Data Architect</v>
      </c>
      <c r="J128">
        <f>COUNTIFS(B:B,B128,D:D,D128,E:E,E128,A:A,A128)</f>
        <v>1</v>
      </c>
    </row>
    <row r="129" spans="1:10" x14ac:dyDescent="0.35">
      <c r="A129" t="s">
        <v>41</v>
      </c>
      <c r="B129" t="s">
        <v>22</v>
      </c>
      <c r="C129" t="s">
        <v>7</v>
      </c>
      <c r="D129" t="s">
        <v>67</v>
      </c>
      <c r="E129" t="s">
        <v>46</v>
      </c>
      <c r="F129" s="1">
        <v>110</v>
      </c>
      <c r="G129" s="1">
        <v>130</v>
      </c>
      <c r="H129" s="1">
        <v>120</v>
      </c>
      <c r="I129" t="str">
        <f>IF(VLOOKUP(B129,Keywords!G:H,2,FALSE)=0,"",VLOOKUP(B129,Keywords!G:H,2,FALSE))</f>
        <v>Data Architect</v>
      </c>
      <c r="J129">
        <f>COUNTIFS(B:B,B129,D:D,D129,E:E,E129,A:A,A129)</f>
        <v>1</v>
      </c>
    </row>
    <row r="130" spans="1:10" x14ac:dyDescent="0.35">
      <c r="A130" t="s">
        <v>41</v>
      </c>
      <c r="B130" t="s">
        <v>61</v>
      </c>
      <c r="C130" t="s">
        <v>7</v>
      </c>
      <c r="D130" t="s">
        <v>67</v>
      </c>
      <c r="E130" t="s">
        <v>46</v>
      </c>
      <c r="F130" s="1">
        <v>100</v>
      </c>
      <c r="G130" s="1">
        <v>115</v>
      </c>
      <c r="H130" s="1">
        <v>108</v>
      </c>
      <c r="I130" t="str">
        <f>IF(VLOOKUP(B130,Keywords!G:H,2,FALSE)=0,"",VLOOKUP(B130,Keywords!G:H,2,FALSE))</f>
        <v/>
      </c>
      <c r="J130">
        <f>COUNTIFS(B:B,B130,D:D,D130,E:E,E130,A:A,A130)</f>
        <v>1</v>
      </c>
    </row>
    <row r="131" spans="1:10" x14ac:dyDescent="0.35">
      <c r="A131" t="s">
        <v>41</v>
      </c>
      <c r="B131" t="s">
        <v>26</v>
      </c>
      <c r="C131" t="s">
        <v>7</v>
      </c>
      <c r="D131" t="s">
        <v>67</v>
      </c>
      <c r="E131" t="s">
        <v>46</v>
      </c>
      <c r="F131" s="1">
        <v>80</v>
      </c>
      <c r="G131" s="1">
        <v>100</v>
      </c>
      <c r="H131" s="1">
        <v>90</v>
      </c>
      <c r="I131" t="str">
        <f>IF(VLOOKUP(B131,Keywords!G:H,2,FALSE)=0,"",VLOOKUP(B131,Keywords!G:H,2,FALSE))</f>
        <v/>
      </c>
      <c r="J131">
        <f>COUNTIFS(B:B,B131,D:D,D131,E:E,E131,A:A,A131)</f>
        <v>1</v>
      </c>
    </row>
    <row r="132" spans="1:10" x14ac:dyDescent="0.35">
      <c r="A132" t="s">
        <v>41</v>
      </c>
      <c r="B132" t="s">
        <v>9</v>
      </c>
      <c r="C132" t="s">
        <v>7</v>
      </c>
      <c r="D132" t="s">
        <v>67</v>
      </c>
      <c r="E132" t="s">
        <v>46</v>
      </c>
      <c r="F132" s="1">
        <v>65</v>
      </c>
      <c r="G132" s="1">
        <v>90</v>
      </c>
      <c r="H132" s="1">
        <v>78</v>
      </c>
      <c r="I132" t="str">
        <f>IF(VLOOKUP(B132,Keywords!G:H,2,FALSE)=0,"",VLOOKUP(B132,Keywords!G:H,2,FALSE))</f>
        <v/>
      </c>
      <c r="J132">
        <f>COUNTIFS(B:B,B132,D:D,D132,E:E,E132,A:A,A132)</f>
        <v>1</v>
      </c>
    </row>
    <row r="133" spans="1:10" x14ac:dyDescent="0.35">
      <c r="A133" t="s">
        <v>41</v>
      </c>
      <c r="B133" t="s">
        <v>62</v>
      </c>
      <c r="C133" t="s">
        <v>7</v>
      </c>
      <c r="D133" t="s">
        <v>67</v>
      </c>
      <c r="E133" t="s">
        <v>46</v>
      </c>
      <c r="F133" s="1">
        <v>75</v>
      </c>
      <c r="G133" s="1">
        <v>100</v>
      </c>
      <c r="H133" s="1">
        <v>88</v>
      </c>
      <c r="I133" t="str">
        <f>IF(VLOOKUP(B133,Keywords!G:H,2,FALSE)=0,"",VLOOKUP(B133,Keywords!G:H,2,FALSE))</f>
        <v>Data Analyst</v>
      </c>
      <c r="J133">
        <f>COUNTIFS(B:B,B133,D:D,D133,E:E,E133,A:A,A133)</f>
        <v>1</v>
      </c>
    </row>
    <row r="134" spans="1:10" x14ac:dyDescent="0.35">
      <c r="A134" t="s">
        <v>41</v>
      </c>
      <c r="B134" t="s">
        <v>10</v>
      </c>
      <c r="C134" t="s">
        <v>7</v>
      </c>
      <c r="D134" t="s">
        <v>67</v>
      </c>
      <c r="E134" t="s">
        <v>46</v>
      </c>
      <c r="F134" s="1">
        <v>65</v>
      </c>
      <c r="G134" s="1">
        <v>80</v>
      </c>
      <c r="H134" s="1">
        <v>73</v>
      </c>
      <c r="I134" t="str">
        <f>IF(VLOOKUP(B134,Keywords!G:H,2,FALSE)=0,"",VLOOKUP(B134,Keywords!G:H,2,FALSE))</f>
        <v>Data Analyst</v>
      </c>
      <c r="J134">
        <f>COUNTIFS(B:B,B134,D:D,D134,E:E,E134,A:A,A134)</f>
        <v>1</v>
      </c>
    </row>
    <row r="135" spans="1:10" x14ac:dyDescent="0.35">
      <c r="A135" t="s">
        <v>41</v>
      </c>
      <c r="B135" t="s">
        <v>63</v>
      </c>
      <c r="C135" t="s">
        <v>7</v>
      </c>
      <c r="D135" t="s">
        <v>67</v>
      </c>
      <c r="E135" t="s">
        <v>46</v>
      </c>
      <c r="F135" s="1">
        <v>120</v>
      </c>
      <c r="G135" s="1">
        <v>145</v>
      </c>
      <c r="H135" s="1">
        <v>133</v>
      </c>
      <c r="I135" t="str">
        <f>IF(VLOOKUP(B135,Keywords!G:H,2,FALSE)=0,"",VLOOKUP(B135,Keywords!G:H,2,FALSE))</f>
        <v>Data Scientist</v>
      </c>
      <c r="J135">
        <f>COUNTIFS(B:B,B135,D:D,D135,E:E,E135,A:A,A135)</f>
        <v>1</v>
      </c>
    </row>
    <row r="136" spans="1:10" x14ac:dyDescent="0.35">
      <c r="A136" t="s">
        <v>41</v>
      </c>
      <c r="B136" t="s">
        <v>31</v>
      </c>
      <c r="C136" t="s">
        <v>7</v>
      </c>
      <c r="D136" t="s">
        <v>67</v>
      </c>
      <c r="E136" t="s">
        <v>46</v>
      </c>
      <c r="F136" s="1">
        <v>90</v>
      </c>
      <c r="G136" s="1">
        <v>120</v>
      </c>
      <c r="H136" s="1">
        <v>105</v>
      </c>
      <c r="I136" t="str">
        <f>IF(VLOOKUP(B136,Keywords!G:H,2,FALSE)=0,"",VLOOKUP(B136,Keywords!G:H,2,FALSE))</f>
        <v>Data Scientist</v>
      </c>
      <c r="J136">
        <f>COUNTIFS(B:B,B136,D:D,D136,E:E,E136,A:A,A136)</f>
        <v>1</v>
      </c>
    </row>
    <row r="137" spans="1:10" x14ac:dyDescent="0.35">
      <c r="A137" t="s">
        <v>41</v>
      </c>
      <c r="B137" t="s">
        <v>30</v>
      </c>
      <c r="C137" t="s">
        <v>7</v>
      </c>
      <c r="D137" t="s">
        <v>67</v>
      </c>
      <c r="E137" t="s">
        <v>46</v>
      </c>
      <c r="F137" s="1">
        <v>85</v>
      </c>
      <c r="G137" s="1">
        <v>110</v>
      </c>
      <c r="H137" s="1">
        <v>98</v>
      </c>
      <c r="I137" t="str">
        <f>IF(VLOOKUP(B137,Keywords!G:H,2,FALSE)=0,"",VLOOKUP(B137,Keywords!G:H,2,FALSE))</f>
        <v>Data Scientist</v>
      </c>
      <c r="J137">
        <f>COUNTIFS(B:B,B137,D:D,D137,E:E,E137,A:A,A137)</f>
        <v>1</v>
      </c>
    </row>
    <row r="138" spans="1:10" x14ac:dyDescent="0.35">
      <c r="A138" t="s">
        <v>41</v>
      </c>
      <c r="B138" t="s">
        <v>29</v>
      </c>
      <c r="C138" t="s">
        <v>7</v>
      </c>
      <c r="D138" t="s">
        <v>67</v>
      </c>
      <c r="E138" t="s">
        <v>46</v>
      </c>
      <c r="F138" s="1">
        <v>80</v>
      </c>
      <c r="G138" s="1">
        <v>105</v>
      </c>
      <c r="H138" s="1">
        <v>93</v>
      </c>
      <c r="I138" t="str">
        <f>IF(VLOOKUP(B138,Keywords!G:H,2,FALSE)=0,"",VLOOKUP(B138,Keywords!G:H,2,FALSE))</f>
        <v>Data Engineer</v>
      </c>
      <c r="J138">
        <f>COUNTIFS(B:B,B138,D:D,D138,E:E,E138,A:A,A138)</f>
        <v>1</v>
      </c>
    </row>
    <row r="139" spans="1:10" x14ac:dyDescent="0.35">
      <c r="A139" t="s">
        <v>41</v>
      </c>
      <c r="B139" t="s">
        <v>34</v>
      </c>
      <c r="C139" t="s">
        <v>7</v>
      </c>
      <c r="D139" t="s">
        <v>67</v>
      </c>
      <c r="E139" t="s">
        <v>46</v>
      </c>
      <c r="F139" s="1">
        <v>85</v>
      </c>
      <c r="G139" s="1">
        <v>100</v>
      </c>
      <c r="H139" s="1">
        <v>93</v>
      </c>
      <c r="I139" t="str">
        <f>IF(VLOOKUP(B139,Keywords!G:H,2,FALSE)=0,"",VLOOKUP(B139,Keywords!G:H,2,FALSE))</f>
        <v/>
      </c>
      <c r="J139">
        <f>COUNTIFS(B:B,B139,D:D,D139,E:E,E139,A:A,A139)</f>
        <v>1</v>
      </c>
    </row>
    <row r="140" spans="1:10" x14ac:dyDescent="0.35">
      <c r="A140" t="s">
        <v>41</v>
      </c>
      <c r="B140" t="s">
        <v>35</v>
      </c>
      <c r="C140" t="s">
        <v>7</v>
      </c>
      <c r="D140" t="s">
        <v>67</v>
      </c>
      <c r="E140" t="s">
        <v>46</v>
      </c>
      <c r="F140" s="1">
        <v>85</v>
      </c>
      <c r="G140" s="1">
        <v>100</v>
      </c>
      <c r="H140" s="1">
        <v>93</v>
      </c>
      <c r="I140" t="str">
        <f>IF(VLOOKUP(B140,Keywords!G:H,2,FALSE)=0,"",VLOOKUP(B140,Keywords!G:H,2,FALSE))</f>
        <v/>
      </c>
      <c r="J140">
        <f>COUNTIFS(B:B,B140,D:D,D140,E:E,E140,A:A,A140)</f>
        <v>1</v>
      </c>
    </row>
    <row r="141" spans="1:10" x14ac:dyDescent="0.35">
      <c r="A141" t="s">
        <v>41</v>
      </c>
      <c r="B141" t="s">
        <v>36</v>
      </c>
      <c r="C141" t="s">
        <v>7</v>
      </c>
      <c r="D141" t="s">
        <v>67</v>
      </c>
      <c r="E141" t="s">
        <v>46</v>
      </c>
      <c r="F141" s="1">
        <v>60</v>
      </c>
      <c r="G141" s="1">
        <v>80</v>
      </c>
      <c r="H141" s="1">
        <v>70</v>
      </c>
      <c r="I141" t="str">
        <f>IF(VLOOKUP(B141,Keywords!G:H,2,FALSE)=0,"",VLOOKUP(B141,Keywords!G:H,2,FALSE))</f>
        <v/>
      </c>
      <c r="J141">
        <f>COUNTIFS(B:B,B141,D:D,D141,E:E,E141,A:A,A141)</f>
        <v>1</v>
      </c>
    </row>
    <row r="142" spans="1:10" x14ac:dyDescent="0.35">
      <c r="A142" t="s">
        <v>41</v>
      </c>
      <c r="B142" t="s">
        <v>37</v>
      </c>
      <c r="C142" t="s">
        <v>7</v>
      </c>
      <c r="D142" t="s">
        <v>67</v>
      </c>
      <c r="E142" t="s">
        <v>46</v>
      </c>
      <c r="F142" s="1">
        <v>80</v>
      </c>
      <c r="G142" s="1">
        <v>100</v>
      </c>
      <c r="H142" s="1">
        <v>90</v>
      </c>
      <c r="I142" t="str">
        <f>IF(VLOOKUP(B142,Keywords!G:H,2,FALSE)=0,"",VLOOKUP(B142,Keywords!G:H,2,FALSE))</f>
        <v>AI</v>
      </c>
      <c r="J142">
        <f>COUNTIFS(B:B,B142,D:D,D142,E:E,E142,A:A,A142)</f>
        <v>1</v>
      </c>
    </row>
    <row r="143" spans="1:10" x14ac:dyDescent="0.35">
      <c r="A143" t="s">
        <v>41</v>
      </c>
      <c r="B143" t="s">
        <v>38</v>
      </c>
      <c r="C143" t="s">
        <v>7</v>
      </c>
      <c r="D143" t="s">
        <v>67</v>
      </c>
      <c r="E143" t="s">
        <v>46</v>
      </c>
      <c r="F143" s="1">
        <v>65</v>
      </c>
      <c r="G143" s="1">
        <v>90</v>
      </c>
      <c r="H143" s="1">
        <v>78</v>
      </c>
      <c r="I143" t="str">
        <f>IF(VLOOKUP(B143,Keywords!G:H,2,FALSE)=0,"",VLOOKUP(B143,Keywords!G:H,2,FALSE))</f>
        <v>AI</v>
      </c>
      <c r="J143">
        <f>COUNTIFS(B:B,B143,D:D,D143,E:E,E143,A:A,A143)</f>
        <v>1</v>
      </c>
    </row>
    <row r="144" spans="1:10" x14ac:dyDescent="0.35">
      <c r="A144" t="s">
        <v>41</v>
      </c>
      <c r="B144" t="s">
        <v>39</v>
      </c>
      <c r="C144" t="s">
        <v>7</v>
      </c>
      <c r="D144" t="s">
        <v>67</v>
      </c>
      <c r="E144" t="s">
        <v>46</v>
      </c>
      <c r="F144" s="1">
        <v>80</v>
      </c>
      <c r="G144" s="1">
        <v>100</v>
      </c>
      <c r="H144" s="1">
        <v>90</v>
      </c>
      <c r="I144" t="str">
        <f>IF(VLOOKUP(B144,Keywords!G:H,2,FALSE)=0,"",VLOOKUP(B144,Keywords!G:H,2,FALSE))</f>
        <v/>
      </c>
      <c r="J144">
        <f>COUNTIFS(B:B,B144,D:D,D144,E:E,E144,A:A,A144)</f>
        <v>1</v>
      </c>
    </row>
    <row r="145" spans="1:10" x14ac:dyDescent="0.35">
      <c r="A145" t="s">
        <v>41</v>
      </c>
      <c r="B145" t="s">
        <v>47</v>
      </c>
      <c r="C145" t="s">
        <v>7</v>
      </c>
      <c r="D145" t="s">
        <v>67</v>
      </c>
      <c r="E145" t="s">
        <v>46</v>
      </c>
      <c r="F145" s="1">
        <v>105</v>
      </c>
      <c r="G145" s="1">
        <v>125</v>
      </c>
      <c r="H145" s="1">
        <v>115</v>
      </c>
      <c r="I145" t="str">
        <f>IF(VLOOKUP(B145,Keywords!G:H,2,FALSE)=0,"",VLOOKUP(B145,Keywords!G:H,2,FALSE))</f>
        <v>Project Manager</v>
      </c>
      <c r="J145">
        <f>COUNTIFS(B:B,B145,D:D,D145,E:E,E145,A:A,A145)</f>
        <v>1</v>
      </c>
    </row>
    <row r="146" spans="1:10" x14ac:dyDescent="0.35">
      <c r="A146" t="s">
        <v>41</v>
      </c>
      <c r="B146" t="s">
        <v>48</v>
      </c>
      <c r="C146" t="s">
        <v>7</v>
      </c>
      <c r="D146" t="s">
        <v>67</v>
      </c>
      <c r="E146" t="s">
        <v>46</v>
      </c>
      <c r="F146" s="1">
        <v>90</v>
      </c>
      <c r="G146" s="1">
        <v>110</v>
      </c>
      <c r="H146" s="1">
        <v>100</v>
      </c>
      <c r="I146" t="str">
        <f>IF(VLOOKUP(B146,Keywords!G:H,2,FALSE)=0,"",VLOOKUP(B146,Keywords!G:H,2,FALSE))</f>
        <v>Project Manager</v>
      </c>
      <c r="J146">
        <f>COUNTIFS(B:B,B146,D:D,D146,E:E,E146,A:A,A146)</f>
        <v>1</v>
      </c>
    </row>
    <row r="147" spans="1:10" x14ac:dyDescent="0.35">
      <c r="A147" t="s">
        <v>41</v>
      </c>
      <c r="B147" t="s">
        <v>64</v>
      </c>
      <c r="C147" t="s">
        <v>7</v>
      </c>
      <c r="D147" t="s">
        <v>67</v>
      </c>
      <c r="E147" t="s">
        <v>46</v>
      </c>
      <c r="F147" s="1">
        <v>50</v>
      </c>
      <c r="G147" s="1">
        <v>65</v>
      </c>
      <c r="H147" s="1">
        <v>58</v>
      </c>
      <c r="I147" t="str">
        <f>IF(VLOOKUP(B147,Keywords!G:H,2,FALSE)=0,"",VLOOKUP(B147,Keywords!G:H,2,FALSE))</f>
        <v/>
      </c>
      <c r="J147">
        <f>COUNTIFS(B:B,B147,D:D,D147,E:E,E147,A:A,A147)</f>
        <v>1</v>
      </c>
    </row>
    <row r="148" spans="1:10" x14ac:dyDescent="0.35">
      <c r="A148" t="s">
        <v>41</v>
      </c>
      <c r="B148" t="s">
        <v>65</v>
      </c>
      <c r="C148" t="s">
        <v>7</v>
      </c>
      <c r="D148" t="s">
        <v>67</v>
      </c>
      <c r="E148" t="s">
        <v>46</v>
      </c>
      <c r="F148" s="1">
        <v>55</v>
      </c>
      <c r="G148" s="1">
        <v>75</v>
      </c>
      <c r="H148" s="1">
        <v>65</v>
      </c>
      <c r="I148" t="str">
        <f>IF(VLOOKUP(B148,Keywords!G:H,2,FALSE)=0,"",VLOOKUP(B148,Keywords!G:H,2,FALSE))</f>
        <v>Analyst</v>
      </c>
      <c r="J148">
        <f>COUNTIFS(B:B,B148,D:D,D148,E:E,E148,A:A,A148)</f>
        <v>1</v>
      </c>
    </row>
    <row r="149" spans="1:10" x14ac:dyDescent="0.35">
      <c r="A149" t="s">
        <v>41</v>
      </c>
      <c r="B149" t="s">
        <v>51</v>
      </c>
      <c r="C149" t="s">
        <v>7</v>
      </c>
      <c r="D149" t="s">
        <v>67</v>
      </c>
      <c r="E149" t="s">
        <v>46</v>
      </c>
      <c r="F149" s="1">
        <v>90</v>
      </c>
      <c r="G149" s="1">
        <v>115</v>
      </c>
      <c r="H149" s="1">
        <v>103</v>
      </c>
      <c r="I149" t="str">
        <f>IF(VLOOKUP(B149,Keywords!G:H,2,FALSE)=0,"",VLOOKUP(B149,Keywords!G:H,2,FALSE))</f>
        <v>Business Analyst</v>
      </c>
      <c r="J149">
        <f>COUNTIFS(B:B,B149,D:D,D149,E:E,E149,A:A,A149)</f>
        <v>1</v>
      </c>
    </row>
    <row r="150" spans="1:10" x14ac:dyDescent="0.35">
      <c r="A150" t="s">
        <v>41</v>
      </c>
      <c r="B150" t="s">
        <v>52</v>
      </c>
      <c r="C150" t="s">
        <v>7</v>
      </c>
      <c r="D150" t="s">
        <v>67</v>
      </c>
      <c r="E150" t="s">
        <v>46</v>
      </c>
      <c r="F150" s="1">
        <v>80</v>
      </c>
      <c r="G150" s="1">
        <v>100</v>
      </c>
      <c r="H150" s="1">
        <v>90</v>
      </c>
      <c r="I150" t="str">
        <f>IF(VLOOKUP(B150,Keywords!G:H,2,FALSE)=0,"",VLOOKUP(B150,Keywords!G:H,2,FALSE))</f>
        <v>Business Analyst</v>
      </c>
      <c r="J150">
        <f>COUNTIFS(B:B,B150,D:D,D150,E:E,E150,A:A,A150)</f>
        <v>1</v>
      </c>
    </row>
    <row r="151" spans="1:10" x14ac:dyDescent="0.35">
      <c r="A151" t="s">
        <v>41</v>
      </c>
      <c r="B151" t="s">
        <v>66</v>
      </c>
      <c r="C151" t="s">
        <v>7</v>
      </c>
      <c r="D151" t="s">
        <v>67</v>
      </c>
      <c r="E151" t="s">
        <v>46</v>
      </c>
      <c r="F151" s="1">
        <v>75</v>
      </c>
      <c r="G151" s="1">
        <v>90</v>
      </c>
      <c r="H151" s="1">
        <v>83</v>
      </c>
      <c r="I151" t="str">
        <f>IF(VLOOKUP(B151,Keywords!G:H,2,FALSE)=0,"",VLOOKUP(B151,Keywords!G:H,2,FALSE))</f>
        <v>Analyst</v>
      </c>
      <c r="J151">
        <f>COUNTIFS(B:B,B151,D:D,D151,E:E,E151,A:A,A151)</f>
        <v>1</v>
      </c>
    </row>
    <row r="152" spans="1:10" x14ac:dyDescent="0.35">
      <c r="A152" t="s">
        <v>41</v>
      </c>
      <c r="B152" t="s">
        <v>52</v>
      </c>
      <c r="C152" t="s">
        <v>7</v>
      </c>
      <c r="D152" t="s">
        <v>86</v>
      </c>
      <c r="E152" t="s">
        <v>43</v>
      </c>
      <c r="F152">
        <v>120000</v>
      </c>
      <c r="G152">
        <v>160000</v>
      </c>
      <c r="H152">
        <v>140000</v>
      </c>
      <c r="I152" t="str">
        <f>IF(VLOOKUP(B152,Keywords!G:H,2,FALSE)=0,"",VLOOKUP(B152,Keywords!G:H,2,FALSE))</f>
        <v>Business Analyst</v>
      </c>
      <c r="J152">
        <f>COUNTIFS(B:B,B152,D:D,D152,E:E,E152,A:A,A152)</f>
        <v>1</v>
      </c>
    </row>
    <row r="153" spans="1:10" x14ac:dyDescent="0.35">
      <c r="A153" t="s">
        <v>41</v>
      </c>
      <c r="B153" t="s">
        <v>48</v>
      </c>
      <c r="C153" t="s">
        <v>7</v>
      </c>
      <c r="D153" t="s">
        <v>86</v>
      </c>
      <c r="E153" t="s">
        <v>43</v>
      </c>
      <c r="F153">
        <v>130000</v>
      </c>
      <c r="G153">
        <v>170000</v>
      </c>
      <c r="H153">
        <v>150000</v>
      </c>
      <c r="I153" t="str">
        <f>IF(VLOOKUP(B153,Keywords!G:H,2,FALSE)=0,"",VLOOKUP(B153,Keywords!G:H,2,FALSE))</f>
        <v>Project Manager</v>
      </c>
      <c r="J153">
        <f>COUNTIFS(B:B,B153,D:D,D153,E:E,E153,A:A,A153)</f>
        <v>1</v>
      </c>
    </row>
    <row r="154" spans="1:10" x14ac:dyDescent="0.35">
      <c r="A154" t="s">
        <v>41</v>
      </c>
      <c r="B154" t="s">
        <v>18</v>
      </c>
      <c r="C154" t="s">
        <v>7</v>
      </c>
      <c r="D154" t="s">
        <v>86</v>
      </c>
      <c r="E154" t="s">
        <v>43</v>
      </c>
      <c r="F154">
        <v>150000</v>
      </c>
      <c r="G154">
        <v>210000</v>
      </c>
      <c r="H154">
        <v>180000</v>
      </c>
      <c r="I154" t="str">
        <f>IF(VLOOKUP(B154,Keywords!G:H,2,FALSE)=0,"",VLOOKUP(B154,Keywords!G:H,2,FALSE))</f>
        <v>Data Architect</v>
      </c>
      <c r="J154">
        <f>COUNTIFS(B:B,B154,D:D,D154,E:E,E154,A:A,A154)</f>
        <v>1</v>
      </c>
    </row>
    <row r="155" spans="1:10" x14ac:dyDescent="0.35">
      <c r="A155" t="s">
        <v>41</v>
      </c>
      <c r="B155" t="s">
        <v>19</v>
      </c>
      <c r="C155" t="s">
        <v>7</v>
      </c>
      <c r="D155" t="s">
        <v>86</v>
      </c>
      <c r="E155" t="s">
        <v>43</v>
      </c>
      <c r="F155">
        <v>160000</v>
      </c>
      <c r="G155">
        <v>210000</v>
      </c>
      <c r="H155">
        <v>185000</v>
      </c>
      <c r="I155" t="str">
        <f>IF(VLOOKUP(B155,Keywords!G:H,2,FALSE)=0,"",VLOOKUP(B155,Keywords!G:H,2,FALSE))</f>
        <v>Project Manager</v>
      </c>
      <c r="J155">
        <f>COUNTIFS(B:B,B155,D:D,D155,E:E,E155,A:A,A155)</f>
        <v>1</v>
      </c>
    </row>
    <row r="156" spans="1:10" x14ac:dyDescent="0.35">
      <c r="A156" t="s">
        <v>41</v>
      </c>
      <c r="B156" t="s">
        <v>20</v>
      </c>
      <c r="C156" t="s">
        <v>7</v>
      </c>
      <c r="D156" t="s">
        <v>86</v>
      </c>
      <c r="E156" t="s">
        <v>43</v>
      </c>
      <c r="F156">
        <v>140000</v>
      </c>
      <c r="G156">
        <v>180000</v>
      </c>
      <c r="H156">
        <v>160000</v>
      </c>
      <c r="I156" t="str">
        <f>IF(VLOOKUP(B156,Keywords!G:H,2,FALSE)=0,"",VLOOKUP(B156,Keywords!G:H,2,FALSE))</f>
        <v/>
      </c>
      <c r="J156">
        <f>COUNTIFS(B:B,B156,D:D,D156,E:E,E156,A:A,A156)</f>
        <v>1</v>
      </c>
    </row>
    <row r="157" spans="1:10" x14ac:dyDescent="0.35">
      <c r="A157" t="s">
        <v>41</v>
      </c>
      <c r="B157" t="s">
        <v>9</v>
      </c>
      <c r="C157" t="s">
        <v>7</v>
      </c>
      <c r="D157" t="s">
        <v>86</v>
      </c>
      <c r="E157" t="s">
        <v>43</v>
      </c>
      <c r="F157">
        <v>100000</v>
      </c>
      <c r="G157">
        <v>165000</v>
      </c>
      <c r="H157">
        <v>133000</v>
      </c>
      <c r="I157" t="str">
        <f>IF(VLOOKUP(B157,Keywords!G:H,2,FALSE)=0,"",VLOOKUP(B157,Keywords!G:H,2,FALSE))</f>
        <v/>
      </c>
      <c r="J157">
        <f>COUNTIFS(B:B,B157,D:D,D157,E:E,E157,A:A,A157)</f>
        <v>1</v>
      </c>
    </row>
    <row r="158" spans="1:10" x14ac:dyDescent="0.35">
      <c r="A158" t="s">
        <v>41</v>
      </c>
      <c r="B158" t="s">
        <v>10</v>
      </c>
      <c r="C158" t="s">
        <v>7</v>
      </c>
      <c r="D158" t="s">
        <v>86</v>
      </c>
      <c r="E158" t="s">
        <v>43</v>
      </c>
      <c r="F158">
        <v>65000</v>
      </c>
      <c r="G158">
        <v>140000</v>
      </c>
      <c r="H158">
        <v>103000</v>
      </c>
      <c r="I158" t="str">
        <f>IF(VLOOKUP(B158,Keywords!G:H,2,FALSE)=0,"",VLOOKUP(B158,Keywords!G:H,2,FALSE))</f>
        <v>Data Analyst</v>
      </c>
      <c r="J158">
        <f>COUNTIFS(B:B,B158,D:D,D158,E:E,E158,A:A,A158)</f>
        <v>1</v>
      </c>
    </row>
    <row r="159" spans="1:10" x14ac:dyDescent="0.35">
      <c r="A159" t="s">
        <v>41</v>
      </c>
      <c r="B159" t="s">
        <v>52</v>
      </c>
      <c r="C159" t="s">
        <v>7</v>
      </c>
      <c r="D159" t="s">
        <v>86</v>
      </c>
      <c r="E159" t="s">
        <v>46</v>
      </c>
      <c r="F159" s="1">
        <v>80</v>
      </c>
      <c r="G159" s="1">
        <v>110</v>
      </c>
      <c r="H159" s="1">
        <v>95</v>
      </c>
      <c r="I159" t="str">
        <f>IF(VLOOKUP(B159,Keywords!G:H,2,FALSE)=0,"",VLOOKUP(B159,Keywords!G:H,2,FALSE))</f>
        <v>Business Analyst</v>
      </c>
      <c r="J159">
        <f>COUNTIFS(B:B,B159,D:D,D159,E:E,E159,A:A,A159)</f>
        <v>1</v>
      </c>
    </row>
    <row r="160" spans="1:10" x14ac:dyDescent="0.35">
      <c r="A160" t="s">
        <v>41</v>
      </c>
      <c r="B160" t="s">
        <v>48</v>
      </c>
      <c r="C160" t="s">
        <v>7</v>
      </c>
      <c r="D160" t="s">
        <v>86</v>
      </c>
      <c r="E160" t="s">
        <v>46</v>
      </c>
      <c r="F160" s="1">
        <v>100</v>
      </c>
      <c r="G160" s="1">
        <v>140</v>
      </c>
      <c r="H160" s="1">
        <v>120</v>
      </c>
      <c r="I160" t="str">
        <f>IF(VLOOKUP(B160,Keywords!G:H,2,FALSE)=0,"",VLOOKUP(B160,Keywords!G:H,2,FALSE))</f>
        <v>Project Manager</v>
      </c>
      <c r="J160">
        <f>COUNTIFS(B:B,B160,D:D,D160,E:E,E160,A:A,A160)</f>
        <v>1</v>
      </c>
    </row>
    <row r="161" spans="1:10" x14ac:dyDescent="0.35">
      <c r="A161" t="s">
        <v>41</v>
      </c>
      <c r="B161" t="s">
        <v>18</v>
      </c>
      <c r="C161" t="s">
        <v>7</v>
      </c>
      <c r="D161" t="s">
        <v>86</v>
      </c>
      <c r="E161" t="s">
        <v>46</v>
      </c>
      <c r="F161" s="1">
        <v>110</v>
      </c>
      <c r="G161" s="1">
        <v>160</v>
      </c>
      <c r="H161" s="1">
        <v>135</v>
      </c>
      <c r="I161" t="str">
        <f>IF(VLOOKUP(B161,Keywords!G:H,2,FALSE)=0,"",VLOOKUP(B161,Keywords!G:H,2,FALSE))</f>
        <v>Data Architect</v>
      </c>
      <c r="J161">
        <f>COUNTIFS(B:B,B161,D:D,D161,E:E,E161,A:A,A161)</f>
        <v>1</v>
      </c>
    </row>
    <row r="162" spans="1:10" x14ac:dyDescent="0.35">
      <c r="A162" t="s">
        <v>41</v>
      </c>
      <c r="B162" t="s">
        <v>19</v>
      </c>
      <c r="C162" t="s">
        <v>7</v>
      </c>
      <c r="D162" t="s">
        <v>86</v>
      </c>
      <c r="E162" t="s">
        <v>46</v>
      </c>
      <c r="F162" s="1">
        <v>110</v>
      </c>
      <c r="G162" s="1">
        <v>160</v>
      </c>
      <c r="H162" s="1">
        <v>135</v>
      </c>
      <c r="I162" t="str">
        <f>IF(VLOOKUP(B162,Keywords!G:H,2,FALSE)=0,"",VLOOKUP(B162,Keywords!G:H,2,FALSE))</f>
        <v>Project Manager</v>
      </c>
      <c r="J162">
        <f>COUNTIFS(B:B,B162,D:D,D162,E:E,E162,A:A,A162)</f>
        <v>1</v>
      </c>
    </row>
    <row r="163" spans="1:10" x14ac:dyDescent="0.35">
      <c r="A163" t="s">
        <v>41</v>
      </c>
      <c r="B163" t="s">
        <v>20</v>
      </c>
      <c r="C163" t="s">
        <v>7</v>
      </c>
      <c r="D163" t="s">
        <v>86</v>
      </c>
      <c r="E163" t="s">
        <v>46</v>
      </c>
      <c r="F163" s="1">
        <v>110</v>
      </c>
      <c r="G163" s="1">
        <v>140</v>
      </c>
      <c r="H163" s="1">
        <v>125</v>
      </c>
      <c r="I163" t="str">
        <f>IF(VLOOKUP(B163,Keywords!G:H,2,FALSE)=0,"",VLOOKUP(B163,Keywords!G:H,2,FALSE))</f>
        <v/>
      </c>
      <c r="J163">
        <f>COUNTIFS(B:B,B163,D:D,D163,E:E,E163,A:A,A163)</f>
        <v>1</v>
      </c>
    </row>
    <row r="164" spans="1:10" x14ac:dyDescent="0.35">
      <c r="A164" t="s">
        <v>41</v>
      </c>
      <c r="B164" t="s">
        <v>9</v>
      </c>
      <c r="C164" t="s">
        <v>7</v>
      </c>
      <c r="D164" t="s">
        <v>86</v>
      </c>
      <c r="E164" t="s">
        <v>46</v>
      </c>
      <c r="F164" s="1">
        <v>80</v>
      </c>
      <c r="G164" s="1">
        <v>140</v>
      </c>
      <c r="H164" s="1">
        <v>110</v>
      </c>
      <c r="I164" t="str">
        <f>IF(VLOOKUP(B164,Keywords!G:H,2,FALSE)=0,"",VLOOKUP(B164,Keywords!G:H,2,FALSE))</f>
        <v/>
      </c>
      <c r="J164">
        <f>COUNTIFS(B:B,B164,D:D,D164,E:E,E164,A:A,A164)</f>
        <v>1</v>
      </c>
    </row>
    <row r="165" spans="1:10" x14ac:dyDescent="0.35">
      <c r="A165" t="s">
        <v>41</v>
      </c>
      <c r="B165" t="s">
        <v>10</v>
      </c>
      <c r="C165" t="s">
        <v>7</v>
      </c>
      <c r="D165" t="s">
        <v>86</v>
      </c>
      <c r="E165" t="s">
        <v>46</v>
      </c>
      <c r="F165" s="1">
        <v>40</v>
      </c>
      <c r="G165" s="1">
        <v>120</v>
      </c>
      <c r="H165" s="1">
        <v>80</v>
      </c>
      <c r="I165" t="str">
        <f>IF(VLOOKUP(B165,Keywords!G:H,2,FALSE)=0,"",VLOOKUP(B165,Keywords!G:H,2,FALSE))</f>
        <v>Data Analyst</v>
      </c>
      <c r="J165">
        <f>COUNTIFS(B:B,B165,D:D,D165,E:E,E165,A:A,A165)</f>
        <v>1</v>
      </c>
    </row>
    <row r="166" spans="1:10" x14ac:dyDescent="0.35">
      <c r="A166" t="s">
        <v>93</v>
      </c>
      <c r="B166" t="s">
        <v>52</v>
      </c>
      <c r="C166" t="s">
        <v>7</v>
      </c>
      <c r="D166" t="s">
        <v>8</v>
      </c>
      <c r="E166" t="s">
        <v>43</v>
      </c>
      <c r="F166">
        <v>90000</v>
      </c>
      <c r="G166">
        <v>120000</v>
      </c>
      <c r="H166">
        <f>MROUND((F166+G166)/2,1000)</f>
        <v>105000</v>
      </c>
      <c r="I166" t="str">
        <f>IF(VLOOKUP(B166,Keywords!G:H,2,FALSE)=0,"",VLOOKUP(B166,Keywords!G:H,2,FALSE))</f>
        <v>Business Analyst</v>
      </c>
      <c r="J166">
        <f>COUNTIFS(B:B,B166,D:D,D166,E:E,E166,A:A,A166)</f>
        <v>1</v>
      </c>
    </row>
    <row r="167" spans="1:10" x14ac:dyDescent="0.35">
      <c r="A167" t="s">
        <v>93</v>
      </c>
      <c r="B167" t="s">
        <v>51</v>
      </c>
      <c r="C167" t="s">
        <v>7</v>
      </c>
      <c r="D167" t="s">
        <v>8</v>
      </c>
      <c r="E167" t="s">
        <v>43</v>
      </c>
      <c r="F167">
        <v>120000</v>
      </c>
      <c r="G167">
        <v>140000</v>
      </c>
      <c r="H167">
        <f t="shared" ref="H167:H186" si="0">MROUND((F167+G167)/2,1000)</f>
        <v>130000</v>
      </c>
      <c r="I167" t="str">
        <f>IF(VLOOKUP(B167,Keywords!G:H,2,FALSE)=0,"",VLOOKUP(B167,Keywords!G:H,2,FALSE))</f>
        <v>Business Analyst</v>
      </c>
      <c r="J167">
        <f>COUNTIFS(B:B,B167,D:D,D167,E:E,E167,A:A,A167)</f>
        <v>1</v>
      </c>
    </row>
    <row r="168" spans="1:10" x14ac:dyDescent="0.35">
      <c r="A168" t="s">
        <v>93</v>
      </c>
      <c r="B168" t="s">
        <v>88</v>
      </c>
      <c r="C168" t="s">
        <v>7</v>
      </c>
      <c r="D168" t="s">
        <v>8</v>
      </c>
      <c r="E168" t="s">
        <v>43</v>
      </c>
      <c r="F168">
        <v>130000</v>
      </c>
      <c r="G168">
        <v>180000</v>
      </c>
      <c r="H168">
        <f t="shared" si="0"/>
        <v>155000</v>
      </c>
      <c r="I168" t="str">
        <f>IF(VLOOKUP(B168,Keywords!G:H,2,FALSE)=0,"",VLOOKUP(B168,Keywords!G:H,2,FALSE))</f>
        <v/>
      </c>
      <c r="J168">
        <f>COUNTIFS(B:B,B168,D:D,D168,E:E,E168,A:A,A168)</f>
        <v>1</v>
      </c>
    </row>
    <row r="169" spans="1:10" x14ac:dyDescent="0.35">
      <c r="A169" t="s">
        <v>93</v>
      </c>
      <c r="B169" t="s">
        <v>54</v>
      </c>
      <c r="C169" t="s">
        <v>7</v>
      </c>
      <c r="D169" t="s">
        <v>8</v>
      </c>
      <c r="E169" t="s">
        <v>43</v>
      </c>
      <c r="F169">
        <v>115000</v>
      </c>
      <c r="G169">
        <v>140000</v>
      </c>
      <c r="H169">
        <f t="shared" si="0"/>
        <v>128000</v>
      </c>
      <c r="I169" t="str">
        <f>IF(VLOOKUP(B169,Keywords!G:H,2,FALSE)=0,"",VLOOKUP(B169,Keywords!G:H,2,FALSE))</f>
        <v>Analyst</v>
      </c>
      <c r="J169">
        <f>COUNTIFS(B:B,B169,D:D,D169,E:E,E169,A:A,A169)</f>
        <v>1</v>
      </c>
    </row>
    <row r="170" spans="1:10" x14ac:dyDescent="0.35">
      <c r="A170" t="s">
        <v>93</v>
      </c>
      <c r="B170" t="s">
        <v>48</v>
      </c>
      <c r="C170" t="s">
        <v>7</v>
      </c>
      <c r="D170" t="s">
        <v>8</v>
      </c>
      <c r="E170" t="s">
        <v>43</v>
      </c>
      <c r="F170">
        <v>135000</v>
      </c>
      <c r="G170">
        <v>155000</v>
      </c>
      <c r="H170">
        <f t="shared" si="0"/>
        <v>145000</v>
      </c>
      <c r="I170" t="str">
        <f>IF(VLOOKUP(B170,Keywords!G:H,2,FALSE)=0,"",VLOOKUP(B170,Keywords!G:H,2,FALSE))</f>
        <v>Project Manager</v>
      </c>
      <c r="J170">
        <f>COUNTIFS(B:B,B170,D:D,D170,E:E,E170,A:A,A170)</f>
        <v>1</v>
      </c>
    </row>
    <row r="171" spans="1:10" x14ac:dyDescent="0.35">
      <c r="A171" t="s">
        <v>93</v>
      </c>
      <c r="B171" t="s">
        <v>22</v>
      </c>
      <c r="C171" t="s">
        <v>7</v>
      </c>
      <c r="D171" t="s">
        <v>8</v>
      </c>
      <c r="E171" t="s">
        <v>43</v>
      </c>
      <c r="F171">
        <v>155000</v>
      </c>
      <c r="G171">
        <v>200000</v>
      </c>
      <c r="H171">
        <f t="shared" si="0"/>
        <v>178000</v>
      </c>
      <c r="I171" t="str">
        <f>IF(VLOOKUP(B171,Keywords!G:H,2,FALSE)=0,"",VLOOKUP(B171,Keywords!G:H,2,FALSE))</f>
        <v>Data Architect</v>
      </c>
      <c r="J171">
        <f>COUNTIFS(B:B,B171,D:D,D171,E:E,E171,A:A,A171)</f>
        <v>1</v>
      </c>
    </row>
    <row r="172" spans="1:10" x14ac:dyDescent="0.35">
      <c r="A172" t="s">
        <v>93</v>
      </c>
      <c r="B172" t="s">
        <v>27</v>
      </c>
      <c r="C172" t="s">
        <v>7</v>
      </c>
      <c r="D172" t="s">
        <v>8</v>
      </c>
      <c r="E172" t="s">
        <v>43</v>
      </c>
      <c r="F172">
        <v>120000</v>
      </c>
      <c r="G172">
        <v>150000</v>
      </c>
      <c r="H172">
        <f t="shared" si="0"/>
        <v>135000</v>
      </c>
      <c r="I172" t="str">
        <f>IF(VLOOKUP(B172,Keywords!G:H,2,FALSE)=0,"",VLOOKUP(B172,Keywords!G:H,2,FALSE))</f>
        <v>Business Analyst</v>
      </c>
      <c r="J172">
        <f>COUNTIFS(B:B,B172,D:D,D172,E:E,E172,A:A,A172)</f>
        <v>1</v>
      </c>
    </row>
    <row r="173" spans="1:10" x14ac:dyDescent="0.35">
      <c r="A173" t="s">
        <v>93</v>
      </c>
      <c r="B173" t="s">
        <v>26</v>
      </c>
      <c r="C173" t="s">
        <v>7</v>
      </c>
      <c r="D173" t="s">
        <v>8</v>
      </c>
      <c r="E173" t="s">
        <v>43</v>
      </c>
      <c r="F173">
        <v>120000</v>
      </c>
      <c r="G173">
        <v>150000</v>
      </c>
      <c r="H173">
        <f t="shared" si="0"/>
        <v>135000</v>
      </c>
      <c r="I173" t="str">
        <f>IF(VLOOKUP(B173,Keywords!G:H,2,FALSE)=0,"",VLOOKUP(B173,Keywords!G:H,2,FALSE))</f>
        <v/>
      </c>
      <c r="J173">
        <f>COUNTIFS(B:B,B173,D:D,D173,E:E,E173,A:A,A173)</f>
        <v>1</v>
      </c>
    </row>
    <row r="174" spans="1:10" x14ac:dyDescent="0.35">
      <c r="A174" t="s">
        <v>93</v>
      </c>
      <c r="B174" t="s">
        <v>9</v>
      </c>
      <c r="C174" t="s">
        <v>7</v>
      </c>
      <c r="D174" t="s">
        <v>8</v>
      </c>
      <c r="E174" t="s">
        <v>43</v>
      </c>
      <c r="F174">
        <v>125000</v>
      </c>
      <c r="G174">
        <v>150000</v>
      </c>
      <c r="H174">
        <f t="shared" si="0"/>
        <v>138000</v>
      </c>
      <c r="I174" t="str">
        <f>IF(VLOOKUP(B174,Keywords!G:H,2,FALSE)=0,"",VLOOKUP(B174,Keywords!G:H,2,FALSE))</f>
        <v/>
      </c>
      <c r="J174">
        <f>COUNTIFS(B:B,B174,D:D,D174,E:E,E174,A:A,A174)</f>
        <v>1</v>
      </c>
    </row>
    <row r="175" spans="1:10" x14ac:dyDescent="0.35">
      <c r="A175" t="s">
        <v>93</v>
      </c>
      <c r="B175" t="s">
        <v>23</v>
      </c>
      <c r="C175" t="s">
        <v>7</v>
      </c>
      <c r="D175" t="s">
        <v>8</v>
      </c>
      <c r="E175" t="s">
        <v>43</v>
      </c>
      <c r="F175">
        <v>155000</v>
      </c>
      <c r="G175">
        <v>200000</v>
      </c>
      <c r="H175">
        <f t="shared" si="0"/>
        <v>178000</v>
      </c>
      <c r="I175" t="str">
        <f>IF(VLOOKUP(B175,Keywords!G:H,2,FALSE)=0,"",VLOOKUP(B175,Keywords!G:H,2,FALSE))</f>
        <v/>
      </c>
      <c r="J175">
        <f>COUNTIFS(B:B,B175,D:D,D175,E:E,E175,A:A,A175)</f>
        <v>1</v>
      </c>
    </row>
    <row r="176" spans="1:10" x14ac:dyDescent="0.35">
      <c r="A176" t="s">
        <v>93</v>
      </c>
      <c r="B176" t="s">
        <v>24</v>
      </c>
      <c r="C176" t="s">
        <v>7</v>
      </c>
      <c r="D176" t="s">
        <v>8</v>
      </c>
      <c r="E176" t="s">
        <v>43</v>
      </c>
      <c r="F176">
        <v>135000</v>
      </c>
      <c r="G176">
        <v>165000</v>
      </c>
      <c r="H176">
        <f t="shared" si="0"/>
        <v>150000</v>
      </c>
      <c r="I176" t="str">
        <f>IF(VLOOKUP(B176,Keywords!G:H,2,FALSE)=0,"",VLOOKUP(B176,Keywords!G:H,2,FALSE))</f>
        <v>Project Manager</v>
      </c>
      <c r="J176">
        <f>COUNTIFS(B:B,B176,D:D,D176,E:E,E176,A:A,A176)</f>
        <v>1</v>
      </c>
    </row>
    <row r="177" spans="1:10" x14ac:dyDescent="0.35">
      <c r="A177" t="s">
        <v>93</v>
      </c>
      <c r="B177" t="s">
        <v>10</v>
      </c>
      <c r="C177" t="s">
        <v>7</v>
      </c>
      <c r="D177" t="s">
        <v>8</v>
      </c>
      <c r="E177" t="s">
        <v>43</v>
      </c>
      <c r="F177">
        <v>90000</v>
      </c>
      <c r="G177">
        <v>130000</v>
      </c>
      <c r="H177">
        <f t="shared" si="0"/>
        <v>110000</v>
      </c>
      <c r="I177" t="str">
        <f>IF(VLOOKUP(B177,Keywords!G:H,2,FALSE)=0,"",VLOOKUP(B177,Keywords!G:H,2,FALSE))</f>
        <v>Data Analyst</v>
      </c>
      <c r="J177">
        <f>COUNTIFS(B:B,B177,D:D,D177,E:E,E177,A:A,A177)</f>
        <v>1</v>
      </c>
    </row>
    <row r="178" spans="1:10" x14ac:dyDescent="0.35">
      <c r="A178" t="s">
        <v>93</v>
      </c>
      <c r="B178" t="s">
        <v>21</v>
      </c>
      <c r="C178" t="s">
        <v>7</v>
      </c>
      <c r="D178" t="s">
        <v>8</v>
      </c>
      <c r="E178" t="s">
        <v>43</v>
      </c>
      <c r="F178">
        <v>155000</v>
      </c>
      <c r="G178">
        <v>200000</v>
      </c>
      <c r="H178">
        <f t="shared" si="0"/>
        <v>178000</v>
      </c>
      <c r="I178" t="str">
        <f>IF(VLOOKUP(B178,Keywords!G:H,2,FALSE)=0,"",VLOOKUP(B178,Keywords!G:H,2,FALSE))</f>
        <v>Data Architect</v>
      </c>
      <c r="J178">
        <f>COUNTIFS(B:B,B178,D:D,D178,E:E,E178,A:A,A178)</f>
        <v>1</v>
      </c>
    </row>
    <row r="179" spans="1:10" x14ac:dyDescent="0.35">
      <c r="A179" t="s">
        <v>93</v>
      </c>
      <c r="B179" t="s">
        <v>29</v>
      </c>
      <c r="C179" t="s">
        <v>7</v>
      </c>
      <c r="D179" t="s">
        <v>8</v>
      </c>
      <c r="E179" t="s">
        <v>43</v>
      </c>
      <c r="F179">
        <v>130000</v>
      </c>
      <c r="G179">
        <v>185000</v>
      </c>
      <c r="H179">
        <f t="shared" si="0"/>
        <v>158000</v>
      </c>
      <c r="I179" t="str">
        <f>IF(VLOOKUP(B179,Keywords!G:H,2,FALSE)=0,"",VLOOKUP(B179,Keywords!G:H,2,FALSE))</f>
        <v>Data Engineer</v>
      </c>
      <c r="J179">
        <f>COUNTIFS(B:B,B179,D:D,D179,E:E,E179,A:A,A179)</f>
        <v>1</v>
      </c>
    </row>
    <row r="180" spans="1:10" x14ac:dyDescent="0.35">
      <c r="A180" t="s">
        <v>93</v>
      </c>
      <c r="B180" t="s">
        <v>30</v>
      </c>
      <c r="C180" t="s">
        <v>7</v>
      </c>
      <c r="D180" t="s">
        <v>8</v>
      </c>
      <c r="E180" t="s">
        <v>43</v>
      </c>
      <c r="F180">
        <v>130000</v>
      </c>
      <c r="G180">
        <v>185000</v>
      </c>
      <c r="H180">
        <f t="shared" si="0"/>
        <v>158000</v>
      </c>
      <c r="I180" t="str">
        <f>IF(VLOOKUP(B180,Keywords!G:H,2,FALSE)=0,"",VLOOKUP(B180,Keywords!G:H,2,FALSE))</f>
        <v>Data Scientist</v>
      </c>
      <c r="J180">
        <f>COUNTIFS(B:B,B180,D:D,D180,E:E,E180,A:A,A180)</f>
        <v>1</v>
      </c>
    </row>
    <row r="181" spans="1:10" x14ac:dyDescent="0.35">
      <c r="A181" t="s">
        <v>93</v>
      </c>
      <c r="B181" t="s">
        <v>31</v>
      </c>
      <c r="C181" t="s">
        <v>7</v>
      </c>
      <c r="D181" t="s">
        <v>8</v>
      </c>
      <c r="E181" t="s">
        <v>43</v>
      </c>
      <c r="F181">
        <v>130000</v>
      </c>
      <c r="G181">
        <v>185000</v>
      </c>
      <c r="H181">
        <f t="shared" si="0"/>
        <v>158000</v>
      </c>
      <c r="I181" t="str">
        <f>IF(VLOOKUP(B181,Keywords!G:H,2,FALSE)=0,"",VLOOKUP(B181,Keywords!G:H,2,FALSE))</f>
        <v>Data Scientist</v>
      </c>
      <c r="J181">
        <f>COUNTIFS(B:B,B181,D:D,D181,E:E,E181,A:A,A181)</f>
        <v>1</v>
      </c>
    </row>
    <row r="182" spans="1:10" x14ac:dyDescent="0.35">
      <c r="A182" t="s">
        <v>93</v>
      </c>
      <c r="B182" t="s">
        <v>89</v>
      </c>
      <c r="C182" t="s">
        <v>7</v>
      </c>
      <c r="D182" t="s">
        <v>8</v>
      </c>
      <c r="E182" t="s">
        <v>43</v>
      </c>
      <c r="F182">
        <v>120000</v>
      </c>
      <c r="G182">
        <v>150000</v>
      </c>
      <c r="H182">
        <f t="shared" si="0"/>
        <v>135000</v>
      </c>
      <c r="I182" t="str">
        <f>IF(VLOOKUP(B182,Keywords!G:H,2,FALSE)=0,"",VLOOKUP(B182,Keywords!G:H,2,FALSE))</f>
        <v>Business Analyst</v>
      </c>
      <c r="J182">
        <f>COUNTIFS(B:B,B182,D:D,D182,E:E,E182,A:A,A182)</f>
        <v>1</v>
      </c>
    </row>
    <row r="183" spans="1:10" x14ac:dyDescent="0.35">
      <c r="A183" t="s">
        <v>93</v>
      </c>
      <c r="B183" t="s">
        <v>90</v>
      </c>
      <c r="C183" t="s">
        <v>7</v>
      </c>
      <c r="D183" t="s">
        <v>8</v>
      </c>
      <c r="E183" t="s">
        <v>43</v>
      </c>
      <c r="F183">
        <v>140000</v>
      </c>
      <c r="G183">
        <v>160000</v>
      </c>
      <c r="H183">
        <f t="shared" si="0"/>
        <v>150000</v>
      </c>
      <c r="I183" t="str">
        <f>IF(VLOOKUP(B183,Keywords!G:H,2,FALSE)=0,"",VLOOKUP(B183,Keywords!G:H,2,FALSE))</f>
        <v/>
      </c>
      <c r="J183">
        <f>COUNTIFS(B:B,B183,D:D,D183,E:E,E183,A:A,A183)</f>
        <v>1</v>
      </c>
    </row>
    <row r="184" spans="1:10" x14ac:dyDescent="0.35">
      <c r="A184" t="s">
        <v>93</v>
      </c>
      <c r="B184" t="s">
        <v>91</v>
      </c>
      <c r="C184" t="s">
        <v>7</v>
      </c>
      <c r="D184" t="s">
        <v>8</v>
      </c>
      <c r="E184" t="s">
        <v>43</v>
      </c>
      <c r="F184">
        <v>125000</v>
      </c>
      <c r="G184">
        <v>150000</v>
      </c>
      <c r="H184">
        <f t="shared" si="0"/>
        <v>138000</v>
      </c>
      <c r="I184" t="str">
        <f>IF(VLOOKUP(B184,Keywords!G:H,2,FALSE)=0,"",VLOOKUP(B184,Keywords!G:H,2,FALSE))</f>
        <v/>
      </c>
      <c r="J184">
        <f>COUNTIFS(B:B,B184,D:D,D184,E:E,E184,A:A,A184)</f>
        <v>1</v>
      </c>
    </row>
    <row r="185" spans="1:10" x14ac:dyDescent="0.35">
      <c r="A185" t="s">
        <v>93</v>
      </c>
      <c r="B185" t="s">
        <v>92</v>
      </c>
      <c r="C185" t="s">
        <v>7</v>
      </c>
      <c r="D185" t="s">
        <v>8</v>
      </c>
      <c r="E185" t="s">
        <v>43</v>
      </c>
      <c r="F185">
        <v>130000</v>
      </c>
      <c r="G185">
        <v>180000</v>
      </c>
      <c r="H185">
        <f t="shared" si="0"/>
        <v>155000</v>
      </c>
      <c r="I185" t="str">
        <f>IF(VLOOKUP(B185,Keywords!G:H,2,FALSE)=0,"",VLOOKUP(B185,Keywords!G:H,2,FALSE))</f>
        <v>Project Manager</v>
      </c>
      <c r="J185">
        <f>COUNTIFS(B:B,B185,D:D,D185,E:E,E185,A:A,A185)</f>
        <v>1</v>
      </c>
    </row>
    <row r="186" spans="1:10" x14ac:dyDescent="0.35">
      <c r="A186" t="s">
        <v>93</v>
      </c>
      <c r="B186" t="s">
        <v>82</v>
      </c>
      <c r="C186" t="s">
        <v>7</v>
      </c>
      <c r="D186" t="s">
        <v>8</v>
      </c>
      <c r="E186" t="s">
        <v>43</v>
      </c>
      <c r="F186">
        <v>160000</v>
      </c>
      <c r="G186">
        <v>200000</v>
      </c>
      <c r="H186">
        <f t="shared" si="0"/>
        <v>180000</v>
      </c>
      <c r="I186" t="str">
        <f>IF(VLOOKUP(B186,Keywords!G:H,2,FALSE)=0,"",VLOOKUP(B186,Keywords!G:H,2,FALSE))</f>
        <v/>
      </c>
      <c r="J186">
        <f>COUNTIFS(B:B,B186,D:D,D186,E:E,E186,A:A,A186)</f>
        <v>1</v>
      </c>
    </row>
    <row r="187" spans="1:10" x14ac:dyDescent="0.35">
      <c r="A187" t="s">
        <v>93</v>
      </c>
      <c r="B187" t="s">
        <v>52</v>
      </c>
      <c r="C187" t="s">
        <v>7</v>
      </c>
      <c r="D187" t="s">
        <v>8</v>
      </c>
      <c r="E187" t="s">
        <v>46</v>
      </c>
      <c r="F187" s="1">
        <v>470</v>
      </c>
      <c r="G187" s="1">
        <v>680</v>
      </c>
      <c r="H187">
        <f>ROUND((F187+G187)/2,0)</f>
        <v>575</v>
      </c>
      <c r="I187" t="str">
        <f>IF(VLOOKUP(B187,Keywords!G:H,2,FALSE)=0,"",VLOOKUP(B187,Keywords!G:H,2,FALSE))</f>
        <v>Business Analyst</v>
      </c>
      <c r="J187">
        <f>COUNTIFS(B:B,B187,D:D,D187,E:E,E187,A:A,A187)</f>
        <v>1</v>
      </c>
    </row>
    <row r="188" spans="1:10" x14ac:dyDescent="0.35">
      <c r="A188" t="s">
        <v>93</v>
      </c>
      <c r="B188" t="s">
        <v>51</v>
      </c>
      <c r="C188" t="s">
        <v>7</v>
      </c>
      <c r="D188" t="s">
        <v>8</v>
      </c>
      <c r="E188" t="s">
        <v>46</v>
      </c>
      <c r="F188" s="1">
        <v>635</v>
      </c>
      <c r="G188" s="1">
        <v>790</v>
      </c>
      <c r="H188">
        <f t="shared" ref="H188:H207" si="1">ROUND((F188+G188)/2,0)</f>
        <v>713</v>
      </c>
      <c r="I188" t="str">
        <f>IF(VLOOKUP(B188,Keywords!G:H,2,FALSE)=0,"",VLOOKUP(B188,Keywords!G:H,2,FALSE))</f>
        <v>Business Analyst</v>
      </c>
      <c r="J188">
        <f>COUNTIFS(B:B,B188,D:D,D188,E:E,E188,A:A,A188)</f>
        <v>1</v>
      </c>
    </row>
    <row r="189" spans="1:10" x14ac:dyDescent="0.35">
      <c r="A189" t="s">
        <v>93</v>
      </c>
      <c r="B189" t="s">
        <v>88</v>
      </c>
      <c r="C189" t="s">
        <v>7</v>
      </c>
      <c r="D189" t="s">
        <v>8</v>
      </c>
      <c r="E189" t="s">
        <v>46</v>
      </c>
      <c r="F189" s="1">
        <v>680</v>
      </c>
      <c r="G189">
        <v>1015</v>
      </c>
      <c r="H189">
        <f t="shared" si="1"/>
        <v>848</v>
      </c>
      <c r="I189" t="str">
        <f>IF(VLOOKUP(B189,Keywords!G:H,2,FALSE)=0,"",VLOOKUP(B189,Keywords!G:H,2,FALSE))</f>
        <v/>
      </c>
      <c r="J189">
        <f>COUNTIFS(B:B,B189,D:D,D189,E:E,E189,A:A,A189)</f>
        <v>1</v>
      </c>
    </row>
    <row r="190" spans="1:10" x14ac:dyDescent="0.35">
      <c r="A190" t="s">
        <v>93</v>
      </c>
      <c r="B190" t="s">
        <v>54</v>
      </c>
      <c r="C190" t="s">
        <v>7</v>
      </c>
      <c r="D190" t="s">
        <v>8</v>
      </c>
      <c r="E190" t="s">
        <v>46</v>
      </c>
      <c r="F190" s="1">
        <v>600</v>
      </c>
      <c r="G190" s="1">
        <v>790</v>
      </c>
      <c r="H190">
        <f t="shared" si="1"/>
        <v>695</v>
      </c>
      <c r="I190" t="str">
        <f>IF(VLOOKUP(B190,Keywords!G:H,2,FALSE)=0,"",VLOOKUP(B190,Keywords!G:H,2,FALSE))</f>
        <v>Analyst</v>
      </c>
      <c r="J190">
        <f>COUNTIFS(B:B,B190,D:D,D190,E:E,E190,A:A,A190)</f>
        <v>1</v>
      </c>
    </row>
    <row r="191" spans="1:10" x14ac:dyDescent="0.35">
      <c r="A191" t="s">
        <v>93</v>
      </c>
      <c r="B191" t="s">
        <v>48</v>
      </c>
      <c r="C191" t="s">
        <v>7</v>
      </c>
      <c r="D191" t="s">
        <v>8</v>
      </c>
      <c r="E191" t="s">
        <v>46</v>
      </c>
      <c r="F191" s="1">
        <v>705</v>
      </c>
      <c r="G191" s="1">
        <v>875</v>
      </c>
      <c r="H191">
        <f t="shared" si="1"/>
        <v>790</v>
      </c>
      <c r="I191" t="str">
        <f>IF(VLOOKUP(B191,Keywords!G:H,2,FALSE)=0,"",VLOOKUP(B191,Keywords!G:H,2,FALSE))</f>
        <v>Project Manager</v>
      </c>
      <c r="J191">
        <f>COUNTIFS(B:B,B191,D:D,D191,E:E,E191,A:A,A191)</f>
        <v>1</v>
      </c>
    </row>
    <row r="192" spans="1:10" x14ac:dyDescent="0.35">
      <c r="A192" t="s">
        <v>93</v>
      </c>
      <c r="B192" t="s">
        <v>22</v>
      </c>
      <c r="C192" t="s">
        <v>7</v>
      </c>
      <c r="D192" t="s">
        <v>8</v>
      </c>
      <c r="E192" t="s">
        <v>46</v>
      </c>
      <c r="F192" s="1">
        <v>805</v>
      </c>
      <c r="G192">
        <v>1130</v>
      </c>
      <c r="H192">
        <f t="shared" si="1"/>
        <v>968</v>
      </c>
      <c r="I192" t="str">
        <f>IF(VLOOKUP(B192,Keywords!G:H,2,FALSE)=0,"",VLOOKUP(B192,Keywords!G:H,2,FALSE))</f>
        <v>Data Architect</v>
      </c>
      <c r="J192">
        <f>COUNTIFS(B:B,B192,D:D,D192,E:E,E192,A:A,A192)</f>
        <v>1</v>
      </c>
    </row>
    <row r="193" spans="1:10" x14ac:dyDescent="0.35">
      <c r="A193" t="s">
        <v>93</v>
      </c>
      <c r="B193" t="s">
        <v>27</v>
      </c>
      <c r="C193" t="s">
        <v>7</v>
      </c>
      <c r="D193" t="s">
        <v>8</v>
      </c>
      <c r="E193" t="s">
        <v>46</v>
      </c>
      <c r="F193" s="1">
        <v>635</v>
      </c>
      <c r="G193" s="1">
        <v>850</v>
      </c>
      <c r="H193">
        <f t="shared" si="1"/>
        <v>743</v>
      </c>
      <c r="I193" t="str">
        <f>IF(VLOOKUP(B193,Keywords!G:H,2,FALSE)=0,"",VLOOKUP(B193,Keywords!G:H,2,FALSE))</f>
        <v>Business Analyst</v>
      </c>
      <c r="J193">
        <f>COUNTIFS(B:B,B193,D:D,D193,E:E,E193,A:A,A193)</f>
        <v>1</v>
      </c>
    </row>
    <row r="194" spans="1:10" x14ac:dyDescent="0.35">
      <c r="A194" t="s">
        <v>93</v>
      </c>
      <c r="B194" t="s">
        <v>26</v>
      </c>
      <c r="C194" t="s">
        <v>7</v>
      </c>
      <c r="D194" t="s">
        <v>8</v>
      </c>
      <c r="E194" t="s">
        <v>46</v>
      </c>
      <c r="F194" s="1">
        <v>635</v>
      </c>
      <c r="G194" s="1">
        <v>850</v>
      </c>
      <c r="H194">
        <f t="shared" si="1"/>
        <v>743</v>
      </c>
      <c r="I194" t="str">
        <f>IF(VLOOKUP(B194,Keywords!G:H,2,FALSE)=0,"",VLOOKUP(B194,Keywords!G:H,2,FALSE))</f>
        <v/>
      </c>
      <c r="J194">
        <f>COUNTIFS(B:B,B194,D:D,D194,E:E,E194,A:A,A194)</f>
        <v>1</v>
      </c>
    </row>
    <row r="195" spans="1:10" x14ac:dyDescent="0.35">
      <c r="A195" t="s">
        <v>93</v>
      </c>
      <c r="B195" t="s">
        <v>9</v>
      </c>
      <c r="C195" t="s">
        <v>7</v>
      </c>
      <c r="D195" t="s">
        <v>8</v>
      </c>
      <c r="E195" t="s">
        <v>46</v>
      </c>
      <c r="F195" s="1">
        <v>635</v>
      </c>
      <c r="G195" s="1">
        <v>850</v>
      </c>
      <c r="H195">
        <f t="shared" si="1"/>
        <v>743</v>
      </c>
      <c r="I195" t="str">
        <f>IF(VLOOKUP(B195,Keywords!G:H,2,FALSE)=0,"",VLOOKUP(B195,Keywords!G:H,2,FALSE))</f>
        <v/>
      </c>
      <c r="J195">
        <f>COUNTIFS(B:B,B195,D:D,D195,E:E,E195,A:A,A195)</f>
        <v>1</v>
      </c>
    </row>
    <row r="196" spans="1:10" x14ac:dyDescent="0.35">
      <c r="A196" t="s">
        <v>93</v>
      </c>
      <c r="B196" t="s">
        <v>23</v>
      </c>
      <c r="C196" t="s">
        <v>7</v>
      </c>
      <c r="D196" t="s">
        <v>8</v>
      </c>
      <c r="E196" t="s">
        <v>46</v>
      </c>
      <c r="F196" s="1">
        <v>805</v>
      </c>
      <c r="G196">
        <v>1130</v>
      </c>
      <c r="H196">
        <f t="shared" si="1"/>
        <v>968</v>
      </c>
      <c r="I196" t="str">
        <f>IF(VLOOKUP(B196,Keywords!G:H,2,FALSE)=0,"",VLOOKUP(B196,Keywords!G:H,2,FALSE))</f>
        <v/>
      </c>
      <c r="J196">
        <f>COUNTIFS(B:B,B196,D:D,D196,E:E,E196,A:A,A196)</f>
        <v>1</v>
      </c>
    </row>
    <row r="197" spans="1:10" x14ac:dyDescent="0.35">
      <c r="A197" t="s">
        <v>93</v>
      </c>
      <c r="B197" t="s">
        <v>24</v>
      </c>
      <c r="C197" t="s">
        <v>7</v>
      </c>
      <c r="D197" t="s">
        <v>8</v>
      </c>
      <c r="E197" t="s">
        <v>46</v>
      </c>
      <c r="F197" s="1">
        <v>705</v>
      </c>
      <c r="G197" s="1">
        <v>930</v>
      </c>
      <c r="H197">
        <f t="shared" si="1"/>
        <v>818</v>
      </c>
      <c r="I197" t="str">
        <f>IF(VLOOKUP(B197,Keywords!G:H,2,FALSE)=0,"",VLOOKUP(B197,Keywords!G:H,2,FALSE))</f>
        <v>Project Manager</v>
      </c>
      <c r="J197">
        <f>COUNTIFS(B:B,B197,D:D,D197,E:E,E197,A:A,A197)</f>
        <v>1</v>
      </c>
    </row>
    <row r="198" spans="1:10" x14ac:dyDescent="0.35">
      <c r="A198" t="s">
        <v>93</v>
      </c>
      <c r="B198" t="s">
        <v>10</v>
      </c>
      <c r="C198" t="s">
        <v>7</v>
      </c>
      <c r="D198" t="s">
        <v>8</v>
      </c>
      <c r="E198" t="s">
        <v>46</v>
      </c>
      <c r="F198" s="1">
        <v>470</v>
      </c>
      <c r="G198" s="1">
        <v>735</v>
      </c>
      <c r="H198">
        <f t="shared" si="1"/>
        <v>603</v>
      </c>
      <c r="I198" t="str">
        <f>IF(VLOOKUP(B198,Keywords!G:H,2,FALSE)=0,"",VLOOKUP(B198,Keywords!G:H,2,FALSE))</f>
        <v>Data Analyst</v>
      </c>
      <c r="J198">
        <f>COUNTIFS(B:B,B198,D:D,D198,E:E,E198,A:A,A198)</f>
        <v>1</v>
      </c>
    </row>
    <row r="199" spans="1:10" x14ac:dyDescent="0.35">
      <c r="A199" t="s">
        <v>93</v>
      </c>
      <c r="B199" t="s">
        <v>21</v>
      </c>
      <c r="C199" t="s">
        <v>7</v>
      </c>
      <c r="D199" t="s">
        <v>8</v>
      </c>
      <c r="E199" t="s">
        <v>46</v>
      </c>
      <c r="F199" s="1">
        <v>800</v>
      </c>
      <c r="G199">
        <v>1130</v>
      </c>
      <c r="H199">
        <f t="shared" si="1"/>
        <v>965</v>
      </c>
      <c r="I199" t="str">
        <f>IF(VLOOKUP(B199,Keywords!G:H,2,FALSE)=0,"",VLOOKUP(B199,Keywords!G:H,2,FALSE))</f>
        <v>Data Architect</v>
      </c>
      <c r="J199">
        <f>COUNTIFS(B:B,B199,D:D,D199,E:E,E199,A:A,A199)</f>
        <v>1</v>
      </c>
    </row>
    <row r="200" spans="1:10" x14ac:dyDescent="0.35">
      <c r="A200" t="s">
        <v>93</v>
      </c>
      <c r="B200" t="s">
        <v>29</v>
      </c>
      <c r="C200" t="s">
        <v>7</v>
      </c>
      <c r="D200" t="s">
        <v>8</v>
      </c>
      <c r="E200" t="s">
        <v>46</v>
      </c>
      <c r="F200" s="1">
        <v>680</v>
      </c>
      <c r="G200">
        <v>1045</v>
      </c>
      <c r="H200">
        <f t="shared" si="1"/>
        <v>863</v>
      </c>
      <c r="I200" t="str">
        <f>IF(VLOOKUP(B200,Keywords!G:H,2,FALSE)=0,"",VLOOKUP(B200,Keywords!G:H,2,FALSE))</f>
        <v>Data Engineer</v>
      </c>
      <c r="J200">
        <f>COUNTIFS(B:B,B200,D:D,D200,E:E,E200,A:A,A200)</f>
        <v>1</v>
      </c>
    </row>
    <row r="201" spans="1:10" x14ac:dyDescent="0.35">
      <c r="A201" t="s">
        <v>93</v>
      </c>
      <c r="B201" t="s">
        <v>30</v>
      </c>
      <c r="C201" t="s">
        <v>7</v>
      </c>
      <c r="D201" t="s">
        <v>8</v>
      </c>
      <c r="E201" t="s">
        <v>46</v>
      </c>
      <c r="F201" s="1">
        <v>680</v>
      </c>
      <c r="G201">
        <v>1045</v>
      </c>
      <c r="H201">
        <f t="shared" si="1"/>
        <v>863</v>
      </c>
      <c r="I201" t="str">
        <f>IF(VLOOKUP(B201,Keywords!G:H,2,FALSE)=0,"",VLOOKUP(B201,Keywords!G:H,2,FALSE))</f>
        <v>Data Scientist</v>
      </c>
      <c r="J201">
        <f>COUNTIFS(B:B,B201,D:D,D201,E:E,E201,A:A,A201)</f>
        <v>1</v>
      </c>
    </row>
    <row r="202" spans="1:10" x14ac:dyDescent="0.35">
      <c r="A202" t="s">
        <v>93</v>
      </c>
      <c r="B202" t="s">
        <v>31</v>
      </c>
      <c r="C202" t="s">
        <v>7</v>
      </c>
      <c r="D202" t="s">
        <v>8</v>
      </c>
      <c r="E202" t="s">
        <v>46</v>
      </c>
      <c r="F202" s="1">
        <v>680</v>
      </c>
      <c r="G202">
        <v>1045</v>
      </c>
      <c r="H202">
        <f t="shared" si="1"/>
        <v>863</v>
      </c>
      <c r="I202" t="str">
        <f>IF(VLOOKUP(B202,Keywords!G:H,2,FALSE)=0,"",VLOOKUP(B202,Keywords!G:H,2,FALSE))</f>
        <v>Data Scientist</v>
      </c>
      <c r="J202">
        <f>COUNTIFS(B:B,B202,D:D,D202,E:E,E202,A:A,A202)</f>
        <v>1</v>
      </c>
    </row>
    <row r="203" spans="1:10" x14ac:dyDescent="0.35">
      <c r="A203" t="s">
        <v>93</v>
      </c>
      <c r="B203" t="s">
        <v>89</v>
      </c>
      <c r="C203" t="s">
        <v>7</v>
      </c>
      <c r="D203" t="s">
        <v>8</v>
      </c>
      <c r="E203" t="s">
        <v>46</v>
      </c>
      <c r="F203" s="1">
        <v>635</v>
      </c>
      <c r="G203" s="1">
        <v>850</v>
      </c>
      <c r="H203">
        <f t="shared" si="1"/>
        <v>743</v>
      </c>
      <c r="I203" t="str">
        <f>IF(VLOOKUP(B203,Keywords!G:H,2,FALSE)=0,"",VLOOKUP(B203,Keywords!G:H,2,FALSE))</f>
        <v>Business Analyst</v>
      </c>
      <c r="J203">
        <f>COUNTIFS(B:B,B203,D:D,D203,E:E,E203,A:A,A203)</f>
        <v>1</v>
      </c>
    </row>
    <row r="204" spans="1:10" x14ac:dyDescent="0.35">
      <c r="A204" t="s">
        <v>93</v>
      </c>
      <c r="B204" t="s">
        <v>90</v>
      </c>
      <c r="C204" t="s">
        <v>7</v>
      </c>
      <c r="D204" t="s">
        <v>8</v>
      </c>
      <c r="E204" t="s">
        <v>46</v>
      </c>
      <c r="F204" s="1">
        <v>730</v>
      </c>
      <c r="G204" s="1">
        <v>905</v>
      </c>
      <c r="H204">
        <f t="shared" si="1"/>
        <v>818</v>
      </c>
      <c r="I204" t="str">
        <f>IF(VLOOKUP(B204,Keywords!G:H,2,FALSE)=0,"",VLOOKUP(B204,Keywords!G:H,2,FALSE))</f>
        <v/>
      </c>
      <c r="J204">
        <f>COUNTIFS(B:B,B204,D:D,D204,E:E,E204,A:A,A204)</f>
        <v>1</v>
      </c>
    </row>
    <row r="205" spans="1:10" x14ac:dyDescent="0.35">
      <c r="A205" t="s">
        <v>93</v>
      </c>
      <c r="B205" t="s">
        <v>91</v>
      </c>
      <c r="C205" t="s">
        <v>7</v>
      </c>
      <c r="D205" t="s">
        <v>8</v>
      </c>
      <c r="E205" t="s">
        <v>46</v>
      </c>
      <c r="F205" s="1">
        <v>650</v>
      </c>
      <c r="G205" s="1">
        <v>850</v>
      </c>
      <c r="H205">
        <f t="shared" si="1"/>
        <v>750</v>
      </c>
      <c r="I205" t="str">
        <f>IF(VLOOKUP(B205,Keywords!G:H,2,FALSE)=0,"",VLOOKUP(B205,Keywords!G:H,2,FALSE))</f>
        <v/>
      </c>
      <c r="J205">
        <f>COUNTIFS(B:B,B205,D:D,D205,E:E,E205,A:A,A205)</f>
        <v>1</v>
      </c>
    </row>
    <row r="206" spans="1:10" x14ac:dyDescent="0.35">
      <c r="A206" t="s">
        <v>93</v>
      </c>
      <c r="B206" t="s">
        <v>92</v>
      </c>
      <c r="C206" t="s">
        <v>7</v>
      </c>
      <c r="D206" t="s">
        <v>8</v>
      </c>
      <c r="E206" t="s">
        <v>46</v>
      </c>
      <c r="F206" s="1">
        <v>680</v>
      </c>
      <c r="G206">
        <v>1015</v>
      </c>
      <c r="H206">
        <f t="shared" si="1"/>
        <v>848</v>
      </c>
      <c r="I206" t="str">
        <f>IF(VLOOKUP(B206,Keywords!G:H,2,FALSE)=0,"",VLOOKUP(B206,Keywords!G:H,2,FALSE))</f>
        <v>Project Manager</v>
      </c>
      <c r="J206">
        <f>COUNTIFS(B:B,B206,D:D,D206,E:E,E206,A:A,A206)</f>
        <v>1</v>
      </c>
    </row>
    <row r="207" spans="1:10" x14ac:dyDescent="0.35">
      <c r="A207" t="s">
        <v>93</v>
      </c>
      <c r="B207" t="s">
        <v>82</v>
      </c>
      <c r="C207" t="s">
        <v>7</v>
      </c>
      <c r="D207" t="s">
        <v>8</v>
      </c>
      <c r="E207" t="s">
        <v>46</v>
      </c>
      <c r="F207" s="1">
        <v>835</v>
      </c>
      <c r="G207">
        <v>1130</v>
      </c>
      <c r="H207">
        <f t="shared" si="1"/>
        <v>983</v>
      </c>
      <c r="I207" t="str">
        <f>IF(VLOOKUP(B207,Keywords!G:H,2,FALSE)=0,"",VLOOKUP(B207,Keywords!G:H,2,FALSE))</f>
        <v/>
      </c>
      <c r="J207">
        <f>COUNTIFS(B:B,B207,D:D,D207,E:E,E207,A:A,A207)</f>
        <v>1</v>
      </c>
    </row>
    <row r="208" spans="1:10" x14ac:dyDescent="0.35">
      <c r="A208" t="s">
        <v>93</v>
      </c>
      <c r="B208" t="s">
        <v>52</v>
      </c>
      <c r="C208" t="s">
        <v>7</v>
      </c>
      <c r="D208" t="s">
        <v>86</v>
      </c>
      <c r="E208" t="s">
        <v>43</v>
      </c>
      <c r="F208" s="2">
        <v>90000</v>
      </c>
      <c r="G208" s="2">
        <v>120000</v>
      </c>
      <c r="H208">
        <f t="shared" ref="H208:H230" si="2">MROUND((F208+G208)/2,1000)</f>
        <v>105000</v>
      </c>
      <c r="I208" t="str">
        <f>IF(VLOOKUP(B208,Keywords!G:H,2,FALSE)=0,"",VLOOKUP(B208,Keywords!G:H,2,FALSE))</f>
        <v>Business Analyst</v>
      </c>
      <c r="J208">
        <f>COUNTIFS(B:B,B208,D:D,D208,E:E,E208,A:A,A208)</f>
        <v>1</v>
      </c>
    </row>
    <row r="209" spans="1:10" x14ac:dyDescent="0.35">
      <c r="A209" t="s">
        <v>93</v>
      </c>
      <c r="B209" t="s">
        <v>51</v>
      </c>
      <c r="C209" t="s">
        <v>7</v>
      </c>
      <c r="D209" t="s">
        <v>86</v>
      </c>
      <c r="E209" t="s">
        <v>43</v>
      </c>
      <c r="F209" s="2">
        <v>120000</v>
      </c>
      <c r="G209" s="2">
        <v>160000</v>
      </c>
      <c r="H209">
        <f t="shared" si="2"/>
        <v>140000</v>
      </c>
      <c r="I209" t="str">
        <f>IF(VLOOKUP(B209,Keywords!G:H,2,FALSE)=0,"",VLOOKUP(B209,Keywords!G:H,2,FALSE))</f>
        <v>Business Analyst</v>
      </c>
      <c r="J209">
        <f>COUNTIFS(B:B,B209,D:D,D209,E:E,E209,A:A,A209)</f>
        <v>1</v>
      </c>
    </row>
    <row r="210" spans="1:10" x14ac:dyDescent="0.35">
      <c r="A210" t="s">
        <v>93</v>
      </c>
      <c r="B210" t="s">
        <v>94</v>
      </c>
      <c r="C210" t="s">
        <v>7</v>
      </c>
      <c r="D210" t="s">
        <v>86</v>
      </c>
      <c r="E210" t="s">
        <v>43</v>
      </c>
      <c r="F210" s="2">
        <v>85000</v>
      </c>
      <c r="G210" s="2">
        <v>120000</v>
      </c>
      <c r="H210">
        <f t="shared" si="2"/>
        <v>103000</v>
      </c>
      <c r="I210" t="str">
        <f>IF(VLOOKUP(B210,Keywords!G:H,2,FALSE)=0,"",VLOOKUP(B210,Keywords!G:H,2,FALSE))</f>
        <v>Analyst</v>
      </c>
      <c r="J210">
        <f>COUNTIFS(B:B,B210,D:D,D210,E:E,E210,A:A,A210)</f>
        <v>1</v>
      </c>
    </row>
    <row r="211" spans="1:10" x14ac:dyDescent="0.35">
      <c r="A211" t="s">
        <v>93</v>
      </c>
      <c r="B211" t="s">
        <v>95</v>
      </c>
      <c r="C211" t="s">
        <v>7</v>
      </c>
      <c r="D211" t="s">
        <v>86</v>
      </c>
      <c r="E211" t="s">
        <v>43</v>
      </c>
      <c r="F211" s="2">
        <v>120000</v>
      </c>
      <c r="G211" s="2">
        <v>130000</v>
      </c>
      <c r="H211">
        <f t="shared" si="2"/>
        <v>125000</v>
      </c>
      <c r="I211" t="str">
        <f>IF(VLOOKUP(B211,Keywords!G:H,2,FALSE)=0,"",VLOOKUP(B211,Keywords!G:H,2,FALSE))</f>
        <v>Analyst</v>
      </c>
      <c r="J211">
        <f>COUNTIFS(B:B,B211,D:D,D211,E:E,E211,A:A,A211)</f>
        <v>1</v>
      </c>
    </row>
    <row r="212" spans="1:10" x14ac:dyDescent="0.35">
      <c r="A212" t="s">
        <v>93</v>
      </c>
      <c r="B212" t="s">
        <v>54</v>
      </c>
      <c r="C212" t="s">
        <v>7</v>
      </c>
      <c r="D212" t="s">
        <v>86</v>
      </c>
      <c r="E212" t="s">
        <v>43</v>
      </c>
      <c r="F212" s="2">
        <v>105000</v>
      </c>
      <c r="G212" s="2">
        <v>135000</v>
      </c>
      <c r="H212">
        <f t="shared" si="2"/>
        <v>120000</v>
      </c>
      <c r="I212" t="str">
        <f>IF(VLOOKUP(B212,Keywords!G:H,2,FALSE)=0,"",VLOOKUP(B212,Keywords!G:H,2,FALSE))</f>
        <v>Analyst</v>
      </c>
      <c r="J212">
        <f>COUNTIFS(B:B,B212,D:D,D212,E:E,E212,A:A,A212)</f>
        <v>1</v>
      </c>
    </row>
    <row r="213" spans="1:10" x14ac:dyDescent="0.35">
      <c r="A213" t="s">
        <v>93</v>
      </c>
      <c r="B213" t="s">
        <v>48</v>
      </c>
      <c r="C213" t="s">
        <v>7</v>
      </c>
      <c r="D213" t="s">
        <v>86</v>
      </c>
      <c r="E213" t="s">
        <v>43</v>
      </c>
      <c r="F213" s="2">
        <v>110000</v>
      </c>
      <c r="G213" s="2">
        <v>140000</v>
      </c>
      <c r="H213">
        <f t="shared" si="2"/>
        <v>125000</v>
      </c>
      <c r="I213" t="str">
        <f>IF(VLOOKUP(B213,Keywords!G:H,2,FALSE)=0,"",VLOOKUP(B213,Keywords!G:H,2,FALSE))</f>
        <v>Project Manager</v>
      </c>
      <c r="J213">
        <f>COUNTIFS(B:B,B213,D:D,D213,E:E,E213,A:A,A213)</f>
        <v>1</v>
      </c>
    </row>
    <row r="214" spans="1:10" x14ac:dyDescent="0.35">
      <c r="A214" t="s">
        <v>93</v>
      </c>
      <c r="B214" t="s">
        <v>47</v>
      </c>
      <c r="C214" t="s">
        <v>7</v>
      </c>
      <c r="D214" t="s">
        <v>86</v>
      </c>
      <c r="E214" t="s">
        <v>43</v>
      </c>
      <c r="F214" s="2">
        <v>140000</v>
      </c>
      <c r="G214" s="2">
        <v>180000</v>
      </c>
      <c r="H214">
        <f t="shared" si="2"/>
        <v>160000</v>
      </c>
      <c r="I214" t="str">
        <f>IF(VLOOKUP(B214,Keywords!G:H,2,FALSE)=0,"",VLOOKUP(B214,Keywords!G:H,2,FALSE))</f>
        <v>Project Manager</v>
      </c>
      <c r="J214">
        <f>COUNTIFS(B:B,B214,D:D,D214,E:E,E214,A:A,A214)</f>
        <v>1</v>
      </c>
    </row>
    <row r="215" spans="1:10" x14ac:dyDescent="0.35">
      <c r="A215" t="s">
        <v>93</v>
      </c>
      <c r="B215" t="s">
        <v>22</v>
      </c>
      <c r="C215" t="s">
        <v>7</v>
      </c>
      <c r="D215" t="s">
        <v>86</v>
      </c>
      <c r="E215" t="s">
        <v>43</v>
      </c>
      <c r="F215" s="2">
        <v>155000</v>
      </c>
      <c r="G215" s="2">
        <v>200000</v>
      </c>
      <c r="H215">
        <f t="shared" si="2"/>
        <v>178000</v>
      </c>
      <c r="I215" t="str">
        <f>IF(VLOOKUP(B215,Keywords!G:H,2,FALSE)=0,"",VLOOKUP(B215,Keywords!G:H,2,FALSE))</f>
        <v>Data Architect</v>
      </c>
      <c r="J215">
        <f>COUNTIFS(B:B,B215,D:D,D215,E:E,E215,A:A,A215)</f>
        <v>1</v>
      </c>
    </row>
    <row r="216" spans="1:10" x14ac:dyDescent="0.35">
      <c r="A216" t="s">
        <v>93</v>
      </c>
      <c r="B216" t="s">
        <v>27</v>
      </c>
      <c r="C216" t="s">
        <v>7</v>
      </c>
      <c r="D216" t="s">
        <v>86</v>
      </c>
      <c r="E216" t="s">
        <v>43</v>
      </c>
      <c r="F216" s="2">
        <v>120000</v>
      </c>
      <c r="G216" s="2">
        <v>150000</v>
      </c>
      <c r="H216">
        <f t="shared" si="2"/>
        <v>135000</v>
      </c>
      <c r="I216" t="str">
        <f>IF(VLOOKUP(B216,Keywords!G:H,2,FALSE)=0,"",VLOOKUP(B216,Keywords!G:H,2,FALSE))</f>
        <v>Business Analyst</v>
      </c>
      <c r="J216">
        <f>COUNTIFS(B:B,B216,D:D,D216,E:E,E216,A:A,A216)</f>
        <v>1</v>
      </c>
    </row>
    <row r="217" spans="1:10" x14ac:dyDescent="0.35">
      <c r="A217" t="s">
        <v>93</v>
      </c>
      <c r="B217" t="s">
        <v>26</v>
      </c>
      <c r="C217" t="s">
        <v>7</v>
      </c>
      <c r="D217" t="s">
        <v>86</v>
      </c>
      <c r="E217" t="s">
        <v>43</v>
      </c>
      <c r="F217" s="2">
        <v>120000</v>
      </c>
      <c r="G217" s="2">
        <v>150000</v>
      </c>
      <c r="H217">
        <f t="shared" si="2"/>
        <v>135000</v>
      </c>
      <c r="I217" t="str">
        <f>IF(VLOOKUP(B217,Keywords!G:H,2,FALSE)=0,"",VLOOKUP(B217,Keywords!G:H,2,FALSE))</f>
        <v/>
      </c>
      <c r="J217">
        <f>COUNTIFS(B:B,B217,D:D,D217,E:E,E217,A:A,A217)</f>
        <v>1</v>
      </c>
    </row>
    <row r="218" spans="1:10" x14ac:dyDescent="0.35">
      <c r="A218" t="s">
        <v>93</v>
      </c>
      <c r="B218" t="s">
        <v>9</v>
      </c>
      <c r="C218" t="s">
        <v>7</v>
      </c>
      <c r="D218" t="s">
        <v>86</v>
      </c>
      <c r="E218" t="s">
        <v>43</v>
      </c>
      <c r="F218" s="2">
        <v>125000</v>
      </c>
      <c r="G218" s="2">
        <v>150000</v>
      </c>
      <c r="H218">
        <f t="shared" si="2"/>
        <v>138000</v>
      </c>
      <c r="I218" t="str">
        <f>IF(VLOOKUP(B218,Keywords!G:H,2,FALSE)=0,"",VLOOKUP(B218,Keywords!G:H,2,FALSE))</f>
        <v/>
      </c>
      <c r="J218">
        <f>COUNTIFS(B:B,B218,D:D,D218,E:E,E218,A:A,A218)</f>
        <v>1</v>
      </c>
    </row>
    <row r="219" spans="1:10" x14ac:dyDescent="0.35">
      <c r="A219" t="s">
        <v>93</v>
      </c>
      <c r="B219" t="s">
        <v>23</v>
      </c>
      <c r="C219" t="s">
        <v>7</v>
      </c>
      <c r="D219" t="s">
        <v>86</v>
      </c>
      <c r="E219" t="s">
        <v>43</v>
      </c>
      <c r="F219" s="2">
        <v>155000</v>
      </c>
      <c r="G219" s="2">
        <v>200000</v>
      </c>
      <c r="H219">
        <f t="shared" si="2"/>
        <v>178000</v>
      </c>
      <c r="I219" t="str">
        <f>IF(VLOOKUP(B219,Keywords!G:H,2,FALSE)=0,"",VLOOKUP(B219,Keywords!G:H,2,FALSE))</f>
        <v/>
      </c>
      <c r="J219">
        <f>COUNTIFS(B:B,B219,D:D,D219,E:E,E219,A:A,A219)</f>
        <v>1</v>
      </c>
    </row>
    <row r="220" spans="1:10" x14ac:dyDescent="0.35">
      <c r="A220" t="s">
        <v>93</v>
      </c>
      <c r="B220" t="s">
        <v>24</v>
      </c>
      <c r="C220" t="s">
        <v>7</v>
      </c>
      <c r="D220" t="s">
        <v>86</v>
      </c>
      <c r="E220" t="s">
        <v>43</v>
      </c>
      <c r="F220" s="2">
        <v>135000</v>
      </c>
      <c r="G220" s="2">
        <v>165000</v>
      </c>
      <c r="H220">
        <f t="shared" si="2"/>
        <v>150000</v>
      </c>
      <c r="I220" t="str">
        <f>IF(VLOOKUP(B220,Keywords!G:H,2,FALSE)=0,"",VLOOKUP(B220,Keywords!G:H,2,FALSE))</f>
        <v>Project Manager</v>
      </c>
      <c r="J220">
        <f>COUNTIFS(B:B,B220,D:D,D220,E:E,E220,A:A,A220)</f>
        <v>1</v>
      </c>
    </row>
    <row r="221" spans="1:10" x14ac:dyDescent="0.35">
      <c r="A221" t="s">
        <v>93</v>
      </c>
      <c r="B221" t="s">
        <v>10</v>
      </c>
      <c r="C221" t="s">
        <v>7</v>
      </c>
      <c r="D221" t="s">
        <v>86</v>
      </c>
      <c r="E221" t="s">
        <v>43</v>
      </c>
      <c r="F221" s="2">
        <v>90000</v>
      </c>
      <c r="G221" s="2">
        <v>130000</v>
      </c>
      <c r="H221">
        <f t="shared" si="2"/>
        <v>110000</v>
      </c>
      <c r="I221" t="str">
        <f>IF(VLOOKUP(B221,Keywords!G:H,2,FALSE)=0,"",VLOOKUP(B221,Keywords!G:H,2,FALSE))</f>
        <v>Data Analyst</v>
      </c>
      <c r="J221">
        <f>COUNTIFS(B:B,B221,D:D,D221,E:E,E221,A:A,A221)</f>
        <v>1</v>
      </c>
    </row>
    <row r="222" spans="1:10" x14ac:dyDescent="0.35">
      <c r="A222" t="s">
        <v>93</v>
      </c>
      <c r="B222" t="s">
        <v>21</v>
      </c>
      <c r="C222" t="s">
        <v>7</v>
      </c>
      <c r="D222" t="s">
        <v>86</v>
      </c>
      <c r="E222" t="s">
        <v>43</v>
      </c>
      <c r="F222" s="2">
        <v>155000</v>
      </c>
      <c r="G222" s="2">
        <v>200000</v>
      </c>
      <c r="H222">
        <f t="shared" si="2"/>
        <v>178000</v>
      </c>
      <c r="I222" t="str">
        <f>IF(VLOOKUP(B222,Keywords!G:H,2,FALSE)=0,"",VLOOKUP(B222,Keywords!G:H,2,FALSE))</f>
        <v>Data Architect</v>
      </c>
      <c r="J222">
        <f>COUNTIFS(B:B,B222,D:D,D222,E:E,E222,A:A,A222)</f>
        <v>1</v>
      </c>
    </row>
    <row r="223" spans="1:10" x14ac:dyDescent="0.35">
      <c r="A223" t="s">
        <v>93</v>
      </c>
      <c r="B223" t="s">
        <v>29</v>
      </c>
      <c r="C223" t="s">
        <v>7</v>
      </c>
      <c r="D223" t="s">
        <v>86</v>
      </c>
      <c r="E223" t="s">
        <v>43</v>
      </c>
      <c r="F223" s="2">
        <v>130000</v>
      </c>
      <c r="G223" s="2">
        <v>185000</v>
      </c>
      <c r="H223">
        <f t="shared" si="2"/>
        <v>158000</v>
      </c>
      <c r="I223" t="str">
        <f>IF(VLOOKUP(B223,Keywords!G:H,2,FALSE)=0,"",VLOOKUP(B223,Keywords!G:H,2,FALSE))</f>
        <v>Data Engineer</v>
      </c>
      <c r="J223">
        <f>COUNTIFS(B:B,B223,D:D,D223,E:E,E223,A:A,A223)</f>
        <v>1</v>
      </c>
    </row>
    <row r="224" spans="1:10" x14ac:dyDescent="0.35">
      <c r="A224" t="s">
        <v>93</v>
      </c>
      <c r="B224" t="s">
        <v>30</v>
      </c>
      <c r="C224" t="s">
        <v>7</v>
      </c>
      <c r="D224" t="s">
        <v>86</v>
      </c>
      <c r="E224" t="s">
        <v>43</v>
      </c>
      <c r="F224" s="2">
        <v>130000</v>
      </c>
      <c r="G224" s="2">
        <v>185000</v>
      </c>
      <c r="H224">
        <f t="shared" si="2"/>
        <v>158000</v>
      </c>
      <c r="I224" t="str">
        <f>IF(VLOOKUP(B224,Keywords!G:H,2,FALSE)=0,"",VLOOKUP(B224,Keywords!G:H,2,FALSE))</f>
        <v>Data Scientist</v>
      </c>
      <c r="J224">
        <f>COUNTIFS(B:B,B224,D:D,D224,E:E,E224,A:A,A224)</f>
        <v>1</v>
      </c>
    </row>
    <row r="225" spans="1:10" x14ac:dyDescent="0.35">
      <c r="A225" t="s">
        <v>93</v>
      </c>
      <c r="B225" t="s">
        <v>31</v>
      </c>
      <c r="C225" t="s">
        <v>7</v>
      </c>
      <c r="D225" t="s">
        <v>86</v>
      </c>
      <c r="E225" t="s">
        <v>43</v>
      </c>
      <c r="F225" s="2">
        <v>130000</v>
      </c>
      <c r="G225" s="2">
        <v>185000</v>
      </c>
      <c r="H225">
        <f t="shared" si="2"/>
        <v>158000</v>
      </c>
      <c r="I225" t="str">
        <f>IF(VLOOKUP(B225,Keywords!G:H,2,FALSE)=0,"",VLOOKUP(B225,Keywords!G:H,2,FALSE))</f>
        <v>Data Scientist</v>
      </c>
      <c r="J225">
        <f>COUNTIFS(B:B,B225,D:D,D225,E:E,E225,A:A,A225)</f>
        <v>1</v>
      </c>
    </row>
    <row r="226" spans="1:10" x14ac:dyDescent="0.35">
      <c r="A226" t="s">
        <v>93</v>
      </c>
      <c r="B226" t="s">
        <v>89</v>
      </c>
      <c r="C226" t="s">
        <v>7</v>
      </c>
      <c r="D226" t="s">
        <v>86</v>
      </c>
      <c r="E226" t="s">
        <v>43</v>
      </c>
      <c r="F226" s="2">
        <v>120000</v>
      </c>
      <c r="G226" s="2">
        <v>150000</v>
      </c>
      <c r="H226">
        <f t="shared" si="2"/>
        <v>135000</v>
      </c>
      <c r="I226" t="str">
        <f>IF(VLOOKUP(B226,Keywords!G:H,2,FALSE)=0,"",VLOOKUP(B226,Keywords!G:H,2,FALSE))</f>
        <v>Business Analyst</v>
      </c>
      <c r="J226">
        <f>COUNTIFS(B:B,B226,D:D,D226,E:E,E226,A:A,A226)</f>
        <v>1</v>
      </c>
    </row>
    <row r="227" spans="1:10" x14ac:dyDescent="0.35">
      <c r="A227" t="s">
        <v>93</v>
      </c>
      <c r="B227" t="s">
        <v>90</v>
      </c>
      <c r="C227" t="s">
        <v>7</v>
      </c>
      <c r="D227" t="s">
        <v>86</v>
      </c>
      <c r="E227" t="s">
        <v>43</v>
      </c>
      <c r="F227" s="2">
        <v>140000</v>
      </c>
      <c r="G227" s="2">
        <v>160000</v>
      </c>
      <c r="H227">
        <f t="shared" si="2"/>
        <v>150000</v>
      </c>
      <c r="I227" t="str">
        <f>IF(VLOOKUP(B227,Keywords!G:H,2,FALSE)=0,"",VLOOKUP(B227,Keywords!G:H,2,FALSE))</f>
        <v/>
      </c>
      <c r="J227">
        <f>COUNTIFS(B:B,B227,D:D,D227,E:E,E227,A:A,A227)</f>
        <v>1</v>
      </c>
    </row>
    <row r="228" spans="1:10" x14ac:dyDescent="0.35">
      <c r="A228" t="s">
        <v>93</v>
      </c>
      <c r="B228" t="s">
        <v>91</v>
      </c>
      <c r="C228" t="s">
        <v>7</v>
      </c>
      <c r="D228" t="s">
        <v>86</v>
      </c>
      <c r="E228" t="s">
        <v>43</v>
      </c>
      <c r="F228" s="2">
        <v>125000</v>
      </c>
      <c r="G228" s="2">
        <v>150000</v>
      </c>
      <c r="H228">
        <f t="shared" si="2"/>
        <v>138000</v>
      </c>
      <c r="I228" t="str">
        <f>IF(VLOOKUP(B228,Keywords!G:H,2,FALSE)=0,"",VLOOKUP(B228,Keywords!G:H,2,FALSE))</f>
        <v/>
      </c>
      <c r="J228">
        <f>COUNTIFS(B:B,B228,D:D,D228,E:E,E228,A:A,A228)</f>
        <v>1</v>
      </c>
    </row>
    <row r="229" spans="1:10" x14ac:dyDescent="0.35">
      <c r="A229" t="s">
        <v>93</v>
      </c>
      <c r="B229" t="s">
        <v>92</v>
      </c>
      <c r="C229" t="s">
        <v>7</v>
      </c>
      <c r="D229" t="s">
        <v>86</v>
      </c>
      <c r="E229" t="s">
        <v>43</v>
      </c>
      <c r="F229" s="2">
        <v>130000</v>
      </c>
      <c r="G229" s="2">
        <v>180000</v>
      </c>
      <c r="H229">
        <f t="shared" si="2"/>
        <v>155000</v>
      </c>
      <c r="I229" t="str">
        <f>IF(VLOOKUP(B229,Keywords!G:H,2,FALSE)=0,"",VLOOKUP(B229,Keywords!G:H,2,FALSE))</f>
        <v>Project Manager</v>
      </c>
      <c r="J229">
        <f>COUNTIFS(B:B,B229,D:D,D229,E:E,E229,A:A,A229)</f>
        <v>1</v>
      </c>
    </row>
    <row r="230" spans="1:10" x14ac:dyDescent="0.35">
      <c r="A230" t="s">
        <v>93</v>
      </c>
      <c r="B230" t="s">
        <v>82</v>
      </c>
      <c r="C230" t="s">
        <v>7</v>
      </c>
      <c r="D230" t="s">
        <v>86</v>
      </c>
      <c r="E230" t="s">
        <v>43</v>
      </c>
      <c r="F230" s="2">
        <v>160000</v>
      </c>
      <c r="G230" s="2">
        <v>200000</v>
      </c>
      <c r="H230">
        <f t="shared" si="2"/>
        <v>180000</v>
      </c>
      <c r="I230" t="str">
        <f>IF(VLOOKUP(B230,Keywords!G:H,2,FALSE)=0,"",VLOOKUP(B230,Keywords!G:H,2,FALSE))</f>
        <v/>
      </c>
      <c r="J230">
        <f>COUNTIFS(B:B,B230,D:D,D230,E:E,E230,A:A,A230)</f>
        <v>1</v>
      </c>
    </row>
    <row r="231" spans="1:10" x14ac:dyDescent="0.35">
      <c r="A231" t="s">
        <v>93</v>
      </c>
      <c r="B231" t="s">
        <v>52</v>
      </c>
      <c r="C231" t="s">
        <v>7</v>
      </c>
      <c r="D231" t="s">
        <v>86</v>
      </c>
      <c r="E231" t="s">
        <v>46</v>
      </c>
      <c r="F231" s="1">
        <v>500</v>
      </c>
      <c r="G231" s="1">
        <v>700</v>
      </c>
      <c r="H231">
        <f t="shared" ref="H231:H253" si="3">ROUND((F231+G231)/2,0)</f>
        <v>600</v>
      </c>
      <c r="I231" t="str">
        <f>IF(VLOOKUP(B231,Keywords!G:H,2,FALSE)=0,"",VLOOKUP(B231,Keywords!G:H,2,FALSE))</f>
        <v>Business Analyst</v>
      </c>
      <c r="J231">
        <f>COUNTIFS(B:B,B231,D:D,D231,E:E,E231,A:A,A231)</f>
        <v>1</v>
      </c>
    </row>
    <row r="232" spans="1:10" x14ac:dyDescent="0.35">
      <c r="A232" t="s">
        <v>93</v>
      </c>
      <c r="B232" t="s">
        <v>51</v>
      </c>
      <c r="C232" t="s">
        <v>7</v>
      </c>
      <c r="D232" t="s">
        <v>86</v>
      </c>
      <c r="E232" t="s">
        <v>46</v>
      </c>
      <c r="F232" s="1">
        <v>700</v>
      </c>
      <c r="G232" s="1">
        <v>900</v>
      </c>
      <c r="H232">
        <f t="shared" si="3"/>
        <v>800</v>
      </c>
      <c r="I232" t="str">
        <f>IF(VLOOKUP(B232,Keywords!G:H,2,FALSE)=0,"",VLOOKUP(B232,Keywords!G:H,2,FALSE))</f>
        <v>Business Analyst</v>
      </c>
      <c r="J232">
        <f>COUNTIFS(B:B,B232,D:D,D232,E:E,E232,A:A,A232)</f>
        <v>1</v>
      </c>
    </row>
    <row r="233" spans="1:10" x14ac:dyDescent="0.35">
      <c r="A233" t="s">
        <v>93</v>
      </c>
      <c r="B233" t="s">
        <v>94</v>
      </c>
      <c r="C233" t="s">
        <v>7</v>
      </c>
      <c r="D233" t="s">
        <v>86</v>
      </c>
      <c r="E233" t="s">
        <v>46</v>
      </c>
      <c r="F233" s="1">
        <v>450</v>
      </c>
      <c r="G233" s="1">
        <v>900</v>
      </c>
      <c r="H233">
        <f t="shared" si="3"/>
        <v>675</v>
      </c>
      <c r="I233" t="str">
        <f>IF(VLOOKUP(B233,Keywords!G:H,2,FALSE)=0,"",VLOOKUP(B233,Keywords!G:H,2,FALSE))</f>
        <v>Analyst</v>
      </c>
      <c r="J233">
        <f>COUNTIFS(B:B,B233,D:D,D233,E:E,E233,A:A,A233)</f>
        <v>1</v>
      </c>
    </row>
    <row r="234" spans="1:10" x14ac:dyDescent="0.35">
      <c r="A234" t="s">
        <v>93</v>
      </c>
      <c r="B234" t="s">
        <v>95</v>
      </c>
      <c r="C234" t="s">
        <v>7</v>
      </c>
      <c r="D234" t="s">
        <v>86</v>
      </c>
      <c r="E234" t="s">
        <v>46</v>
      </c>
      <c r="F234" s="1">
        <v>700</v>
      </c>
      <c r="G234" s="1">
        <v>870</v>
      </c>
      <c r="H234">
        <f t="shared" si="3"/>
        <v>785</v>
      </c>
      <c r="I234" t="str">
        <f>IF(VLOOKUP(B234,Keywords!G:H,2,FALSE)=0,"",VLOOKUP(B234,Keywords!G:H,2,FALSE))</f>
        <v>Analyst</v>
      </c>
      <c r="J234">
        <f>COUNTIFS(B:B,B234,D:D,D234,E:E,E234,A:A,A234)</f>
        <v>1</v>
      </c>
    </row>
    <row r="235" spans="1:10" x14ac:dyDescent="0.35">
      <c r="A235" t="s">
        <v>93</v>
      </c>
      <c r="B235" t="s">
        <v>54</v>
      </c>
      <c r="C235" t="s">
        <v>7</v>
      </c>
      <c r="D235" t="s">
        <v>86</v>
      </c>
      <c r="E235" t="s">
        <v>46</v>
      </c>
      <c r="F235" s="1">
        <v>600</v>
      </c>
      <c r="G235" s="1">
        <v>890</v>
      </c>
      <c r="H235">
        <f t="shared" si="3"/>
        <v>745</v>
      </c>
      <c r="I235" t="str">
        <f>IF(VLOOKUP(B235,Keywords!G:H,2,FALSE)=0,"",VLOOKUP(B235,Keywords!G:H,2,FALSE))</f>
        <v>Analyst</v>
      </c>
      <c r="J235">
        <f>COUNTIFS(B:B,B235,D:D,D235,E:E,E235,A:A,A235)</f>
        <v>1</v>
      </c>
    </row>
    <row r="236" spans="1:10" x14ac:dyDescent="0.35">
      <c r="A236" t="s">
        <v>93</v>
      </c>
      <c r="B236" t="s">
        <v>48</v>
      </c>
      <c r="C236" t="s">
        <v>7</v>
      </c>
      <c r="D236" t="s">
        <v>86</v>
      </c>
      <c r="E236" t="s">
        <v>46</v>
      </c>
      <c r="F236" s="1">
        <v>650</v>
      </c>
      <c r="G236" s="1">
        <v>890</v>
      </c>
      <c r="H236">
        <f t="shared" si="3"/>
        <v>770</v>
      </c>
      <c r="I236" t="str">
        <f>IF(VLOOKUP(B236,Keywords!G:H,2,FALSE)=0,"",VLOOKUP(B236,Keywords!G:H,2,FALSE))</f>
        <v>Project Manager</v>
      </c>
      <c r="J236">
        <f>COUNTIFS(B:B,B236,D:D,D236,E:E,E236,A:A,A236)</f>
        <v>1</v>
      </c>
    </row>
    <row r="237" spans="1:10" x14ac:dyDescent="0.35">
      <c r="A237" t="s">
        <v>93</v>
      </c>
      <c r="B237" t="s">
        <v>47</v>
      </c>
      <c r="C237" t="s">
        <v>7</v>
      </c>
      <c r="D237" t="s">
        <v>86</v>
      </c>
      <c r="E237" t="s">
        <v>46</v>
      </c>
      <c r="F237" s="1">
        <v>890</v>
      </c>
      <c r="G237" s="1">
        <v>950</v>
      </c>
      <c r="H237">
        <f t="shared" si="3"/>
        <v>920</v>
      </c>
      <c r="I237" t="str">
        <f>IF(VLOOKUP(B237,Keywords!G:H,2,FALSE)=0,"",VLOOKUP(B237,Keywords!G:H,2,FALSE))</f>
        <v>Project Manager</v>
      </c>
      <c r="J237">
        <f>COUNTIFS(B:B,B237,D:D,D237,E:E,E237,A:A,A237)</f>
        <v>1</v>
      </c>
    </row>
    <row r="238" spans="1:10" x14ac:dyDescent="0.35">
      <c r="A238" t="s">
        <v>93</v>
      </c>
      <c r="B238" t="s">
        <v>22</v>
      </c>
      <c r="C238" t="s">
        <v>7</v>
      </c>
      <c r="D238" t="s">
        <v>86</v>
      </c>
      <c r="E238" t="s">
        <v>46</v>
      </c>
      <c r="F238" s="1">
        <v>805</v>
      </c>
      <c r="G238" s="2">
        <v>1130</v>
      </c>
      <c r="H238">
        <f t="shared" si="3"/>
        <v>968</v>
      </c>
      <c r="I238" t="str">
        <f>IF(VLOOKUP(B238,Keywords!G:H,2,FALSE)=0,"",VLOOKUP(B238,Keywords!G:H,2,FALSE))</f>
        <v>Data Architect</v>
      </c>
      <c r="J238">
        <f>COUNTIFS(B:B,B238,D:D,D238,E:E,E238,A:A,A238)</f>
        <v>1</v>
      </c>
    </row>
    <row r="239" spans="1:10" x14ac:dyDescent="0.35">
      <c r="A239" t="s">
        <v>93</v>
      </c>
      <c r="B239" t="s">
        <v>27</v>
      </c>
      <c r="C239" t="s">
        <v>7</v>
      </c>
      <c r="D239" t="s">
        <v>86</v>
      </c>
      <c r="E239" t="s">
        <v>46</v>
      </c>
      <c r="F239" s="1">
        <v>635</v>
      </c>
      <c r="G239" s="1">
        <v>850</v>
      </c>
      <c r="H239">
        <f t="shared" si="3"/>
        <v>743</v>
      </c>
      <c r="I239" t="str">
        <f>IF(VLOOKUP(B239,Keywords!G:H,2,FALSE)=0,"",VLOOKUP(B239,Keywords!G:H,2,FALSE))</f>
        <v>Business Analyst</v>
      </c>
      <c r="J239">
        <f>COUNTIFS(B:B,B239,D:D,D239,E:E,E239,A:A,A239)</f>
        <v>1</v>
      </c>
    </row>
    <row r="240" spans="1:10" x14ac:dyDescent="0.35">
      <c r="A240" t="s">
        <v>93</v>
      </c>
      <c r="B240" t="s">
        <v>26</v>
      </c>
      <c r="C240" t="s">
        <v>7</v>
      </c>
      <c r="D240" t="s">
        <v>86</v>
      </c>
      <c r="E240" t="s">
        <v>46</v>
      </c>
      <c r="F240" s="1">
        <v>635</v>
      </c>
      <c r="G240" s="1">
        <v>850</v>
      </c>
      <c r="H240">
        <f t="shared" si="3"/>
        <v>743</v>
      </c>
      <c r="I240" t="str">
        <f>IF(VLOOKUP(B240,Keywords!G:H,2,FALSE)=0,"",VLOOKUP(B240,Keywords!G:H,2,FALSE))</f>
        <v/>
      </c>
      <c r="J240">
        <f>COUNTIFS(B:B,B240,D:D,D240,E:E,E240,A:A,A240)</f>
        <v>1</v>
      </c>
    </row>
    <row r="241" spans="1:10" x14ac:dyDescent="0.35">
      <c r="A241" t="s">
        <v>93</v>
      </c>
      <c r="B241" t="s">
        <v>9</v>
      </c>
      <c r="C241" t="s">
        <v>7</v>
      </c>
      <c r="D241" t="s">
        <v>86</v>
      </c>
      <c r="E241" t="s">
        <v>46</v>
      </c>
      <c r="F241" s="1">
        <v>635</v>
      </c>
      <c r="G241" s="1">
        <v>850</v>
      </c>
      <c r="H241">
        <f t="shared" si="3"/>
        <v>743</v>
      </c>
      <c r="I241" t="str">
        <f>IF(VLOOKUP(B241,Keywords!G:H,2,FALSE)=0,"",VLOOKUP(B241,Keywords!G:H,2,FALSE))</f>
        <v/>
      </c>
      <c r="J241">
        <f>COUNTIFS(B:B,B241,D:D,D241,E:E,E241,A:A,A241)</f>
        <v>1</v>
      </c>
    </row>
    <row r="242" spans="1:10" x14ac:dyDescent="0.35">
      <c r="A242" t="s">
        <v>93</v>
      </c>
      <c r="B242" t="s">
        <v>23</v>
      </c>
      <c r="C242" t="s">
        <v>7</v>
      </c>
      <c r="D242" t="s">
        <v>86</v>
      </c>
      <c r="E242" t="s">
        <v>46</v>
      </c>
      <c r="F242" s="1">
        <v>805</v>
      </c>
      <c r="G242" s="2">
        <v>1130</v>
      </c>
      <c r="H242">
        <f t="shared" si="3"/>
        <v>968</v>
      </c>
      <c r="I242" t="str">
        <f>IF(VLOOKUP(B242,Keywords!G:H,2,FALSE)=0,"",VLOOKUP(B242,Keywords!G:H,2,FALSE))</f>
        <v/>
      </c>
      <c r="J242">
        <f>COUNTIFS(B:B,B242,D:D,D242,E:E,E242,A:A,A242)</f>
        <v>1</v>
      </c>
    </row>
    <row r="243" spans="1:10" x14ac:dyDescent="0.35">
      <c r="A243" t="s">
        <v>93</v>
      </c>
      <c r="B243" t="s">
        <v>24</v>
      </c>
      <c r="C243" t="s">
        <v>7</v>
      </c>
      <c r="D243" t="s">
        <v>86</v>
      </c>
      <c r="E243" t="s">
        <v>46</v>
      </c>
      <c r="F243" s="1">
        <v>705</v>
      </c>
      <c r="G243" s="2">
        <v>1130</v>
      </c>
      <c r="H243">
        <f t="shared" si="3"/>
        <v>918</v>
      </c>
      <c r="I243" t="str">
        <f>IF(VLOOKUP(B243,Keywords!G:H,2,FALSE)=0,"",VLOOKUP(B243,Keywords!G:H,2,FALSE))</f>
        <v>Project Manager</v>
      </c>
      <c r="J243">
        <f>COUNTIFS(B:B,B243,D:D,D243,E:E,E243,A:A,A243)</f>
        <v>1</v>
      </c>
    </row>
    <row r="244" spans="1:10" x14ac:dyDescent="0.35">
      <c r="A244" t="s">
        <v>93</v>
      </c>
      <c r="B244" t="s">
        <v>10</v>
      </c>
      <c r="C244" t="s">
        <v>7</v>
      </c>
      <c r="D244" t="s">
        <v>86</v>
      </c>
      <c r="E244" t="s">
        <v>46</v>
      </c>
      <c r="F244" s="1">
        <v>470</v>
      </c>
      <c r="G244" s="1">
        <v>950</v>
      </c>
      <c r="H244">
        <f t="shared" si="3"/>
        <v>710</v>
      </c>
      <c r="I244" t="str">
        <f>IF(VLOOKUP(B244,Keywords!G:H,2,FALSE)=0,"",VLOOKUP(B244,Keywords!G:H,2,FALSE))</f>
        <v>Data Analyst</v>
      </c>
      <c r="J244">
        <f>COUNTIFS(B:B,B244,D:D,D244,E:E,E244,A:A,A244)</f>
        <v>1</v>
      </c>
    </row>
    <row r="245" spans="1:10" x14ac:dyDescent="0.35">
      <c r="A245" t="s">
        <v>93</v>
      </c>
      <c r="B245" t="s">
        <v>21</v>
      </c>
      <c r="C245" t="s">
        <v>7</v>
      </c>
      <c r="D245" t="s">
        <v>86</v>
      </c>
      <c r="E245" t="s">
        <v>46</v>
      </c>
      <c r="F245" s="2">
        <v>1050</v>
      </c>
      <c r="G245" s="2">
        <v>1200</v>
      </c>
      <c r="H245">
        <f t="shared" si="3"/>
        <v>1125</v>
      </c>
      <c r="I245" t="str">
        <f>IF(VLOOKUP(B245,Keywords!G:H,2,FALSE)=0,"",VLOOKUP(B245,Keywords!G:H,2,FALSE))</f>
        <v>Data Architect</v>
      </c>
      <c r="J245">
        <f>COUNTIFS(B:B,B245,D:D,D245,E:E,E245,A:A,A245)</f>
        <v>1</v>
      </c>
    </row>
    <row r="246" spans="1:10" x14ac:dyDescent="0.35">
      <c r="A246" t="s">
        <v>93</v>
      </c>
      <c r="B246" t="s">
        <v>29</v>
      </c>
      <c r="C246" t="s">
        <v>7</v>
      </c>
      <c r="D246" t="s">
        <v>86</v>
      </c>
      <c r="E246" t="s">
        <v>46</v>
      </c>
      <c r="F246" s="1">
        <v>680</v>
      </c>
      <c r="G246" s="2">
        <v>1045</v>
      </c>
      <c r="H246">
        <f t="shared" si="3"/>
        <v>863</v>
      </c>
      <c r="I246" t="str">
        <f>IF(VLOOKUP(B246,Keywords!G:H,2,FALSE)=0,"",VLOOKUP(B246,Keywords!G:H,2,FALSE))</f>
        <v>Data Engineer</v>
      </c>
      <c r="J246">
        <f>COUNTIFS(B:B,B246,D:D,D246,E:E,E246,A:A,A246)</f>
        <v>1</v>
      </c>
    </row>
    <row r="247" spans="1:10" x14ac:dyDescent="0.35">
      <c r="A247" t="s">
        <v>93</v>
      </c>
      <c r="B247" t="s">
        <v>30</v>
      </c>
      <c r="C247" t="s">
        <v>7</v>
      </c>
      <c r="D247" t="s">
        <v>86</v>
      </c>
      <c r="E247" t="s">
        <v>46</v>
      </c>
      <c r="F247" s="1">
        <v>680</v>
      </c>
      <c r="G247" s="2">
        <v>1045</v>
      </c>
      <c r="H247">
        <f t="shared" si="3"/>
        <v>863</v>
      </c>
      <c r="I247" t="str">
        <f>IF(VLOOKUP(B247,Keywords!G:H,2,FALSE)=0,"",VLOOKUP(B247,Keywords!G:H,2,FALSE))</f>
        <v>Data Scientist</v>
      </c>
      <c r="J247">
        <f>COUNTIFS(B:B,B247,D:D,D247,E:E,E247,A:A,A247)</f>
        <v>1</v>
      </c>
    </row>
    <row r="248" spans="1:10" x14ac:dyDescent="0.35">
      <c r="A248" t="s">
        <v>93</v>
      </c>
      <c r="B248" t="s">
        <v>31</v>
      </c>
      <c r="C248" t="s">
        <v>7</v>
      </c>
      <c r="D248" t="s">
        <v>86</v>
      </c>
      <c r="E248" t="s">
        <v>46</v>
      </c>
      <c r="F248" s="1">
        <v>800</v>
      </c>
      <c r="G248" s="2">
        <v>1200</v>
      </c>
      <c r="H248">
        <f t="shared" si="3"/>
        <v>1000</v>
      </c>
      <c r="I248" t="str">
        <f>IF(VLOOKUP(B248,Keywords!G:H,2,FALSE)=0,"",VLOOKUP(B248,Keywords!G:H,2,FALSE))</f>
        <v>Data Scientist</v>
      </c>
      <c r="J248">
        <f>COUNTIFS(B:B,B248,D:D,D248,E:E,E248,A:A,A248)</f>
        <v>1</v>
      </c>
    </row>
    <row r="249" spans="1:10" x14ac:dyDescent="0.35">
      <c r="A249" t="s">
        <v>93</v>
      </c>
      <c r="B249" t="s">
        <v>89</v>
      </c>
      <c r="C249" t="s">
        <v>7</v>
      </c>
      <c r="D249" t="s">
        <v>86</v>
      </c>
      <c r="E249" t="s">
        <v>46</v>
      </c>
      <c r="F249" s="1">
        <v>635</v>
      </c>
      <c r="G249" s="1">
        <v>850</v>
      </c>
      <c r="H249">
        <f t="shared" si="3"/>
        <v>743</v>
      </c>
      <c r="I249" t="str">
        <f>IF(VLOOKUP(B249,Keywords!G:H,2,FALSE)=0,"",VLOOKUP(B249,Keywords!G:H,2,FALSE))</f>
        <v>Business Analyst</v>
      </c>
      <c r="J249">
        <f>COUNTIFS(B:B,B249,D:D,D249,E:E,E249,A:A,A249)</f>
        <v>1</v>
      </c>
    </row>
    <row r="250" spans="1:10" x14ac:dyDescent="0.35">
      <c r="A250" t="s">
        <v>93</v>
      </c>
      <c r="B250" t="s">
        <v>90</v>
      </c>
      <c r="C250" t="s">
        <v>7</v>
      </c>
      <c r="D250" t="s">
        <v>86</v>
      </c>
      <c r="E250" t="s">
        <v>46</v>
      </c>
      <c r="F250" s="1">
        <v>730</v>
      </c>
      <c r="G250" s="1">
        <v>905</v>
      </c>
      <c r="H250">
        <f t="shared" si="3"/>
        <v>818</v>
      </c>
      <c r="I250" t="str">
        <f>IF(VLOOKUP(B250,Keywords!G:H,2,FALSE)=0,"",VLOOKUP(B250,Keywords!G:H,2,FALSE))</f>
        <v/>
      </c>
      <c r="J250">
        <f>COUNTIFS(B:B,B250,D:D,D250,E:E,E250,A:A,A250)</f>
        <v>1</v>
      </c>
    </row>
    <row r="251" spans="1:10" x14ac:dyDescent="0.35">
      <c r="A251" t="s">
        <v>93</v>
      </c>
      <c r="B251" t="s">
        <v>91</v>
      </c>
      <c r="C251" t="s">
        <v>7</v>
      </c>
      <c r="D251" t="s">
        <v>86</v>
      </c>
      <c r="E251" t="s">
        <v>46</v>
      </c>
      <c r="F251" s="1">
        <v>650</v>
      </c>
      <c r="G251" s="1">
        <v>950</v>
      </c>
      <c r="H251">
        <f t="shared" si="3"/>
        <v>800</v>
      </c>
      <c r="I251" t="str">
        <f>IF(VLOOKUP(B251,Keywords!G:H,2,FALSE)=0,"",VLOOKUP(B251,Keywords!G:H,2,FALSE))</f>
        <v/>
      </c>
      <c r="J251">
        <f>COUNTIFS(B:B,B251,D:D,D251,E:E,E251,A:A,A251)</f>
        <v>1</v>
      </c>
    </row>
    <row r="252" spans="1:10" x14ac:dyDescent="0.35">
      <c r="A252" t="s">
        <v>93</v>
      </c>
      <c r="B252" t="s">
        <v>92</v>
      </c>
      <c r="C252" t="s">
        <v>7</v>
      </c>
      <c r="D252" t="s">
        <v>86</v>
      </c>
      <c r="E252" t="s">
        <v>46</v>
      </c>
      <c r="F252" s="1">
        <v>680</v>
      </c>
      <c r="G252" s="2">
        <v>1115</v>
      </c>
      <c r="H252">
        <f t="shared" si="3"/>
        <v>898</v>
      </c>
      <c r="I252" t="str">
        <f>IF(VLOOKUP(B252,Keywords!G:H,2,FALSE)=0,"",VLOOKUP(B252,Keywords!G:H,2,FALSE))</f>
        <v>Project Manager</v>
      </c>
      <c r="J252">
        <f>COUNTIFS(B:B,B252,D:D,D252,E:E,E252,A:A,A252)</f>
        <v>1</v>
      </c>
    </row>
    <row r="253" spans="1:10" x14ac:dyDescent="0.35">
      <c r="A253" t="s">
        <v>93</v>
      </c>
      <c r="B253" t="s">
        <v>82</v>
      </c>
      <c r="C253" t="s">
        <v>7</v>
      </c>
      <c r="D253" t="s">
        <v>86</v>
      </c>
      <c r="E253" t="s">
        <v>46</v>
      </c>
      <c r="F253" s="1">
        <v>835</v>
      </c>
      <c r="G253" s="2">
        <v>1330</v>
      </c>
      <c r="H253">
        <f t="shared" si="3"/>
        <v>1083</v>
      </c>
      <c r="I253" t="str">
        <f>IF(VLOOKUP(B253,Keywords!G:H,2,FALSE)=0,"",VLOOKUP(B253,Keywords!G:H,2,FALSE))</f>
        <v/>
      </c>
      <c r="J253">
        <f>COUNTIFS(B:B,B253,D:D,D253,E:E,E253,A:A,A253)</f>
        <v>1</v>
      </c>
    </row>
    <row r="254" spans="1:10" x14ac:dyDescent="0.35">
      <c r="A254" t="s">
        <v>93</v>
      </c>
      <c r="B254" t="s">
        <v>52</v>
      </c>
      <c r="C254" t="s">
        <v>7</v>
      </c>
      <c r="D254" t="s">
        <v>60</v>
      </c>
      <c r="E254" t="s">
        <v>43</v>
      </c>
      <c r="F254" s="2">
        <v>100000</v>
      </c>
      <c r="G254" s="2">
        <v>120000</v>
      </c>
      <c r="H254">
        <f t="shared" ref="H254:H317" si="4">MROUND((F254+G254)/2,1000)</f>
        <v>110000</v>
      </c>
      <c r="I254" t="str">
        <f>IF(VLOOKUP(B254,Keywords!G:H,2,FALSE)=0,"",VLOOKUP(B254,Keywords!G:H,2,FALSE))</f>
        <v>Business Analyst</v>
      </c>
      <c r="J254">
        <f>COUNTIFS(B:B,B254,D:D,D254,E:E,E254,A:A,A254)</f>
        <v>1</v>
      </c>
    </row>
    <row r="255" spans="1:10" x14ac:dyDescent="0.35">
      <c r="A255" t="s">
        <v>93</v>
      </c>
      <c r="B255" t="s">
        <v>51</v>
      </c>
      <c r="C255" t="s">
        <v>7</v>
      </c>
      <c r="D255" t="s">
        <v>60</v>
      </c>
      <c r="E255" t="s">
        <v>43</v>
      </c>
      <c r="F255" s="2">
        <v>120000</v>
      </c>
      <c r="G255" s="2">
        <v>140000</v>
      </c>
      <c r="H255">
        <f t="shared" si="4"/>
        <v>130000</v>
      </c>
      <c r="I255" t="str">
        <f>IF(VLOOKUP(B255,Keywords!G:H,2,FALSE)=0,"",VLOOKUP(B255,Keywords!G:H,2,FALSE))</f>
        <v>Business Analyst</v>
      </c>
      <c r="J255">
        <f>COUNTIFS(B:B,B255,D:D,D255,E:E,E255,A:A,A255)</f>
        <v>1</v>
      </c>
    </row>
    <row r="256" spans="1:10" x14ac:dyDescent="0.35">
      <c r="A256" t="s">
        <v>93</v>
      </c>
      <c r="B256" t="s">
        <v>65</v>
      </c>
      <c r="C256" t="s">
        <v>7</v>
      </c>
      <c r="D256" t="s">
        <v>60</v>
      </c>
      <c r="E256" t="s">
        <v>43</v>
      </c>
      <c r="F256" s="2">
        <v>90000</v>
      </c>
      <c r="G256" s="2">
        <v>100000</v>
      </c>
      <c r="H256">
        <f t="shared" si="4"/>
        <v>95000</v>
      </c>
      <c r="I256" t="str">
        <f>IF(VLOOKUP(B256,Keywords!G:H,2,FALSE)=0,"",VLOOKUP(B256,Keywords!G:H,2,FALSE))</f>
        <v>Analyst</v>
      </c>
      <c r="J256">
        <f>COUNTIFS(B:B,B256,D:D,D256,E:E,E256,A:A,A256)</f>
        <v>1</v>
      </c>
    </row>
    <row r="257" spans="1:10" x14ac:dyDescent="0.35">
      <c r="A257" t="s">
        <v>93</v>
      </c>
      <c r="B257" t="s">
        <v>54</v>
      </c>
      <c r="C257" t="s">
        <v>7</v>
      </c>
      <c r="D257" t="s">
        <v>60</v>
      </c>
      <c r="E257" t="s">
        <v>43</v>
      </c>
      <c r="F257" s="2">
        <v>105000</v>
      </c>
      <c r="G257" s="2">
        <v>135000</v>
      </c>
      <c r="H257">
        <f t="shared" si="4"/>
        <v>120000</v>
      </c>
      <c r="I257" t="str">
        <f>IF(VLOOKUP(B257,Keywords!G:H,2,FALSE)=0,"",VLOOKUP(B257,Keywords!G:H,2,FALSE))</f>
        <v>Analyst</v>
      </c>
      <c r="J257">
        <f>COUNTIFS(B:B,B257,D:D,D257,E:E,E257,A:A,A257)</f>
        <v>1</v>
      </c>
    </row>
    <row r="258" spans="1:10" x14ac:dyDescent="0.35">
      <c r="A258" t="s">
        <v>93</v>
      </c>
      <c r="B258" t="s">
        <v>94</v>
      </c>
      <c r="C258" t="s">
        <v>7</v>
      </c>
      <c r="D258" t="s">
        <v>60</v>
      </c>
      <c r="E258" t="s">
        <v>43</v>
      </c>
      <c r="F258" s="2">
        <v>70000</v>
      </c>
      <c r="G258" s="2">
        <v>90000</v>
      </c>
      <c r="H258">
        <f t="shared" si="4"/>
        <v>80000</v>
      </c>
      <c r="I258" t="str">
        <f>IF(VLOOKUP(B258,Keywords!G:H,2,FALSE)=0,"",VLOOKUP(B258,Keywords!G:H,2,FALSE))</f>
        <v>Analyst</v>
      </c>
      <c r="J258">
        <f>COUNTIFS(B:B,B258,D:D,D258,E:E,E258,A:A,A258)</f>
        <v>1</v>
      </c>
    </row>
    <row r="259" spans="1:10" x14ac:dyDescent="0.35">
      <c r="A259" t="s">
        <v>93</v>
      </c>
      <c r="B259" t="s">
        <v>48</v>
      </c>
      <c r="C259" t="s">
        <v>7</v>
      </c>
      <c r="D259" t="s">
        <v>60</v>
      </c>
      <c r="E259" t="s">
        <v>43</v>
      </c>
      <c r="F259" s="2">
        <v>100000</v>
      </c>
      <c r="G259" s="2">
        <v>130000</v>
      </c>
      <c r="H259">
        <f t="shared" si="4"/>
        <v>115000</v>
      </c>
      <c r="I259" t="str">
        <f>IF(VLOOKUP(B259,Keywords!G:H,2,FALSE)=0,"",VLOOKUP(B259,Keywords!G:H,2,FALSE))</f>
        <v>Project Manager</v>
      </c>
      <c r="J259">
        <f>COUNTIFS(B:B,B259,D:D,D259,E:E,E259,A:A,A259)</f>
        <v>1</v>
      </c>
    </row>
    <row r="260" spans="1:10" x14ac:dyDescent="0.35">
      <c r="A260" t="s">
        <v>93</v>
      </c>
      <c r="B260" t="s">
        <v>22</v>
      </c>
      <c r="C260" t="s">
        <v>7</v>
      </c>
      <c r="D260" t="s">
        <v>60</v>
      </c>
      <c r="E260" t="s">
        <v>43</v>
      </c>
      <c r="F260" s="2">
        <v>155000</v>
      </c>
      <c r="G260" s="2">
        <v>200000</v>
      </c>
      <c r="H260">
        <f t="shared" si="4"/>
        <v>178000</v>
      </c>
      <c r="I260" t="str">
        <f>IF(VLOOKUP(B260,Keywords!G:H,2,FALSE)=0,"",VLOOKUP(B260,Keywords!G:H,2,FALSE))</f>
        <v>Data Architect</v>
      </c>
      <c r="J260">
        <f>COUNTIFS(B:B,B260,D:D,D260,E:E,E260,A:A,A260)</f>
        <v>1</v>
      </c>
    </row>
    <row r="261" spans="1:10" x14ac:dyDescent="0.35">
      <c r="A261" t="s">
        <v>93</v>
      </c>
      <c r="B261" t="s">
        <v>27</v>
      </c>
      <c r="C261" t="s">
        <v>7</v>
      </c>
      <c r="D261" t="s">
        <v>60</v>
      </c>
      <c r="E261" t="s">
        <v>43</v>
      </c>
      <c r="F261" s="2">
        <v>120000</v>
      </c>
      <c r="G261" s="2">
        <v>150000</v>
      </c>
      <c r="H261">
        <f t="shared" si="4"/>
        <v>135000</v>
      </c>
      <c r="I261" t="str">
        <f>IF(VLOOKUP(B261,Keywords!G:H,2,FALSE)=0,"",VLOOKUP(B261,Keywords!G:H,2,FALSE))</f>
        <v>Business Analyst</v>
      </c>
      <c r="J261">
        <f>COUNTIFS(B:B,B261,D:D,D261,E:E,E261,A:A,A261)</f>
        <v>1</v>
      </c>
    </row>
    <row r="262" spans="1:10" x14ac:dyDescent="0.35">
      <c r="A262" t="s">
        <v>93</v>
      </c>
      <c r="B262" t="s">
        <v>26</v>
      </c>
      <c r="C262" t="s">
        <v>7</v>
      </c>
      <c r="D262" t="s">
        <v>60</v>
      </c>
      <c r="E262" t="s">
        <v>43</v>
      </c>
      <c r="F262" s="2">
        <v>110000</v>
      </c>
      <c r="G262" s="2">
        <v>140000</v>
      </c>
      <c r="H262">
        <f t="shared" si="4"/>
        <v>125000</v>
      </c>
      <c r="I262" t="str">
        <f>IF(VLOOKUP(B262,Keywords!G:H,2,FALSE)=0,"",VLOOKUP(B262,Keywords!G:H,2,FALSE))</f>
        <v/>
      </c>
      <c r="J262">
        <f>COUNTIFS(B:B,B262,D:D,D262,E:E,E262,A:A,A262)</f>
        <v>1</v>
      </c>
    </row>
    <row r="263" spans="1:10" x14ac:dyDescent="0.35">
      <c r="A263" t="s">
        <v>93</v>
      </c>
      <c r="B263" t="s">
        <v>9</v>
      </c>
      <c r="C263" t="s">
        <v>7</v>
      </c>
      <c r="D263" t="s">
        <v>60</v>
      </c>
      <c r="E263" t="s">
        <v>43</v>
      </c>
      <c r="F263" s="2">
        <v>125000</v>
      </c>
      <c r="G263" s="2">
        <v>150000</v>
      </c>
      <c r="H263">
        <f t="shared" si="4"/>
        <v>138000</v>
      </c>
      <c r="I263" t="str">
        <f>IF(VLOOKUP(B263,Keywords!G:H,2,FALSE)=0,"",VLOOKUP(B263,Keywords!G:H,2,FALSE))</f>
        <v/>
      </c>
      <c r="J263">
        <f>COUNTIFS(B:B,B263,D:D,D263,E:E,E263,A:A,A263)</f>
        <v>1</v>
      </c>
    </row>
    <row r="264" spans="1:10" x14ac:dyDescent="0.35">
      <c r="A264" t="s">
        <v>93</v>
      </c>
      <c r="B264" t="s">
        <v>23</v>
      </c>
      <c r="C264" t="s">
        <v>7</v>
      </c>
      <c r="D264" t="s">
        <v>60</v>
      </c>
      <c r="E264" t="s">
        <v>43</v>
      </c>
      <c r="F264" s="2">
        <v>155000</v>
      </c>
      <c r="G264" s="2">
        <v>200000</v>
      </c>
      <c r="H264">
        <f t="shared" si="4"/>
        <v>178000</v>
      </c>
      <c r="I264" t="str">
        <f>IF(VLOOKUP(B264,Keywords!G:H,2,FALSE)=0,"",VLOOKUP(B264,Keywords!G:H,2,FALSE))</f>
        <v/>
      </c>
      <c r="J264">
        <f>COUNTIFS(B:B,B264,D:D,D264,E:E,E264,A:A,A264)</f>
        <v>1</v>
      </c>
    </row>
    <row r="265" spans="1:10" x14ac:dyDescent="0.35">
      <c r="A265" t="s">
        <v>93</v>
      </c>
      <c r="B265" t="s">
        <v>24</v>
      </c>
      <c r="C265" t="s">
        <v>7</v>
      </c>
      <c r="D265" t="s">
        <v>60</v>
      </c>
      <c r="E265" t="s">
        <v>43</v>
      </c>
      <c r="F265" s="2">
        <v>135000</v>
      </c>
      <c r="G265" s="2">
        <v>165000</v>
      </c>
      <c r="H265">
        <f t="shared" si="4"/>
        <v>150000</v>
      </c>
      <c r="I265" t="str">
        <f>IF(VLOOKUP(B265,Keywords!G:H,2,FALSE)=0,"",VLOOKUP(B265,Keywords!G:H,2,FALSE))</f>
        <v>Project Manager</v>
      </c>
      <c r="J265">
        <f>COUNTIFS(B:B,B265,D:D,D265,E:E,E265,A:A,A265)</f>
        <v>1</v>
      </c>
    </row>
    <row r="266" spans="1:10" x14ac:dyDescent="0.35">
      <c r="A266" t="s">
        <v>93</v>
      </c>
      <c r="B266" t="s">
        <v>10</v>
      </c>
      <c r="C266" t="s">
        <v>7</v>
      </c>
      <c r="D266" t="s">
        <v>60</v>
      </c>
      <c r="E266" t="s">
        <v>43</v>
      </c>
      <c r="F266" s="2">
        <v>90000</v>
      </c>
      <c r="G266" s="2">
        <v>130000</v>
      </c>
      <c r="H266">
        <f t="shared" si="4"/>
        <v>110000</v>
      </c>
      <c r="I266" t="str">
        <f>IF(VLOOKUP(B266,Keywords!G:H,2,FALSE)=0,"",VLOOKUP(B266,Keywords!G:H,2,FALSE))</f>
        <v>Data Analyst</v>
      </c>
      <c r="J266">
        <f>COUNTIFS(B:B,B266,D:D,D266,E:E,E266,A:A,A266)</f>
        <v>1</v>
      </c>
    </row>
    <row r="267" spans="1:10" x14ac:dyDescent="0.35">
      <c r="A267" t="s">
        <v>93</v>
      </c>
      <c r="B267" t="s">
        <v>21</v>
      </c>
      <c r="C267" t="s">
        <v>7</v>
      </c>
      <c r="D267" t="s">
        <v>60</v>
      </c>
      <c r="E267" t="s">
        <v>43</v>
      </c>
      <c r="F267" s="2">
        <v>155000</v>
      </c>
      <c r="G267" s="2">
        <v>200000</v>
      </c>
      <c r="H267">
        <f t="shared" si="4"/>
        <v>178000</v>
      </c>
      <c r="I267" t="str">
        <f>IF(VLOOKUP(B267,Keywords!G:H,2,FALSE)=0,"",VLOOKUP(B267,Keywords!G:H,2,FALSE))</f>
        <v>Data Architect</v>
      </c>
      <c r="J267">
        <f>COUNTIFS(B:B,B267,D:D,D267,E:E,E267,A:A,A267)</f>
        <v>1</v>
      </c>
    </row>
    <row r="268" spans="1:10" x14ac:dyDescent="0.35">
      <c r="A268" t="s">
        <v>93</v>
      </c>
      <c r="B268" t="s">
        <v>29</v>
      </c>
      <c r="C268" t="s">
        <v>7</v>
      </c>
      <c r="D268" t="s">
        <v>60</v>
      </c>
      <c r="E268" t="s">
        <v>43</v>
      </c>
      <c r="F268" s="2">
        <v>130000</v>
      </c>
      <c r="G268" s="2">
        <v>185000</v>
      </c>
      <c r="H268">
        <f t="shared" si="4"/>
        <v>158000</v>
      </c>
      <c r="I268" t="str">
        <f>IF(VLOOKUP(B268,Keywords!G:H,2,FALSE)=0,"",VLOOKUP(B268,Keywords!G:H,2,FALSE))</f>
        <v>Data Engineer</v>
      </c>
      <c r="J268">
        <f>COUNTIFS(B:B,B268,D:D,D268,E:E,E268,A:A,A268)</f>
        <v>1</v>
      </c>
    </row>
    <row r="269" spans="1:10" x14ac:dyDescent="0.35">
      <c r="A269" t="s">
        <v>93</v>
      </c>
      <c r="B269" t="s">
        <v>30</v>
      </c>
      <c r="C269" t="s">
        <v>7</v>
      </c>
      <c r="D269" t="s">
        <v>60</v>
      </c>
      <c r="E269" t="s">
        <v>43</v>
      </c>
      <c r="F269" s="2">
        <v>130000</v>
      </c>
      <c r="G269" s="2">
        <v>185000</v>
      </c>
      <c r="H269">
        <f t="shared" si="4"/>
        <v>158000</v>
      </c>
      <c r="I269" t="str">
        <f>IF(VLOOKUP(B269,Keywords!G:H,2,FALSE)=0,"",VLOOKUP(B269,Keywords!G:H,2,FALSE))</f>
        <v>Data Scientist</v>
      </c>
      <c r="J269">
        <f>COUNTIFS(B:B,B269,D:D,D269,E:E,E269,A:A,A269)</f>
        <v>1</v>
      </c>
    </row>
    <row r="270" spans="1:10" x14ac:dyDescent="0.35">
      <c r="A270" t="s">
        <v>93</v>
      </c>
      <c r="B270" t="s">
        <v>31</v>
      </c>
      <c r="C270" t="s">
        <v>7</v>
      </c>
      <c r="D270" t="s">
        <v>60</v>
      </c>
      <c r="E270" t="s">
        <v>43</v>
      </c>
      <c r="F270" s="2">
        <v>130000</v>
      </c>
      <c r="G270" s="2">
        <v>185000</v>
      </c>
      <c r="H270">
        <f t="shared" si="4"/>
        <v>158000</v>
      </c>
      <c r="I270" t="str">
        <f>IF(VLOOKUP(B270,Keywords!G:H,2,FALSE)=0,"",VLOOKUP(B270,Keywords!G:H,2,FALSE))</f>
        <v>Data Scientist</v>
      </c>
      <c r="J270">
        <f>COUNTIFS(B:B,B270,D:D,D270,E:E,E270,A:A,A270)</f>
        <v>1</v>
      </c>
    </row>
    <row r="271" spans="1:10" x14ac:dyDescent="0.35">
      <c r="A271" t="s">
        <v>93</v>
      </c>
      <c r="B271" t="s">
        <v>89</v>
      </c>
      <c r="C271" t="s">
        <v>7</v>
      </c>
      <c r="D271" t="s">
        <v>60</v>
      </c>
      <c r="E271" t="s">
        <v>43</v>
      </c>
      <c r="F271" s="2">
        <v>120000</v>
      </c>
      <c r="G271" s="2">
        <v>150000</v>
      </c>
      <c r="H271">
        <f t="shared" si="4"/>
        <v>135000</v>
      </c>
      <c r="I271" t="str">
        <f>IF(VLOOKUP(B271,Keywords!G:H,2,FALSE)=0,"",VLOOKUP(B271,Keywords!G:H,2,FALSE))</f>
        <v>Business Analyst</v>
      </c>
      <c r="J271">
        <f>COUNTIFS(B:B,B271,D:D,D271,E:E,E271,A:A,A271)</f>
        <v>1</v>
      </c>
    </row>
    <row r="272" spans="1:10" x14ac:dyDescent="0.35">
      <c r="A272" t="s">
        <v>93</v>
      </c>
      <c r="B272" t="s">
        <v>90</v>
      </c>
      <c r="C272" t="s">
        <v>7</v>
      </c>
      <c r="D272" t="s">
        <v>60</v>
      </c>
      <c r="E272" t="s">
        <v>43</v>
      </c>
      <c r="F272" s="2">
        <v>140000</v>
      </c>
      <c r="G272" s="2">
        <v>160000</v>
      </c>
      <c r="H272">
        <f t="shared" si="4"/>
        <v>150000</v>
      </c>
      <c r="I272" t="str">
        <f>IF(VLOOKUP(B272,Keywords!G:H,2,FALSE)=0,"",VLOOKUP(B272,Keywords!G:H,2,FALSE))</f>
        <v/>
      </c>
      <c r="J272">
        <f>COUNTIFS(B:B,B272,D:D,D272,E:E,E272,A:A,A272)</f>
        <v>1</v>
      </c>
    </row>
    <row r="273" spans="1:10" x14ac:dyDescent="0.35">
      <c r="A273" t="s">
        <v>93</v>
      </c>
      <c r="B273" t="s">
        <v>91</v>
      </c>
      <c r="C273" t="s">
        <v>7</v>
      </c>
      <c r="D273" t="s">
        <v>60</v>
      </c>
      <c r="E273" t="s">
        <v>43</v>
      </c>
      <c r="F273" s="2">
        <v>125000</v>
      </c>
      <c r="G273" s="2">
        <v>150000</v>
      </c>
      <c r="H273">
        <f t="shared" si="4"/>
        <v>138000</v>
      </c>
      <c r="I273" t="str">
        <f>IF(VLOOKUP(B273,Keywords!G:H,2,FALSE)=0,"",VLOOKUP(B273,Keywords!G:H,2,FALSE))</f>
        <v/>
      </c>
      <c r="J273">
        <f>COUNTIFS(B:B,B273,D:D,D273,E:E,E273,A:A,A273)</f>
        <v>1</v>
      </c>
    </row>
    <row r="274" spans="1:10" x14ac:dyDescent="0.35">
      <c r="A274" t="s">
        <v>93</v>
      </c>
      <c r="B274" t="s">
        <v>92</v>
      </c>
      <c r="C274" t="s">
        <v>7</v>
      </c>
      <c r="D274" t="s">
        <v>60</v>
      </c>
      <c r="E274" t="s">
        <v>43</v>
      </c>
      <c r="F274" s="2">
        <v>130000</v>
      </c>
      <c r="G274" s="2">
        <v>180000</v>
      </c>
      <c r="H274">
        <f t="shared" si="4"/>
        <v>155000</v>
      </c>
      <c r="I274" t="str">
        <f>IF(VLOOKUP(B274,Keywords!G:H,2,FALSE)=0,"",VLOOKUP(B274,Keywords!G:H,2,FALSE))</f>
        <v>Project Manager</v>
      </c>
      <c r="J274">
        <f>COUNTIFS(B:B,B274,D:D,D274,E:E,E274,A:A,A274)</f>
        <v>1</v>
      </c>
    </row>
    <row r="275" spans="1:10" x14ac:dyDescent="0.35">
      <c r="A275" t="s">
        <v>93</v>
      </c>
      <c r="B275" t="s">
        <v>82</v>
      </c>
      <c r="C275" t="s">
        <v>7</v>
      </c>
      <c r="D275" t="s">
        <v>60</v>
      </c>
      <c r="E275" t="s">
        <v>43</v>
      </c>
      <c r="F275" s="2">
        <v>160000</v>
      </c>
      <c r="G275" s="2">
        <v>200000</v>
      </c>
      <c r="H275">
        <f t="shared" si="4"/>
        <v>180000</v>
      </c>
      <c r="I275" t="str">
        <f>IF(VLOOKUP(B275,Keywords!G:H,2,FALSE)=0,"",VLOOKUP(B275,Keywords!G:H,2,FALSE))</f>
        <v/>
      </c>
      <c r="J275">
        <f>COUNTIFS(B:B,B275,D:D,D275,E:E,E275,A:A,A275)</f>
        <v>1</v>
      </c>
    </row>
    <row r="276" spans="1:10" x14ac:dyDescent="0.35">
      <c r="A276" t="s">
        <v>93</v>
      </c>
      <c r="B276" t="s">
        <v>52</v>
      </c>
      <c r="C276" t="s">
        <v>7</v>
      </c>
      <c r="D276" t="s">
        <v>60</v>
      </c>
      <c r="E276" t="s">
        <v>46</v>
      </c>
      <c r="F276" s="1">
        <v>600</v>
      </c>
      <c r="G276" s="1">
        <v>700</v>
      </c>
      <c r="H276">
        <f t="shared" ref="H276:H297" si="5">ROUND((F276+G276)/2,0)</f>
        <v>650</v>
      </c>
      <c r="I276" t="str">
        <f>IF(VLOOKUP(B276,Keywords!G:H,2,FALSE)=0,"",VLOOKUP(B276,Keywords!G:H,2,FALSE))</f>
        <v>Business Analyst</v>
      </c>
      <c r="J276">
        <f>COUNTIFS(B:B,B276,D:D,D276,E:E,E276,A:A,A276)</f>
        <v>1</v>
      </c>
    </row>
    <row r="277" spans="1:10" x14ac:dyDescent="0.35">
      <c r="A277" t="s">
        <v>93</v>
      </c>
      <c r="B277" t="s">
        <v>51</v>
      </c>
      <c r="C277" t="s">
        <v>7</v>
      </c>
      <c r="D277" t="s">
        <v>60</v>
      </c>
      <c r="E277" t="s">
        <v>46</v>
      </c>
      <c r="F277" s="1">
        <v>700</v>
      </c>
      <c r="G277" s="1">
        <v>900</v>
      </c>
      <c r="H277">
        <f t="shared" si="5"/>
        <v>800</v>
      </c>
      <c r="I277" t="str">
        <f>IF(VLOOKUP(B277,Keywords!G:H,2,FALSE)=0,"",VLOOKUP(B277,Keywords!G:H,2,FALSE))</f>
        <v>Business Analyst</v>
      </c>
      <c r="J277">
        <f>COUNTIFS(B:B,B277,D:D,D277,E:E,E277,A:A,A277)</f>
        <v>1</v>
      </c>
    </row>
    <row r="278" spans="1:10" x14ac:dyDescent="0.35">
      <c r="A278" t="s">
        <v>93</v>
      </c>
      <c r="B278" t="s">
        <v>65</v>
      </c>
      <c r="C278" t="s">
        <v>7</v>
      </c>
      <c r="D278" t="s">
        <v>60</v>
      </c>
      <c r="E278" t="s">
        <v>46</v>
      </c>
      <c r="F278" s="1">
        <v>600</v>
      </c>
      <c r="G278" s="1">
        <v>750</v>
      </c>
      <c r="H278">
        <f t="shared" si="5"/>
        <v>675</v>
      </c>
      <c r="I278" t="str">
        <f>IF(VLOOKUP(B278,Keywords!G:H,2,FALSE)=0,"",VLOOKUP(B278,Keywords!G:H,2,FALSE))</f>
        <v>Analyst</v>
      </c>
      <c r="J278">
        <f>COUNTIFS(B:B,B278,D:D,D278,E:E,E278,A:A,A278)</f>
        <v>1</v>
      </c>
    </row>
    <row r="279" spans="1:10" x14ac:dyDescent="0.35">
      <c r="A279" t="s">
        <v>93</v>
      </c>
      <c r="B279" t="s">
        <v>54</v>
      </c>
      <c r="C279" t="s">
        <v>7</v>
      </c>
      <c r="D279" t="s">
        <v>60</v>
      </c>
      <c r="E279" t="s">
        <v>46</v>
      </c>
      <c r="F279" s="1">
        <v>700</v>
      </c>
      <c r="G279" s="1">
        <v>900</v>
      </c>
      <c r="H279">
        <f t="shared" si="5"/>
        <v>800</v>
      </c>
      <c r="I279" t="str">
        <f>IF(VLOOKUP(B279,Keywords!G:H,2,FALSE)=0,"",VLOOKUP(B279,Keywords!G:H,2,FALSE))</f>
        <v>Analyst</v>
      </c>
      <c r="J279">
        <f>COUNTIFS(B:B,B279,D:D,D279,E:E,E279,A:A,A279)</f>
        <v>1</v>
      </c>
    </row>
    <row r="280" spans="1:10" x14ac:dyDescent="0.35">
      <c r="A280" t="s">
        <v>93</v>
      </c>
      <c r="B280" t="s">
        <v>94</v>
      </c>
      <c r="C280" t="s">
        <v>7</v>
      </c>
      <c r="D280" t="s">
        <v>60</v>
      </c>
      <c r="E280" t="s">
        <v>46</v>
      </c>
      <c r="F280" s="1">
        <v>600</v>
      </c>
      <c r="G280" s="1">
        <v>750</v>
      </c>
      <c r="H280">
        <f t="shared" si="5"/>
        <v>675</v>
      </c>
      <c r="I280" t="str">
        <f>IF(VLOOKUP(B280,Keywords!G:H,2,FALSE)=0,"",VLOOKUP(B280,Keywords!G:H,2,FALSE))</f>
        <v>Analyst</v>
      </c>
      <c r="J280">
        <f>COUNTIFS(B:B,B280,D:D,D280,E:E,E280,A:A,A280)</f>
        <v>1</v>
      </c>
    </row>
    <row r="281" spans="1:10" x14ac:dyDescent="0.35">
      <c r="A281" t="s">
        <v>93</v>
      </c>
      <c r="B281" t="s">
        <v>48</v>
      </c>
      <c r="C281" t="s">
        <v>7</v>
      </c>
      <c r="D281" t="s">
        <v>60</v>
      </c>
      <c r="E281" t="s">
        <v>46</v>
      </c>
      <c r="F281" s="1">
        <v>700</v>
      </c>
      <c r="G281" s="2">
        <v>1000</v>
      </c>
      <c r="H281">
        <f t="shared" si="5"/>
        <v>850</v>
      </c>
      <c r="I281" t="str">
        <f>IF(VLOOKUP(B281,Keywords!G:H,2,FALSE)=0,"",VLOOKUP(B281,Keywords!G:H,2,FALSE))</f>
        <v>Project Manager</v>
      </c>
      <c r="J281">
        <f>COUNTIFS(B:B,B281,D:D,D281,E:E,E281,A:A,A281)</f>
        <v>1</v>
      </c>
    </row>
    <row r="282" spans="1:10" x14ac:dyDescent="0.35">
      <c r="A282" t="s">
        <v>93</v>
      </c>
      <c r="B282" t="s">
        <v>22</v>
      </c>
      <c r="C282" t="s">
        <v>7</v>
      </c>
      <c r="D282" t="s">
        <v>60</v>
      </c>
      <c r="E282" t="s">
        <v>46</v>
      </c>
      <c r="F282" s="1">
        <v>900</v>
      </c>
      <c r="G282" s="2">
        <v>1130</v>
      </c>
      <c r="H282">
        <f t="shared" si="5"/>
        <v>1015</v>
      </c>
      <c r="I282" t="str">
        <f>IF(VLOOKUP(B282,Keywords!G:H,2,FALSE)=0,"",VLOOKUP(B282,Keywords!G:H,2,FALSE))</f>
        <v>Data Architect</v>
      </c>
      <c r="J282">
        <f>COUNTIFS(B:B,B282,D:D,D282,E:E,E282,A:A,A282)</f>
        <v>1</v>
      </c>
    </row>
    <row r="283" spans="1:10" x14ac:dyDescent="0.35">
      <c r="A283" t="s">
        <v>93</v>
      </c>
      <c r="B283" t="s">
        <v>27</v>
      </c>
      <c r="C283" t="s">
        <v>7</v>
      </c>
      <c r="D283" t="s">
        <v>60</v>
      </c>
      <c r="E283" t="s">
        <v>46</v>
      </c>
      <c r="F283" s="1">
        <v>700</v>
      </c>
      <c r="G283" s="1">
        <v>900</v>
      </c>
      <c r="H283">
        <f t="shared" si="5"/>
        <v>800</v>
      </c>
      <c r="I283" t="str">
        <f>IF(VLOOKUP(B283,Keywords!G:H,2,FALSE)=0,"",VLOOKUP(B283,Keywords!G:H,2,FALSE))</f>
        <v>Business Analyst</v>
      </c>
      <c r="J283">
        <f>COUNTIFS(B:B,B283,D:D,D283,E:E,E283,A:A,A283)</f>
        <v>1</v>
      </c>
    </row>
    <row r="284" spans="1:10" x14ac:dyDescent="0.35">
      <c r="A284" t="s">
        <v>93</v>
      </c>
      <c r="B284" t="s">
        <v>26</v>
      </c>
      <c r="C284" t="s">
        <v>7</v>
      </c>
      <c r="D284" t="s">
        <v>60</v>
      </c>
      <c r="E284" t="s">
        <v>46</v>
      </c>
      <c r="F284" s="1">
        <v>700</v>
      </c>
      <c r="G284" s="1">
        <v>900</v>
      </c>
      <c r="H284">
        <f t="shared" si="5"/>
        <v>800</v>
      </c>
      <c r="I284" t="str">
        <f>IF(VLOOKUP(B284,Keywords!G:H,2,FALSE)=0,"",VLOOKUP(B284,Keywords!G:H,2,FALSE))</f>
        <v/>
      </c>
      <c r="J284">
        <f>COUNTIFS(B:B,B284,D:D,D284,E:E,E284,A:A,A284)</f>
        <v>1</v>
      </c>
    </row>
    <row r="285" spans="1:10" x14ac:dyDescent="0.35">
      <c r="A285" t="s">
        <v>93</v>
      </c>
      <c r="B285" t="s">
        <v>9</v>
      </c>
      <c r="C285" t="s">
        <v>7</v>
      </c>
      <c r="D285" t="s">
        <v>60</v>
      </c>
      <c r="E285" t="s">
        <v>46</v>
      </c>
      <c r="F285" s="1">
        <v>650</v>
      </c>
      <c r="G285" s="1">
        <v>950</v>
      </c>
      <c r="H285">
        <f t="shared" si="5"/>
        <v>800</v>
      </c>
      <c r="I285" t="str">
        <f>IF(VLOOKUP(B285,Keywords!G:H,2,FALSE)=0,"",VLOOKUP(B285,Keywords!G:H,2,FALSE))</f>
        <v/>
      </c>
      <c r="J285">
        <f>COUNTIFS(B:B,B285,D:D,D285,E:E,E285,A:A,A285)</f>
        <v>1</v>
      </c>
    </row>
    <row r="286" spans="1:10" x14ac:dyDescent="0.35">
      <c r="A286" t="s">
        <v>93</v>
      </c>
      <c r="B286" t="s">
        <v>23</v>
      </c>
      <c r="C286" t="s">
        <v>7</v>
      </c>
      <c r="D286" t="s">
        <v>60</v>
      </c>
      <c r="E286" t="s">
        <v>46</v>
      </c>
      <c r="F286" s="1">
        <v>1000</v>
      </c>
      <c r="G286" s="2">
        <v>1200</v>
      </c>
      <c r="H286">
        <f t="shared" si="5"/>
        <v>1100</v>
      </c>
      <c r="I286" t="str">
        <f>IF(VLOOKUP(B286,Keywords!G:H,2,FALSE)=0,"",VLOOKUP(B286,Keywords!G:H,2,FALSE))</f>
        <v/>
      </c>
      <c r="J286">
        <f>COUNTIFS(B:B,B286,D:D,D286,E:E,E286,A:A,A286)</f>
        <v>1</v>
      </c>
    </row>
    <row r="287" spans="1:10" x14ac:dyDescent="0.35">
      <c r="A287" t="s">
        <v>93</v>
      </c>
      <c r="B287" t="s">
        <v>24</v>
      </c>
      <c r="C287" t="s">
        <v>7</v>
      </c>
      <c r="D287" t="s">
        <v>60</v>
      </c>
      <c r="E287" t="s">
        <v>46</v>
      </c>
      <c r="F287" s="1">
        <v>800</v>
      </c>
      <c r="G287" s="2">
        <v>1000</v>
      </c>
      <c r="H287">
        <f t="shared" si="5"/>
        <v>900</v>
      </c>
      <c r="I287" t="str">
        <f>IF(VLOOKUP(B287,Keywords!G:H,2,FALSE)=0,"",VLOOKUP(B287,Keywords!G:H,2,FALSE))</f>
        <v>Project Manager</v>
      </c>
      <c r="J287">
        <f>COUNTIFS(B:B,B287,D:D,D287,E:E,E287,A:A,A287)</f>
        <v>1</v>
      </c>
    </row>
    <row r="288" spans="1:10" x14ac:dyDescent="0.35">
      <c r="A288" t="s">
        <v>93</v>
      </c>
      <c r="B288" t="s">
        <v>10</v>
      </c>
      <c r="C288" t="s">
        <v>7</v>
      </c>
      <c r="D288" t="s">
        <v>60</v>
      </c>
      <c r="E288" t="s">
        <v>46</v>
      </c>
      <c r="F288" s="1">
        <v>550</v>
      </c>
      <c r="G288" s="1">
        <v>750</v>
      </c>
      <c r="H288">
        <f t="shared" si="5"/>
        <v>650</v>
      </c>
      <c r="I288" t="str">
        <f>IF(VLOOKUP(B288,Keywords!G:H,2,FALSE)=0,"",VLOOKUP(B288,Keywords!G:H,2,FALSE))</f>
        <v>Data Analyst</v>
      </c>
      <c r="J288">
        <f>COUNTIFS(B:B,B288,D:D,D288,E:E,E288,A:A,A288)</f>
        <v>1</v>
      </c>
    </row>
    <row r="289" spans="1:10" x14ac:dyDescent="0.35">
      <c r="A289" t="s">
        <v>93</v>
      </c>
      <c r="B289" t="s">
        <v>21</v>
      </c>
      <c r="C289" t="s">
        <v>7</v>
      </c>
      <c r="D289" t="s">
        <v>60</v>
      </c>
      <c r="E289" t="s">
        <v>46</v>
      </c>
      <c r="F289" s="2">
        <v>1000</v>
      </c>
      <c r="G289" s="2">
        <v>1150</v>
      </c>
      <c r="H289">
        <f t="shared" si="5"/>
        <v>1075</v>
      </c>
      <c r="I289" t="str">
        <f>IF(VLOOKUP(B289,Keywords!G:H,2,FALSE)=0,"",VLOOKUP(B289,Keywords!G:H,2,FALSE))</f>
        <v>Data Architect</v>
      </c>
      <c r="J289">
        <f>COUNTIFS(B:B,B289,D:D,D289,E:E,E289,A:A,A289)</f>
        <v>1</v>
      </c>
    </row>
    <row r="290" spans="1:10" x14ac:dyDescent="0.35">
      <c r="A290" t="s">
        <v>93</v>
      </c>
      <c r="B290" t="s">
        <v>29</v>
      </c>
      <c r="C290" t="s">
        <v>7</v>
      </c>
      <c r="D290" t="s">
        <v>60</v>
      </c>
      <c r="E290" t="s">
        <v>46</v>
      </c>
      <c r="F290" s="1">
        <v>700</v>
      </c>
      <c r="G290" s="2">
        <v>1000</v>
      </c>
      <c r="H290">
        <f t="shared" si="5"/>
        <v>850</v>
      </c>
      <c r="I290" t="str">
        <f>IF(VLOOKUP(B290,Keywords!G:H,2,FALSE)=0,"",VLOOKUP(B290,Keywords!G:H,2,FALSE))</f>
        <v>Data Engineer</v>
      </c>
      <c r="J290">
        <f>COUNTIFS(B:B,B290,D:D,D290,E:E,E290,A:A,A290)</f>
        <v>1</v>
      </c>
    </row>
    <row r="291" spans="1:10" x14ac:dyDescent="0.35">
      <c r="A291" t="s">
        <v>93</v>
      </c>
      <c r="B291" t="s">
        <v>30</v>
      </c>
      <c r="C291" t="s">
        <v>7</v>
      </c>
      <c r="D291" t="s">
        <v>60</v>
      </c>
      <c r="E291" t="s">
        <v>46</v>
      </c>
      <c r="F291" s="1">
        <v>750</v>
      </c>
      <c r="G291" s="2">
        <v>1050</v>
      </c>
      <c r="H291">
        <f t="shared" si="5"/>
        <v>900</v>
      </c>
      <c r="I291" t="str">
        <f>IF(VLOOKUP(B291,Keywords!G:H,2,FALSE)=0,"",VLOOKUP(B291,Keywords!G:H,2,FALSE))</f>
        <v>Data Scientist</v>
      </c>
      <c r="J291">
        <f>COUNTIFS(B:B,B291,D:D,D291,E:E,E291,A:A,A291)</f>
        <v>1</v>
      </c>
    </row>
    <row r="292" spans="1:10" x14ac:dyDescent="0.35">
      <c r="A292" t="s">
        <v>93</v>
      </c>
      <c r="B292" t="s">
        <v>31</v>
      </c>
      <c r="C292" t="s">
        <v>7</v>
      </c>
      <c r="D292" t="s">
        <v>60</v>
      </c>
      <c r="E292" t="s">
        <v>46</v>
      </c>
      <c r="F292" s="1">
        <v>800</v>
      </c>
      <c r="G292" s="2">
        <v>1100</v>
      </c>
      <c r="H292">
        <f t="shared" si="5"/>
        <v>950</v>
      </c>
      <c r="I292" t="str">
        <f>IF(VLOOKUP(B292,Keywords!G:H,2,FALSE)=0,"",VLOOKUP(B292,Keywords!G:H,2,FALSE))</f>
        <v>Data Scientist</v>
      </c>
      <c r="J292">
        <f>COUNTIFS(B:B,B292,D:D,D292,E:E,E292,A:A,A292)</f>
        <v>1</v>
      </c>
    </row>
    <row r="293" spans="1:10" x14ac:dyDescent="0.35">
      <c r="A293" t="s">
        <v>93</v>
      </c>
      <c r="B293" t="s">
        <v>89</v>
      </c>
      <c r="C293" t="s">
        <v>7</v>
      </c>
      <c r="D293" t="s">
        <v>60</v>
      </c>
      <c r="E293" t="s">
        <v>46</v>
      </c>
      <c r="F293" s="1">
        <v>750</v>
      </c>
      <c r="G293" s="1">
        <v>950</v>
      </c>
      <c r="H293">
        <f t="shared" si="5"/>
        <v>850</v>
      </c>
      <c r="I293" t="str">
        <f>IF(VLOOKUP(B293,Keywords!G:H,2,FALSE)=0,"",VLOOKUP(B293,Keywords!G:H,2,FALSE))</f>
        <v>Business Analyst</v>
      </c>
      <c r="J293">
        <f>COUNTIFS(B:B,B293,D:D,D293,E:E,E293,A:A,A293)</f>
        <v>1</v>
      </c>
    </row>
    <row r="294" spans="1:10" x14ac:dyDescent="0.35">
      <c r="A294" t="s">
        <v>93</v>
      </c>
      <c r="B294" t="s">
        <v>90</v>
      </c>
      <c r="C294" t="s">
        <v>7</v>
      </c>
      <c r="D294" t="s">
        <v>60</v>
      </c>
      <c r="E294" t="s">
        <v>46</v>
      </c>
      <c r="F294" s="1">
        <v>730</v>
      </c>
      <c r="G294" s="1">
        <v>905</v>
      </c>
      <c r="H294">
        <f t="shared" si="5"/>
        <v>818</v>
      </c>
      <c r="I294" t="str">
        <f>IF(VLOOKUP(B294,Keywords!G:H,2,FALSE)=0,"",VLOOKUP(B294,Keywords!G:H,2,FALSE))</f>
        <v/>
      </c>
      <c r="J294">
        <f>COUNTIFS(B:B,B294,D:D,D294,E:E,E294,A:A,A294)</f>
        <v>1</v>
      </c>
    </row>
    <row r="295" spans="1:10" x14ac:dyDescent="0.35">
      <c r="A295" t="s">
        <v>93</v>
      </c>
      <c r="B295" t="s">
        <v>91</v>
      </c>
      <c r="C295" t="s">
        <v>7</v>
      </c>
      <c r="D295" t="s">
        <v>60</v>
      </c>
      <c r="E295" t="s">
        <v>46</v>
      </c>
      <c r="F295" s="1">
        <v>650</v>
      </c>
      <c r="G295" s="1">
        <v>850</v>
      </c>
      <c r="H295">
        <f t="shared" si="5"/>
        <v>750</v>
      </c>
      <c r="I295" t="str">
        <f>IF(VLOOKUP(B295,Keywords!G:H,2,FALSE)=0,"",VLOOKUP(B295,Keywords!G:H,2,FALSE))</f>
        <v/>
      </c>
      <c r="J295">
        <f>COUNTIFS(B:B,B295,D:D,D295,E:E,E295,A:A,A295)</f>
        <v>1</v>
      </c>
    </row>
    <row r="296" spans="1:10" x14ac:dyDescent="0.35">
      <c r="A296" t="s">
        <v>93</v>
      </c>
      <c r="B296" t="s">
        <v>92</v>
      </c>
      <c r="C296" t="s">
        <v>7</v>
      </c>
      <c r="D296" t="s">
        <v>60</v>
      </c>
      <c r="E296" t="s">
        <v>46</v>
      </c>
      <c r="F296" s="1">
        <v>900</v>
      </c>
      <c r="G296" s="2">
        <v>1200</v>
      </c>
      <c r="H296">
        <f t="shared" si="5"/>
        <v>1050</v>
      </c>
      <c r="I296" t="str">
        <f>IF(VLOOKUP(B296,Keywords!G:H,2,FALSE)=0,"",VLOOKUP(B296,Keywords!G:H,2,FALSE))</f>
        <v>Project Manager</v>
      </c>
      <c r="J296">
        <f>COUNTIFS(B:B,B296,D:D,D296,E:E,E296,A:A,A296)</f>
        <v>1</v>
      </c>
    </row>
    <row r="297" spans="1:10" x14ac:dyDescent="0.35">
      <c r="A297" t="s">
        <v>93</v>
      </c>
      <c r="B297" t="s">
        <v>82</v>
      </c>
      <c r="C297" t="s">
        <v>7</v>
      </c>
      <c r="D297" t="s">
        <v>60</v>
      </c>
      <c r="E297" t="s">
        <v>46</v>
      </c>
      <c r="F297" s="1">
        <v>835</v>
      </c>
      <c r="G297" s="2">
        <v>1130</v>
      </c>
      <c r="H297">
        <f t="shared" si="5"/>
        <v>983</v>
      </c>
      <c r="I297" t="str">
        <f>IF(VLOOKUP(B297,Keywords!G:H,2,FALSE)=0,"",VLOOKUP(B297,Keywords!G:H,2,FALSE))</f>
        <v/>
      </c>
      <c r="J297">
        <f>COUNTIFS(B:B,B297,D:D,D297,E:E,E297,A:A,A297)</f>
        <v>1</v>
      </c>
    </row>
    <row r="298" spans="1:10" x14ac:dyDescent="0.35">
      <c r="A298" t="s">
        <v>93</v>
      </c>
      <c r="B298" t="s">
        <v>52</v>
      </c>
      <c r="C298" t="s">
        <v>7</v>
      </c>
      <c r="D298" t="s">
        <v>57</v>
      </c>
      <c r="E298" t="s">
        <v>43</v>
      </c>
      <c r="F298" s="2">
        <v>85000</v>
      </c>
      <c r="G298" s="2">
        <v>110000</v>
      </c>
      <c r="H298">
        <f t="shared" si="4"/>
        <v>98000</v>
      </c>
      <c r="I298" t="str">
        <f>IF(VLOOKUP(B298,Keywords!G:H,2,FALSE)=0,"",VLOOKUP(B298,Keywords!G:H,2,FALSE))</f>
        <v>Business Analyst</v>
      </c>
      <c r="J298">
        <f>COUNTIFS(B:B,B298,D:D,D298,E:E,E298,A:A,A298)</f>
        <v>1</v>
      </c>
    </row>
    <row r="299" spans="1:10" x14ac:dyDescent="0.35">
      <c r="A299" t="s">
        <v>93</v>
      </c>
      <c r="B299" t="s">
        <v>51</v>
      </c>
      <c r="C299" t="s">
        <v>7</v>
      </c>
      <c r="D299" t="s">
        <v>57</v>
      </c>
      <c r="E299" t="s">
        <v>43</v>
      </c>
      <c r="F299" s="2">
        <v>110000</v>
      </c>
      <c r="G299" s="2">
        <v>140000</v>
      </c>
      <c r="H299">
        <f t="shared" si="4"/>
        <v>125000</v>
      </c>
      <c r="I299" t="str">
        <f>IF(VLOOKUP(B299,Keywords!G:H,2,FALSE)=0,"",VLOOKUP(B299,Keywords!G:H,2,FALSE))</f>
        <v>Business Analyst</v>
      </c>
      <c r="J299">
        <f>COUNTIFS(B:B,B299,D:D,D299,E:E,E299,A:A,A299)</f>
        <v>1</v>
      </c>
    </row>
    <row r="300" spans="1:10" x14ac:dyDescent="0.35">
      <c r="A300" t="s">
        <v>93</v>
      </c>
      <c r="B300" t="s">
        <v>88</v>
      </c>
      <c r="C300" t="s">
        <v>7</v>
      </c>
      <c r="D300" t="s">
        <v>57</v>
      </c>
      <c r="E300" t="s">
        <v>43</v>
      </c>
      <c r="F300" s="2">
        <v>100000</v>
      </c>
      <c r="G300" s="2">
        <v>130000</v>
      </c>
      <c r="H300">
        <f t="shared" si="4"/>
        <v>115000</v>
      </c>
      <c r="I300" t="str">
        <f>IF(VLOOKUP(B300,Keywords!G:H,2,FALSE)=0,"",VLOOKUP(B300,Keywords!G:H,2,FALSE))</f>
        <v/>
      </c>
      <c r="J300">
        <f>COUNTIFS(B:B,B300,D:D,D300,E:E,E300,A:A,A300)</f>
        <v>1</v>
      </c>
    </row>
    <row r="301" spans="1:10" x14ac:dyDescent="0.35">
      <c r="A301" t="s">
        <v>93</v>
      </c>
      <c r="B301" t="s">
        <v>65</v>
      </c>
      <c r="C301" t="s">
        <v>7</v>
      </c>
      <c r="D301" t="s">
        <v>57</v>
      </c>
      <c r="E301" t="s">
        <v>43</v>
      </c>
      <c r="F301" s="2">
        <v>95000</v>
      </c>
      <c r="G301" s="2">
        <v>130000</v>
      </c>
      <c r="H301">
        <f t="shared" si="4"/>
        <v>113000</v>
      </c>
      <c r="I301" t="str">
        <f>IF(VLOOKUP(B301,Keywords!G:H,2,FALSE)=0,"",VLOOKUP(B301,Keywords!G:H,2,FALSE))</f>
        <v>Analyst</v>
      </c>
      <c r="J301">
        <f>COUNTIFS(B:B,B301,D:D,D301,E:E,E301,A:A,A301)</f>
        <v>1</v>
      </c>
    </row>
    <row r="302" spans="1:10" x14ac:dyDescent="0.35">
      <c r="A302" t="s">
        <v>93</v>
      </c>
      <c r="B302" t="s">
        <v>94</v>
      </c>
      <c r="C302" t="s">
        <v>7</v>
      </c>
      <c r="D302" t="s">
        <v>57</v>
      </c>
      <c r="E302" t="s">
        <v>43</v>
      </c>
      <c r="F302" s="2">
        <v>85000</v>
      </c>
      <c r="G302" s="2">
        <v>125000</v>
      </c>
      <c r="H302">
        <f t="shared" si="4"/>
        <v>105000</v>
      </c>
      <c r="I302" t="str">
        <f>IF(VLOOKUP(B302,Keywords!G:H,2,FALSE)=0,"",VLOOKUP(B302,Keywords!G:H,2,FALSE))</f>
        <v>Analyst</v>
      </c>
      <c r="J302">
        <f>COUNTIFS(B:B,B302,D:D,D302,E:E,E302,A:A,A302)</f>
        <v>1</v>
      </c>
    </row>
    <row r="303" spans="1:10" x14ac:dyDescent="0.35">
      <c r="A303" t="s">
        <v>93</v>
      </c>
      <c r="B303" t="s">
        <v>95</v>
      </c>
      <c r="C303" t="s">
        <v>7</v>
      </c>
      <c r="D303" t="s">
        <v>57</v>
      </c>
      <c r="E303" t="s">
        <v>43</v>
      </c>
      <c r="F303" s="2">
        <v>150000</v>
      </c>
      <c r="G303" s="2">
        <v>180000</v>
      </c>
      <c r="H303">
        <f t="shared" si="4"/>
        <v>165000</v>
      </c>
      <c r="I303" t="str">
        <f>IF(VLOOKUP(B303,Keywords!G:H,2,FALSE)=0,"",VLOOKUP(B303,Keywords!G:H,2,FALSE))</f>
        <v>Analyst</v>
      </c>
      <c r="J303">
        <f>COUNTIFS(B:B,B303,D:D,D303,E:E,E303,A:A,A303)</f>
        <v>1</v>
      </c>
    </row>
    <row r="304" spans="1:10" x14ac:dyDescent="0.35">
      <c r="A304" t="s">
        <v>93</v>
      </c>
      <c r="B304" t="s">
        <v>54</v>
      </c>
      <c r="C304" t="s">
        <v>7</v>
      </c>
      <c r="D304" t="s">
        <v>57</v>
      </c>
      <c r="E304" t="s">
        <v>43</v>
      </c>
      <c r="F304" s="2">
        <v>105000</v>
      </c>
      <c r="G304" s="2">
        <v>135000</v>
      </c>
      <c r="H304">
        <f t="shared" si="4"/>
        <v>120000</v>
      </c>
      <c r="I304" t="str">
        <f>IF(VLOOKUP(B304,Keywords!G:H,2,FALSE)=0,"",VLOOKUP(B304,Keywords!G:H,2,FALSE))</f>
        <v>Analyst</v>
      </c>
      <c r="J304">
        <f>COUNTIFS(B:B,B304,D:D,D304,E:E,E304,A:A,A304)</f>
        <v>1</v>
      </c>
    </row>
    <row r="305" spans="1:10" x14ac:dyDescent="0.35">
      <c r="A305" t="s">
        <v>93</v>
      </c>
      <c r="B305" t="s">
        <v>48</v>
      </c>
      <c r="C305" t="s">
        <v>7</v>
      </c>
      <c r="D305" t="s">
        <v>57</v>
      </c>
      <c r="E305" t="s">
        <v>43</v>
      </c>
      <c r="F305" s="2">
        <v>130000</v>
      </c>
      <c r="G305" s="2">
        <v>150000</v>
      </c>
      <c r="H305">
        <f t="shared" si="4"/>
        <v>140000</v>
      </c>
      <c r="I305" t="str">
        <f>IF(VLOOKUP(B305,Keywords!G:H,2,FALSE)=0,"",VLOOKUP(B305,Keywords!G:H,2,FALSE))</f>
        <v>Project Manager</v>
      </c>
      <c r="J305">
        <f>COUNTIFS(B:B,B305,D:D,D305,E:E,E305,A:A,A305)</f>
        <v>1</v>
      </c>
    </row>
    <row r="306" spans="1:10" x14ac:dyDescent="0.35">
      <c r="A306" t="s">
        <v>93</v>
      </c>
      <c r="B306" t="s">
        <v>47</v>
      </c>
      <c r="C306" t="s">
        <v>7</v>
      </c>
      <c r="D306" t="s">
        <v>57</v>
      </c>
      <c r="E306" t="s">
        <v>43</v>
      </c>
      <c r="F306" s="2">
        <v>140000</v>
      </c>
      <c r="G306" s="2">
        <v>170000</v>
      </c>
      <c r="H306">
        <f t="shared" si="4"/>
        <v>155000</v>
      </c>
      <c r="I306" t="str">
        <f>IF(VLOOKUP(B306,Keywords!G:H,2,FALSE)=0,"",VLOOKUP(B306,Keywords!G:H,2,FALSE))</f>
        <v>Project Manager</v>
      </c>
      <c r="J306">
        <f>COUNTIFS(B:B,B306,D:D,D306,E:E,E306,A:A,A306)</f>
        <v>1</v>
      </c>
    </row>
    <row r="307" spans="1:10" x14ac:dyDescent="0.35">
      <c r="A307" t="s">
        <v>93</v>
      </c>
      <c r="B307" t="s">
        <v>22</v>
      </c>
      <c r="C307" t="s">
        <v>7</v>
      </c>
      <c r="D307" t="s">
        <v>57</v>
      </c>
      <c r="E307" t="s">
        <v>43</v>
      </c>
      <c r="F307" s="2">
        <v>155000</v>
      </c>
      <c r="G307" s="2">
        <v>200000</v>
      </c>
      <c r="H307">
        <f t="shared" si="4"/>
        <v>178000</v>
      </c>
      <c r="I307" t="str">
        <f>IF(VLOOKUP(B307,Keywords!G:H,2,FALSE)=0,"",VLOOKUP(B307,Keywords!G:H,2,FALSE))</f>
        <v>Data Architect</v>
      </c>
      <c r="J307">
        <f>COUNTIFS(B:B,B307,D:D,D307,E:E,E307,A:A,A307)</f>
        <v>1</v>
      </c>
    </row>
    <row r="308" spans="1:10" x14ac:dyDescent="0.35">
      <c r="A308" t="s">
        <v>93</v>
      </c>
      <c r="B308" t="s">
        <v>27</v>
      </c>
      <c r="C308" t="s">
        <v>7</v>
      </c>
      <c r="D308" t="s">
        <v>57</v>
      </c>
      <c r="E308" t="s">
        <v>43</v>
      </c>
      <c r="F308" s="2">
        <v>120000</v>
      </c>
      <c r="G308" s="2">
        <v>150000</v>
      </c>
      <c r="H308">
        <f t="shared" si="4"/>
        <v>135000</v>
      </c>
      <c r="I308" t="str">
        <f>IF(VLOOKUP(B308,Keywords!G:H,2,FALSE)=0,"",VLOOKUP(B308,Keywords!G:H,2,FALSE))</f>
        <v>Business Analyst</v>
      </c>
      <c r="J308">
        <f>COUNTIFS(B:B,B308,D:D,D308,E:E,E308,A:A,A308)</f>
        <v>1</v>
      </c>
    </row>
    <row r="309" spans="1:10" x14ac:dyDescent="0.35">
      <c r="A309" t="s">
        <v>93</v>
      </c>
      <c r="B309" t="s">
        <v>26</v>
      </c>
      <c r="C309" t="s">
        <v>7</v>
      </c>
      <c r="D309" t="s">
        <v>57</v>
      </c>
      <c r="E309" t="s">
        <v>43</v>
      </c>
      <c r="F309" s="2">
        <v>120000</v>
      </c>
      <c r="G309" s="2">
        <v>150000</v>
      </c>
      <c r="H309">
        <f t="shared" si="4"/>
        <v>135000</v>
      </c>
      <c r="I309" t="str">
        <f>IF(VLOOKUP(B309,Keywords!G:H,2,FALSE)=0,"",VLOOKUP(B309,Keywords!G:H,2,FALSE))</f>
        <v/>
      </c>
      <c r="J309">
        <f>COUNTIFS(B:B,B309,D:D,D309,E:E,E309,A:A,A309)</f>
        <v>1</v>
      </c>
    </row>
    <row r="310" spans="1:10" x14ac:dyDescent="0.35">
      <c r="A310" t="s">
        <v>93</v>
      </c>
      <c r="B310" t="s">
        <v>9</v>
      </c>
      <c r="C310" t="s">
        <v>7</v>
      </c>
      <c r="D310" t="s">
        <v>57</v>
      </c>
      <c r="E310" t="s">
        <v>43</v>
      </c>
      <c r="F310" s="2">
        <v>125000</v>
      </c>
      <c r="G310" s="2">
        <v>150000</v>
      </c>
      <c r="H310">
        <f t="shared" si="4"/>
        <v>138000</v>
      </c>
      <c r="I310" t="str">
        <f>IF(VLOOKUP(B310,Keywords!G:H,2,FALSE)=0,"",VLOOKUP(B310,Keywords!G:H,2,FALSE))</f>
        <v/>
      </c>
      <c r="J310">
        <f>COUNTIFS(B:B,B310,D:D,D310,E:E,E310,A:A,A310)</f>
        <v>1</v>
      </c>
    </row>
    <row r="311" spans="1:10" x14ac:dyDescent="0.35">
      <c r="A311" t="s">
        <v>93</v>
      </c>
      <c r="B311" t="s">
        <v>23</v>
      </c>
      <c r="C311" t="s">
        <v>7</v>
      </c>
      <c r="D311" t="s">
        <v>57</v>
      </c>
      <c r="E311" t="s">
        <v>43</v>
      </c>
      <c r="F311" s="2">
        <v>155000</v>
      </c>
      <c r="G311" s="2">
        <v>200000</v>
      </c>
      <c r="H311">
        <f t="shared" si="4"/>
        <v>178000</v>
      </c>
      <c r="I311" t="str">
        <f>IF(VLOOKUP(B311,Keywords!G:H,2,FALSE)=0,"",VLOOKUP(B311,Keywords!G:H,2,FALSE))</f>
        <v/>
      </c>
      <c r="J311">
        <f>COUNTIFS(B:B,B311,D:D,D311,E:E,E311,A:A,A311)</f>
        <v>1</v>
      </c>
    </row>
    <row r="312" spans="1:10" x14ac:dyDescent="0.35">
      <c r="A312" t="s">
        <v>93</v>
      </c>
      <c r="B312" t="s">
        <v>24</v>
      </c>
      <c r="C312" t="s">
        <v>7</v>
      </c>
      <c r="D312" t="s">
        <v>57</v>
      </c>
      <c r="E312" t="s">
        <v>43</v>
      </c>
      <c r="F312" s="2">
        <v>135000</v>
      </c>
      <c r="G312" s="2">
        <v>165000</v>
      </c>
      <c r="H312">
        <f t="shared" si="4"/>
        <v>150000</v>
      </c>
      <c r="I312" t="str">
        <f>IF(VLOOKUP(B312,Keywords!G:H,2,FALSE)=0,"",VLOOKUP(B312,Keywords!G:H,2,FALSE))</f>
        <v>Project Manager</v>
      </c>
      <c r="J312">
        <f>COUNTIFS(B:B,B312,D:D,D312,E:E,E312,A:A,A312)</f>
        <v>1</v>
      </c>
    </row>
    <row r="313" spans="1:10" x14ac:dyDescent="0.35">
      <c r="A313" t="s">
        <v>93</v>
      </c>
      <c r="B313" t="s">
        <v>10</v>
      </c>
      <c r="C313" t="s">
        <v>7</v>
      </c>
      <c r="D313" t="s">
        <v>57</v>
      </c>
      <c r="E313" t="s">
        <v>43</v>
      </c>
      <c r="F313" s="2">
        <v>90000</v>
      </c>
      <c r="G313" s="2">
        <v>130000</v>
      </c>
      <c r="H313">
        <f t="shared" si="4"/>
        <v>110000</v>
      </c>
      <c r="I313" t="str">
        <f>IF(VLOOKUP(B313,Keywords!G:H,2,FALSE)=0,"",VLOOKUP(B313,Keywords!G:H,2,FALSE))</f>
        <v>Data Analyst</v>
      </c>
      <c r="J313">
        <f>COUNTIFS(B:B,B313,D:D,D313,E:E,E313,A:A,A313)</f>
        <v>1</v>
      </c>
    </row>
    <row r="314" spans="1:10" x14ac:dyDescent="0.35">
      <c r="A314" t="s">
        <v>93</v>
      </c>
      <c r="B314" t="s">
        <v>21</v>
      </c>
      <c r="C314" t="s">
        <v>7</v>
      </c>
      <c r="D314" t="s">
        <v>57</v>
      </c>
      <c r="E314" t="s">
        <v>43</v>
      </c>
      <c r="F314" s="2">
        <v>155000</v>
      </c>
      <c r="G314" s="2">
        <v>200000</v>
      </c>
      <c r="H314">
        <f t="shared" si="4"/>
        <v>178000</v>
      </c>
      <c r="I314" t="str">
        <f>IF(VLOOKUP(B314,Keywords!G:H,2,FALSE)=0,"",VLOOKUP(B314,Keywords!G:H,2,FALSE))</f>
        <v>Data Architect</v>
      </c>
      <c r="J314">
        <f>COUNTIFS(B:B,B314,D:D,D314,E:E,E314,A:A,A314)</f>
        <v>1</v>
      </c>
    </row>
    <row r="315" spans="1:10" x14ac:dyDescent="0.35">
      <c r="A315" t="s">
        <v>93</v>
      </c>
      <c r="B315" t="s">
        <v>29</v>
      </c>
      <c r="C315" t="s">
        <v>7</v>
      </c>
      <c r="D315" t="s">
        <v>57</v>
      </c>
      <c r="E315" t="s">
        <v>43</v>
      </c>
      <c r="F315" s="2">
        <v>130000</v>
      </c>
      <c r="G315" s="2">
        <v>185000</v>
      </c>
      <c r="H315">
        <f t="shared" si="4"/>
        <v>158000</v>
      </c>
      <c r="I315" t="str">
        <f>IF(VLOOKUP(B315,Keywords!G:H,2,FALSE)=0,"",VLOOKUP(B315,Keywords!G:H,2,FALSE))</f>
        <v>Data Engineer</v>
      </c>
      <c r="J315">
        <f>COUNTIFS(B:B,B315,D:D,D315,E:E,E315,A:A,A315)</f>
        <v>1</v>
      </c>
    </row>
    <row r="316" spans="1:10" x14ac:dyDescent="0.35">
      <c r="A316" t="s">
        <v>93</v>
      </c>
      <c r="B316" t="s">
        <v>30</v>
      </c>
      <c r="C316" t="s">
        <v>7</v>
      </c>
      <c r="D316" t="s">
        <v>57</v>
      </c>
      <c r="E316" t="s">
        <v>43</v>
      </c>
      <c r="F316" s="2">
        <v>130000</v>
      </c>
      <c r="G316" s="2">
        <v>185000</v>
      </c>
      <c r="H316">
        <f t="shared" si="4"/>
        <v>158000</v>
      </c>
      <c r="I316" t="str">
        <f>IF(VLOOKUP(B316,Keywords!G:H,2,FALSE)=0,"",VLOOKUP(B316,Keywords!G:H,2,FALSE))</f>
        <v>Data Scientist</v>
      </c>
      <c r="J316">
        <f>COUNTIFS(B:B,B316,D:D,D316,E:E,E316,A:A,A316)</f>
        <v>1</v>
      </c>
    </row>
    <row r="317" spans="1:10" x14ac:dyDescent="0.35">
      <c r="A317" t="s">
        <v>93</v>
      </c>
      <c r="B317" t="s">
        <v>31</v>
      </c>
      <c r="C317" t="s">
        <v>7</v>
      </c>
      <c r="D317" t="s">
        <v>57</v>
      </c>
      <c r="E317" t="s">
        <v>43</v>
      </c>
      <c r="F317" s="2">
        <v>130000</v>
      </c>
      <c r="G317" s="2">
        <v>185000</v>
      </c>
      <c r="H317">
        <f t="shared" si="4"/>
        <v>158000</v>
      </c>
      <c r="I317" t="str">
        <f>IF(VLOOKUP(B317,Keywords!G:H,2,FALSE)=0,"",VLOOKUP(B317,Keywords!G:H,2,FALSE))</f>
        <v>Data Scientist</v>
      </c>
      <c r="J317">
        <f>COUNTIFS(B:B,B317,D:D,D317,E:E,E317,A:A,A317)</f>
        <v>1</v>
      </c>
    </row>
    <row r="318" spans="1:10" x14ac:dyDescent="0.35">
      <c r="A318" t="s">
        <v>93</v>
      </c>
      <c r="B318" t="s">
        <v>89</v>
      </c>
      <c r="C318" t="s">
        <v>7</v>
      </c>
      <c r="D318" t="s">
        <v>57</v>
      </c>
      <c r="E318" t="s">
        <v>43</v>
      </c>
      <c r="F318" s="2">
        <v>120000</v>
      </c>
      <c r="G318" s="2">
        <v>150000</v>
      </c>
      <c r="H318">
        <f t="shared" ref="H318:H322" si="6">MROUND((F318+G318)/2,1000)</f>
        <v>135000</v>
      </c>
      <c r="I318" t="str">
        <f>IF(VLOOKUP(B318,Keywords!G:H,2,FALSE)=0,"",VLOOKUP(B318,Keywords!G:H,2,FALSE))</f>
        <v>Business Analyst</v>
      </c>
      <c r="J318">
        <f>COUNTIFS(B:B,B318,D:D,D318,E:E,E318,A:A,A318)</f>
        <v>1</v>
      </c>
    </row>
    <row r="319" spans="1:10" x14ac:dyDescent="0.35">
      <c r="A319" t="s">
        <v>93</v>
      </c>
      <c r="B319" t="s">
        <v>90</v>
      </c>
      <c r="C319" t="s">
        <v>7</v>
      </c>
      <c r="D319" t="s">
        <v>57</v>
      </c>
      <c r="E319" t="s">
        <v>43</v>
      </c>
      <c r="F319" s="2">
        <v>140000</v>
      </c>
      <c r="G319" s="2">
        <v>160000</v>
      </c>
      <c r="H319">
        <f t="shared" si="6"/>
        <v>150000</v>
      </c>
      <c r="I319" t="str">
        <f>IF(VLOOKUP(B319,Keywords!G:H,2,FALSE)=0,"",VLOOKUP(B319,Keywords!G:H,2,FALSE))</f>
        <v/>
      </c>
      <c r="J319">
        <f>COUNTIFS(B:B,B319,D:D,D319,E:E,E319,A:A,A319)</f>
        <v>1</v>
      </c>
    </row>
    <row r="320" spans="1:10" x14ac:dyDescent="0.35">
      <c r="A320" t="s">
        <v>93</v>
      </c>
      <c r="B320" t="s">
        <v>91</v>
      </c>
      <c r="C320" t="s">
        <v>7</v>
      </c>
      <c r="D320" t="s">
        <v>57</v>
      </c>
      <c r="E320" t="s">
        <v>43</v>
      </c>
      <c r="F320" s="2">
        <v>125000</v>
      </c>
      <c r="G320" s="2">
        <v>150000</v>
      </c>
      <c r="H320">
        <f t="shared" si="6"/>
        <v>138000</v>
      </c>
      <c r="I320" t="str">
        <f>IF(VLOOKUP(B320,Keywords!G:H,2,FALSE)=0,"",VLOOKUP(B320,Keywords!G:H,2,FALSE))</f>
        <v/>
      </c>
      <c r="J320">
        <f>COUNTIFS(B:B,B320,D:D,D320,E:E,E320,A:A,A320)</f>
        <v>1</v>
      </c>
    </row>
    <row r="321" spans="1:10" x14ac:dyDescent="0.35">
      <c r="A321" t="s">
        <v>93</v>
      </c>
      <c r="B321" t="s">
        <v>92</v>
      </c>
      <c r="C321" t="s">
        <v>7</v>
      </c>
      <c r="D321" t="s">
        <v>57</v>
      </c>
      <c r="E321" t="s">
        <v>43</v>
      </c>
      <c r="F321" s="2">
        <v>130000</v>
      </c>
      <c r="G321" s="2">
        <v>180000</v>
      </c>
      <c r="H321">
        <f t="shared" si="6"/>
        <v>155000</v>
      </c>
      <c r="I321" t="str">
        <f>IF(VLOOKUP(B321,Keywords!G:H,2,FALSE)=0,"",VLOOKUP(B321,Keywords!G:H,2,FALSE))</f>
        <v>Project Manager</v>
      </c>
      <c r="J321">
        <f>COUNTIFS(B:B,B321,D:D,D321,E:E,E321,A:A,A321)</f>
        <v>1</v>
      </c>
    </row>
    <row r="322" spans="1:10" x14ac:dyDescent="0.35">
      <c r="A322" t="s">
        <v>93</v>
      </c>
      <c r="B322" t="s">
        <v>82</v>
      </c>
      <c r="C322" t="s">
        <v>7</v>
      </c>
      <c r="D322" t="s">
        <v>57</v>
      </c>
      <c r="E322" t="s">
        <v>43</v>
      </c>
      <c r="F322" s="2">
        <v>160000</v>
      </c>
      <c r="G322" s="2">
        <v>200000</v>
      </c>
      <c r="H322">
        <f t="shared" si="6"/>
        <v>180000</v>
      </c>
      <c r="I322" t="str">
        <f>IF(VLOOKUP(B322,Keywords!G:H,2,FALSE)=0,"",VLOOKUP(B322,Keywords!G:H,2,FALSE))</f>
        <v/>
      </c>
      <c r="J322">
        <f>COUNTIFS(B:B,B322,D:D,D322,E:E,E322,A:A,A322)</f>
        <v>1</v>
      </c>
    </row>
    <row r="323" spans="1:10" x14ac:dyDescent="0.35">
      <c r="A323" t="s">
        <v>93</v>
      </c>
      <c r="B323" t="s">
        <v>52</v>
      </c>
      <c r="C323" t="s">
        <v>7</v>
      </c>
      <c r="D323" t="s">
        <v>57</v>
      </c>
      <c r="E323" t="s">
        <v>46</v>
      </c>
      <c r="F323" s="1">
        <v>520</v>
      </c>
      <c r="G323" s="1">
        <v>680</v>
      </c>
      <c r="H323">
        <f t="shared" ref="H323:H347" si="7">ROUND((F323+G323)/2,0)</f>
        <v>600</v>
      </c>
      <c r="I323" t="str">
        <f>IF(VLOOKUP(B323,Keywords!G:H,2,FALSE)=0,"",VLOOKUP(B323,Keywords!G:H,2,FALSE))</f>
        <v>Business Analyst</v>
      </c>
      <c r="J323">
        <f>COUNTIFS(B:B,B323,D:D,D323,E:E,E323,A:A,A323)</f>
        <v>1</v>
      </c>
    </row>
    <row r="324" spans="1:10" x14ac:dyDescent="0.35">
      <c r="A324" t="s">
        <v>93</v>
      </c>
      <c r="B324" t="s">
        <v>51</v>
      </c>
      <c r="C324" t="s">
        <v>7</v>
      </c>
      <c r="D324" t="s">
        <v>57</v>
      </c>
      <c r="E324" t="s">
        <v>46</v>
      </c>
      <c r="F324" s="1">
        <v>680</v>
      </c>
      <c r="G324" s="1">
        <v>750</v>
      </c>
      <c r="H324">
        <f t="shared" si="7"/>
        <v>715</v>
      </c>
      <c r="I324" t="str">
        <f>IF(VLOOKUP(B324,Keywords!G:H,2,FALSE)=0,"",VLOOKUP(B324,Keywords!G:H,2,FALSE))</f>
        <v>Business Analyst</v>
      </c>
      <c r="J324">
        <f>COUNTIFS(B:B,B324,D:D,D324,E:E,E324,A:A,A324)</f>
        <v>1</v>
      </c>
    </row>
    <row r="325" spans="1:10" x14ac:dyDescent="0.35">
      <c r="A325" t="s">
        <v>93</v>
      </c>
      <c r="B325" t="s">
        <v>88</v>
      </c>
      <c r="C325" t="s">
        <v>7</v>
      </c>
      <c r="D325" t="s">
        <v>57</v>
      </c>
      <c r="E325" t="s">
        <v>46</v>
      </c>
      <c r="F325" s="1">
        <v>520</v>
      </c>
      <c r="G325" s="1">
        <v>680</v>
      </c>
      <c r="H325">
        <f t="shared" si="7"/>
        <v>600</v>
      </c>
      <c r="I325" t="str">
        <f>IF(VLOOKUP(B325,Keywords!G:H,2,FALSE)=0,"",VLOOKUP(B325,Keywords!G:H,2,FALSE))</f>
        <v/>
      </c>
      <c r="J325">
        <f>COUNTIFS(B:B,B325,D:D,D325,E:E,E325,A:A,A325)</f>
        <v>1</v>
      </c>
    </row>
    <row r="326" spans="1:10" x14ac:dyDescent="0.35">
      <c r="A326" t="s">
        <v>93</v>
      </c>
      <c r="B326" t="s">
        <v>65</v>
      </c>
      <c r="C326" t="s">
        <v>7</v>
      </c>
      <c r="D326" t="s">
        <v>57</v>
      </c>
      <c r="E326" t="s">
        <v>46</v>
      </c>
      <c r="F326" s="1">
        <v>850</v>
      </c>
      <c r="G326" s="2">
        <v>1050</v>
      </c>
      <c r="H326">
        <f t="shared" si="7"/>
        <v>950</v>
      </c>
      <c r="I326" t="str">
        <f>IF(VLOOKUP(B326,Keywords!G:H,2,FALSE)=0,"",VLOOKUP(B326,Keywords!G:H,2,FALSE))</f>
        <v>Analyst</v>
      </c>
      <c r="J326">
        <f>COUNTIFS(B:B,B326,D:D,D326,E:E,E326,A:A,A326)</f>
        <v>1</v>
      </c>
    </row>
    <row r="327" spans="1:10" x14ac:dyDescent="0.35">
      <c r="A327" t="s">
        <v>93</v>
      </c>
      <c r="B327" t="s">
        <v>94</v>
      </c>
      <c r="C327" t="s">
        <v>7</v>
      </c>
      <c r="D327" t="s">
        <v>57</v>
      </c>
      <c r="E327" t="s">
        <v>46</v>
      </c>
      <c r="F327" s="1">
        <v>445</v>
      </c>
      <c r="G327" s="1">
        <v>650</v>
      </c>
      <c r="H327">
        <f t="shared" si="7"/>
        <v>548</v>
      </c>
      <c r="I327" t="str">
        <f>IF(VLOOKUP(B327,Keywords!G:H,2,FALSE)=0,"",VLOOKUP(B327,Keywords!G:H,2,FALSE))</f>
        <v>Analyst</v>
      </c>
      <c r="J327">
        <f>COUNTIFS(B:B,B327,D:D,D327,E:E,E327,A:A,A327)</f>
        <v>1</v>
      </c>
    </row>
    <row r="328" spans="1:10" x14ac:dyDescent="0.35">
      <c r="A328" t="s">
        <v>93</v>
      </c>
      <c r="B328" t="s">
        <v>95</v>
      </c>
      <c r="C328" t="s">
        <v>7</v>
      </c>
      <c r="D328" t="s">
        <v>57</v>
      </c>
      <c r="E328" t="s">
        <v>46</v>
      </c>
      <c r="F328" s="1">
        <v>780</v>
      </c>
      <c r="G328" s="1">
        <v>950</v>
      </c>
      <c r="H328">
        <f t="shared" si="7"/>
        <v>865</v>
      </c>
      <c r="I328" t="str">
        <f>IF(VLOOKUP(B328,Keywords!G:H,2,FALSE)=0,"",VLOOKUP(B328,Keywords!G:H,2,FALSE))</f>
        <v>Analyst</v>
      </c>
      <c r="J328">
        <f>COUNTIFS(B:B,B328,D:D,D328,E:E,E328,A:A,A328)</f>
        <v>1</v>
      </c>
    </row>
    <row r="329" spans="1:10" x14ac:dyDescent="0.35">
      <c r="A329" t="s">
        <v>93</v>
      </c>
      <c r="B329" t="s">
        <v>54</v>
      </c>
      <c r="C329" t="s">
        <v>7</v>
      </c>
      <c r="D329" t="s">
        <v>57</v>
      </c>
      <c r="E329" t="s">
        <v>46</v>
      </c>
      <c r="F329" s="1">
        <v>550</v>
      </c>
      <c r="G329" s="1">
        <v>700</v>
      </c>
      <c r="H329">
        <f t="shared" si="7"/>
        <v>625</v>
      </c>
      <c r="I329" t="str">
        <f>IF(VLOOKUP(B329,Keywords!G:H,2,FALSE)=0,"",VLOOKUP(B329,Keywords!G:H,2,FALSE))</f>
        <v>Analyst</v>
      </c>
      <c r="J329">
        <f>COUNTIFS(B:B,B329,D:D,D329,E:E,E329,A:A,A329)</f>
        <v>1</v>
      </c>
    </row>
    <row r="330" spans="1:10" x14ac:dyDescent="0.35">
      <c r="A330" t="s">
        <v>93</v>
      </c>
      <c r="B330" t="s">
        <v>48</v>
      </c>
      <c r="C330" t="s">
        <v>7</v>
      </c>
      <c r="D330" t="s">
        <v>57</v>
      </c>
      <c r="E330" t="s">
        <v>46</v>
      </c>
      <c r="F330" s="1">
        <v>800</v>
      </c>
      <c r="G330" s="1">
        <v>900</v>
      </c>
      <c r="H330">
        <f t="shared" si="7"/>
        <v>850</v>
      </c>
      <c r="I330" t="str">
        <f>IF(VLOOKUP(B330,Keywords!G:H,2,FALSE)=0,"",VLOOKUP(B330,Keywords!G:H,2,FALSE))</f>
        <v>Project Manager</v>
      </c>
      <c r="J330">
        <f>COUNTIFS(B:B,B330,D:D,D330,E:E,E330,A:A,A330)</f>
        <v>1</v>
      </c>
    </row>
    <row r="331" spans="1:10" x14ac:dyDescent="0.35">
      <c r="A331" t="s">
        <v>93</v>
      </c>
      <c r="B331" t="s">
        <v>47</v>
      </c>
      <c r="C331" t="s">
        <v>7</v>
      </c>
      <c r="D331" t="s">
        <v>57</v>
      </c>
      <c r="E331" t="s">
        <v>46</v>
      </c>
      <c r="F331" s="1">
        <v>900</v>
      </c>
      <c r="G331" s="2">
        <v>1000</v>
      </c>
      <c r="H331">
        <f t="shared" si="7"/>
        <v>950</v>
      </c>
      <c r="I331" t="str">
        <f>IF(VLOOKUP(B331,Keywords!G:H,2,FALSE)=0,"",VLOOKUP(B331,Keywords!G:H,2,FALSE))</f>
        <v>Project Manager</v>
      </c>
      <c r="J331">
        <f>COUNTIFS(B:B,B331,D:D,D331,E:E,E331,A:A,A331)</f>
        <v>1</v>
      </c>
    </row>
    <row r="332" spans="1:10" x14ac:dyDescent="0.35">
      <c r="A332" t="s">
        <v>93</v>
      </c>
      <c r="B332" t="s">
        <v>22</v>
      </c>
      <c r="C332" t="s">
        <v>7</v>
      </c>
      <c r="D332" t="s">
        <v>57</v>
      </c>
      <c r="E332" t="s">
        <v>46</v>
      </c>
      <c r="F332" s="1">
        <v>805</v>
      </c>
      <c r="G332" s="2">
        <v>1130</v>
      </c>
      <c r="H332">
        <f t="shared" si="7"/>
        <v>968</v>
      </c>
      <c r="I332" t="str">
        <f>IF(VLOOKUP(B332,Keywords!G:H,2,FALSE)=0,"",VLOOKUP(B332,Keywords!G:H,2,FALSE))</f>
        <v>Data Architect</v>
      </c>
      <c r="J332">
        <f>COUNTIFS(B:B,B332,D:D,D332,E:E,E332,A:A,A332)</f>
        <v>1</v>
      </c>
    </row>
    <row r="333" spans="1:10" x14ac:dyDescent="0.35">
      <c r="A333" t="s">
        <v>93</v>
      </c>
      <c r="B333" t="s">
        <v>27</v>
      </c>
      <c r="C333" t="s">
        <v>7</v>
      </c>
      <c r="D333" t="s">
        <v>57</v>
      </c>
      <c r="E333" t="s">
        <v>46</v>
      </c>
      <c r="F333" s="1">
        <v>750</v>
      </c>
      <c r="G333" s="1">
        <v>900</v>
      </c>
      <c r="H333">
        <f t="shared" si="7"/>
        <v>825</v>
      </c>
      <c r="I333" t="str">
        <f>IF(VLOOKUP(B333,Keywords!G:H,2,FALSE)=0,"",VLOOKUP(B333,Keywords!G:H,2,FALSE))</f>
        <v>Business Analyst</v>
      </c>
      <c r="J333">
        <f>COUNTIFS(B:B,B333,D:D,D333,E:E,E333,A:A,A333)</f>
        <v>1</v>
      </c>
    </row>
    <row r="334" spans="1:10" x14ac:dyDescent="0.35">
      <c r="A334" t="s">
        <v>93</v>
      </c>
      <c r="B334" t="s">
        <v>26</v>
      </c>
      <c r="C334" t="s">
        <v>7</v>
      </c>
      <c r="D334" t="s">
        <v>57</v>
      </c>
      <c r="E334" t="s">
        <v>46</v>
      </c>
      <c r="F334" s="1">
        <v>750</v>
      </c>
      <c r="G334" s="1">
        <v>900</v>
      </c>
      <c r="H334">
        <f t="shared" si="7"/>
        <v>825</v>
      </c>
      <c r="I334" t="str">
        <f>IF(VLOOKUP(B334,Keywords!G:H,2,FALSE)=0,"",VLOOKUP(B334,Keywords!G:H,2,FALSE))</f>
        <v/>
      </c>
      <c r="J334">
        <f>COUNTIFS(B:B,B334,D:D,D334,E:E,E334,A:A,A334)</f>
        <v>1</v>
      </c>
    </row>
    <row r="335" spans="1:10" x14ac:dyDescent="0.35">
      <c r="A335" t="s">
        <v>93</v>
      </c>
      <c r="B335" t="s">
        <v>9</v>
      </c>
      <c r="C335" t="s">
        <v>7</v>
      </c>
      <c r="D335" t="s">
        <v>57</v>
      </c>
      <c r="E335" t="s">
        <v>46</v>
      </c>
      <c r="F335" s="1">
        <v>680</v>
      </c>
      <c r="G335" s="1">
        <v>850</v>
      </c>
      <c r="H335">
        <f t="shared" si="7"/>
        <v>765</v>
      </c>
      <c r="I335" t="str">
        <f>IF(VLOOKUP(B335,Keywords!G:H,2,FALSE)=0,"",VLOOKUP(B335,Keywords!G:H,2,FALSE))</f>
        <v/>
      </c>
      <c r="J335">
        <f>COUNTIFS(B:B,B335,D:D,D335,E:E,E335,A:A,A335)</f>
        <v>1</v>
      </c>
    </row>
    <row r="336" spans="1:10" x14ac:dyDescent="0.35">
      <c r="A336" t="s">
        <v>93</v>
      </c>
      <c r="B336" t="s">
        <v>23</v>
      </c>
      <c r="C336" t="s">
        <v>7</v>
      </c>
      <c r="D336" t="s">
        <v>57</v>
      </c>
      <c r="E336" t="s">
        <v>46</v>
      </c>
      <c r="F336" s="1">
        <v>805</v>
      </c>
      <c r="G336" s="2">
        <v>1130</v>
      </c>
      <c r="H336">
        <f t="shared" si="7"/>
        <v>968</v>
      </c>
      <c r="I336" t="str">
        <f>IF(VLOOKUP(B336,Keywords!G:H,2,FALSE)=0,"",VLOOKUP(B336,Keywords!G:H,2,FALSE))</f>
        <v/>
      </c>
      <c r="J336">
        <f>COUNTIFS(B:B,B336,D:D,D336,E:E,E336,A:A,A336)</f>
        <v>1</v>
      </c>
    </row>
    <row r="337" spans="1:10" x14ac:dyDescent="0.35">
      <c r="A337" t="s">
        <v>93</v>
      </c>
      <c r="B337" t="s">
        <v>24</v>
      </c>
      <c r="C337" t="s">
        <v>7</v>
      </c>
      <c r="D337" t="s">
        <v>57</v>
      </c>
      <c r="E337" t="s">
        <v>46</v>
      </c>
      <c r="F337" s="1">
        <v>800</v>
      </c>
      <c r="G337" s="2">
        <v>1000</v>
      </c>
      <c r="H337">
        <f t="shared" si="7"/>
        <v>900</v>
      </c>
      <c r="I337" t="str">
        <f>IF(VLOOKUP(B337,Keywords!G:H,2,FALSE)=0,"",VLOOKUP(B337,Keywords!G:H,2,FALSE))</f>
        <v>Project Manager</v>
      </c>
      <c r="J337">
        <f>COUNTIFS(B:B,B337,D:D,D337,E:E,E337,A:A,A337)</f>
        <v>1</v>
      </c>
    </row>
    <row r="338" spans="1:10" x14ac:dyDescent="0.35">
      <c r="A338" t="s">
        <v>93</v>
      </c>
      <c r="B338" t="s">
        <v>10</v>
      </c>
      <c r="C338" t="s">
        <v>7</v>
      </c>
      <c r="D338" t="s">
        <v>57</v>
      </c>
      <c r="E338" t="s">
        <v>46</v>
      </c>
      <c r="F338" s="1">
        <v>650</v>
      </c>
      <c r="G338" s="1">
        <v>800</v>
      </c>
      <c r="H338">
        <f t="shared" si="7"/>
        <v>725</v>
      </c>
      <c r="I338" t="str">
        <f>IF(VLOOKUP(B338,Keywords!G:H,2,FALSE)=0,"",VLOOKUP(B338,Keywords!G:H,2,FALSE))</f>
        <v>Data Analyst</v>
      </c>
      <c r="J338">
        <f>COUNTIFS(B:B,B338,D:D,D338,E:E,E338,A:A,A338)</f>
        <v>1</v>
      </c>
    </row>
    <row r="339" spans="1:10" x14ac:dyDescent="0.35">
      <c r="A339" t="s">
        <v>93</v>
      </c>
      <c r="B339" t="s">
        <v>21</v>
      </c>
      <c r="C339" t="s">
        <v>7</v>
      </c>
      <c r="D339" t="s">
        <v>57</v>
      </c>
      <c r="E339" t="s">
        <v>46</v>
      </c>
      <c r="F339" s="1">
        <v>905</v>
      </c>
      <c r="G339" s="2">
        <v>1130</v>
      </c>
      <c r="H339">
        <f t="shared" si="7"/>
        <v>1018</v>
      </c>
      <c r="I339" t="str">
        <f>IF(VLOOKUP(B339,Keywords!G:H,2,FALSE)=0,"",VLOOKUP(B339,Keywords!G:H,2,FALSE))</f>
        <v>Data Architect</v>
      </c>
      <c r="J339">
        <f>COUNTIFS(B:B,B339,D:D,D339,E:E,E339,A:A,A339)</f>
        <v>1</v>
      </c>
    </row>
    <row r="340" spans="1:10" x14ac:dyDescent="0.35">
      <c r="A340" t="s">
        <v>93</v>
      </c>
      <c r="B340" t="s">
        <v>29</v>
      </c>
      <c r="C340" t="s">
        <v>7</v>
      </c>
      <c r="D340" t="s">
        <v>57</v>
      </c>
      <c r="E340" t="s">
        <v>46</v>
      </c>
      <c r="F340" s="1">
        <v>720</v>
      </c>
      <c r="G340" s="2">
        <v>1000</v>
      </c>
      <c r="H340">
        <f t="shared" si="7"/>
        <v>860</v>
      </c>
      <c r="I340" t="str">
        <f>IF(VLOOKUP(B340,Keywords!G:H,2,FALSE)=0,"",VLOOKUP(B340,Keywords!G:H,2,FALSE))</f>
        <v>Data Engineer</v>
      </c>
      <c r="J340">
        <f>COUNTIFS(B:B,B340,D:D,D340,E:E,E340,A:A,A340)</f>
        <v>1</v>
      </c>
    </row>
    <row r="341" spans="1:10" x14ac:dyDescent="0.35">
      <c r="A341" t="s">
        <v>93</v>
      </c>
      <c r="B341" t="s">
        <v>30</v>
      </c>
      <c r="C341" t="s">
        <v>7</v>
      </c>
      <c r="D341" t="s">
        <v>57</v>
      </c>
      <c r="E341" t="s">
        <v>46</v>
      </c>
      <c r="F341" s="1">
        <v>720</v>
      </c>
      <c r="G341" s="2">
        <v>1000</v>
      </c>
      <c r="H341">
        <f t="shared" si="7"/>
        <v>860</v>
      </c>
      <c r="I341" t="str">
        <f>IF(VLOOKUP(B341,Keywords!G:H,2,FALSE)=0,"",VLOOKUP(B341,Keywords!G:H,2,FALSE))</f>
        <v>Data Scientist</v>
      </c>
      <c r="J341">
        <f>COUNTIFS(B:B,B341,D:D,D341,E:E,E341,A:A,A341)</f>
        <v>1</v>
      </c>
    </row>
    <row r="342" spans="1:10" x14ac:dyDescent="0.35">
      <c r="A342" t="s">
        <v>93</v>
      </c>
      <c r="B342" t="s">
        <v>31</v>
      </c>
      <c r="C342" t="s">
        <v>7</v>
      </c>
      <c r="D342" t="s">
        <v>57</v>
      </c>
      <c r="E342" t="s">
        <v>46</v>
      </c>
      <c r="F342" s="1">
        <v>720</v>
      </c>
      <c r="G342" s="2">
        <v>1000</v>
      </c>
      <c r="H342">
        <f t="shared" si="7"/>
        <v>860</v>
      </c>
      <c r="I342" t="str">
        <f>IF(VLOOKUP(B342,Keywords!G:H,2,FALSE)=0,"",VLOOKUP(B342,Keywords!G:H,2,FALSE))</f>
        <v>Data Scientist</v>
      </c>
      <c r="J342">
        <f>COUNTIFS(B:B,B342,D:D,D342,E:E,E342,A:A,A342)</f>
        <v>1</v>
      </c>
    </row>
    <row r="343" spans="1:10" x14ac:dyDescent="0.35">
      <c r="A343" t="s">
        <v>93</v>
      </c>
      <c r="B343" t="s">
        <v>89</v>
      </c>
      <c r="C343" t="s">
        <v>7</v>
      </c>
      <c r="D343" t="s">
        <v>57</v>
      </c>
      <c r="E343" t="s">
        <v>46</v>
      </c>
      <c r="F343" s="1">
        <v>750</v>
      </c>
      <c r="G343" s="1">
        <v>850</v>
      </c>
      <c r="H343">
        <f t="shared" si="7"/>
        <v>800</v>
      </c>
      <c r="I343" t="str">
        <f>IF(VLOOKUP(B343,Keywords!G:H,2,FALSE)=0,"",VLOOKUP(B343,Keywords!G:H,2,FALSE))</f>
        <v>Business Analyst</v>
      </c>
      <c r="J343">
        <f>COUNTIFS(B:B,B343,D:D,D343,E:E,E343,A:A,A343)</f>
        <v>1</v>
      </c>
    </row>
    <row r="344" spans="1:10" x14ac:dyDescent="0.35">
      <c r="A344" t="s">
        <v>93</v>
      </c>
      <c r="B344" t="s">
        <v>90</v>
      </c>
      <c r="C344" t="s">
        <v>7</v>
      </c>
      <c r="D344" t="s">
        <v>57</v>
      </c>
      <c r="E344" t="s">
        <v>46</v>
      </c>
      <c r="F344" s="1">
        <v>800</v>
      </c>
      <c r="G344" s="2">
        <v>1000</v>
      </c>
      <c r="H344">
        <f t="shared" si="7"/>
        <v>900</v>
      </c>
      <c r="I344" t="str">
        <f>IF(VLOOKUP(B344,Keywords!G:H,2,FALSE)=0,"",VLOOKUP(B344,Keywords!G:H,2,FALSE))</f>
        <v/>
      </c>
      <c r="J344">
        <f>COUNTIFS(B:B,B344,D:D,D344,E:E,E344,A:A,A344)</f>
        <v>1</v>
      </c>
    </row>
    <row r="345" spans="1:10" x14ac:dyDescent="0.35">
      <c r="A345" t="s">
        <v>93</v>
      </c>
      <c r="B345" t="s">
        <v>91</v>
      </c>
      <c r="C345" t="s">
        <v>7</v>
      </c>
      <c r="D345" t="s">
        <v>57</v>
      </c>
      <c r="E345" t="s">
        <v>46</v>
      </c>
      <c r="F345" s="1">
        <v>750</v>
      </c>
      <c r="G345" s="1">
        <v>950</v>
      </c>
      <c r="H345">
        <f t="shared" si="7"/>
        <v>850</v>
      </c>
      <c r="I345" t="str">
        <f>IF(VLOOKUP(B345,Keywords!G:H,2,FALSE)=0,"",VLOOKUP(B345,Keywords!G:H,2,FALSE))</f>
        <v/>
      </c>
      <c r="J345">
        <f>COUNTIFS(B:B,B345,D:D,D345,E:E,E345,A:A,A345)</f>
        <v>1</v>
      </c>
    </row>
    <row r="346" spans="1:10" x14ac:dyDescent="0.35">
      <c r="A346" t="s">
        <v>93</v>
      </c>
      <c r="B346" t="s">
        <v>92</v>
      </c>
      <c r="C346" t="s">
        <v>7</v>
      </c>
      <c r="D346" t="s">
        <v>57</v>
      </c>
      <c r="E346" t="s">
        <v>46</v>
      </c>
      <c r="F346" s="1">
        <v>800</v>
      </c>
      <c r="G346" s="2">
        <v>1000</v>
      </c>
      <c r="H346">
        <f t="shared" si="7"/>
        <v>900</v>
      </c>
      <c r="I346" t="str">
        <f>IF(VLOOKUP(B346,Keywords!G:H,2,FALSE)=0,"",VLOOKUP(B346,Keywords!G:H,2,FALSE))</f>
        <v>Project Manager</v>
      </c>
      <c r="J346">
        <f>COUNTIFS(B:B,B346,D:D,D346,E:E,E346,A:A,A346)</f>
        <v>1</v>
      </c>
    </row>
    <row r="347" spans="1:10" x14ac:dyDescent="0.35">
      <c r="A347" t="s">
        <v>93</v>
      </c>
      <c r="B347" t="s">
        <v>82</v>
      </c>
      <c r="C347" t="s">
        <v>7</v>
      </c>
      <c r="D347" t="s">
        <v>57</v>
      </c>
      <c r="E347" t="s">
        <v>46</v>
      </c>
      <c r="F347" s="1">
        <v>835</v>
      </c>
      <c r="G347" s="2">
        <v>1130</v>
      </c>
      <c r="H347">
        <f t="shared" si="7"/>
        <v>983</v>
      </c>
      <c r="I347" t="str">
        <f>IF(VLOOKUP(B347,Keywords!G:H,2,FALSE)=0,"",VLOOKUP(B347,Keywords!G:H,2,FALSE))</f>
        <v/>
      </c>
      <c r="J347">
        <f>COUNTIFS(B:B,B347,D:D,D347,E:E,E347,A:A,A347)</f>
        <v>1</v>
      </c>
    </row>
    <row r="348" spans="1:10" x14ac:dyDescent="0.35">
      <c r="A348" t="s">
        <v>93</v>
      </c>
      <c r="B348" t="s">
        <v>52</v>
      </c>
      <c r="C348" t="s">
        <v>7</v>
      </c>
      <c r="D348" t="s">
        <v>58</v>
      </c>
      <c r="E348" t="s">
        <v>43</v>
      </c>
      <c r="F348" s="2">
        <v>75000</v>
      </c>
      <c r="G348" s="2">
        <v>100000</v>
      </c>
      <c r="H348">
        <f t="shared" ref="H348:H370" si="8">MROUND((F348+G348)/2,1000)</f>
        <v>88000</v>
      </c>
      <c r="I348" t="str">
        <f>IF(VLOOKUP(B348,Keywords!G:H,2,FALSE)=0,"",VLOOKUP(B348,Keywords!G:H,2,FALSE))</f>
        <v>Business Analyst</v>
      </c>
      <c r="J348">
        <f>COUNTIFS(B:B,B348,D:D,D348,E:E,E348,A:A,A348)</f>
        <v>1</v>
      </c>
    </row>
    <row r="349" spans="1:10" x14ac:dyDescent="0.35">
      <c r="A349" t="s">
        <v>93</v>
      </c>
      <c r="B349" t="s">
        <v>51</v>
      </c>
      <c r="C349" t="s">
        <v>7</v>
      </c>
      <c r="D349" t="s">
        <v>58</v>
      </c>
      <c r="E349" t="s">
        <v>43</v>
      </c>
      <c r="F349" s="2">
        <v>100000</v>
      </c>
      <c r="G349" s="2">
        <v>130000</v>
      </c>
      <c r="H349">
        <f t="shared" si="8"/>
        <v>115000</v>
      </c>
      <c r="I349" t="str">
        <f>IF(VLOOKUP(B349,Keywords!G:H,2,FALSE)=0,"",VLOOKUP(B349,Keywords!G:H,2,FALSE))</f>
        <v>Business Analyst</v>
      </c>
      <c r="J349">
        <f>COUNTIFS(B:B,B349,D:D,D349,E:E,E349,A:A,A349)</f>
        <v>1</v>
      </c>
    </row>
    <row r="350" spans="1:10" x14ac:dyDescent="0.35">
      <c r="A350" t="s">
        <v>93</v>
      </c>
      <c r="B350" t="s">
        <v>48</v>
      </c>
      <c r="C350" t="s">
        <v>7</v>
      </c>
      <c r="D350" t="s">
        <v>58</v>
      </c>
      <c r="E350" t="s">
        <v>43</v>
      </c>
      <c r="F350" s="2">
        <v>130000</v>
      </c>
      <c r="G350" s="2">
        <v>170000</v>
      </c>
      <c r="H350">
        <f t="shared" si="8"/>
        <v>150000</v>
      </c>
      <c r="I350" t="str">
        <f>IF(VLOOKUP(B350,Keywords!G:H,2,FALSE)=0,"",VLOOKUP(B350,Keywords!G:H,2,FALSE))</f>
        <v>Project Manager</v>
      </c>
      <c r="J350">
        <f>COUNTIFS(B:B,B350,D:D,D350,E:E,E350,A:A,A350)</f>
        <v>1</v>
      </c>
    </row>
    <row r="351" spans="1:10" x14ac:dyDescent="0.35">
      <c r="A351" t="s">
        <v>93</v>
      </c>
      <c r="B351" t="s">
        <v>54</v>
      </c>
      <c r="C351" t="s">
        <v>7</v>
      </c>
      <c r="D351" t="s">
        <v>58</v>
      </c>
      <c r="E351" t="s">
        <v>43</v>
      </c>
      <c r="F351" s="2">
        <v>110000</v>
      </c>
      <c r="G351" s="2">
        <v>140000</v>
      </c>
      <c r="H351">
        <f t="shared" si="8"/>
        <v>125000</v>
      </c>
      <c r="I351" t="str">
        <f>IF(VLOOKUP(B351,Keywords!G:H,2,FALSE)=0,"",VLOOKUP(B351,Keywords!G:H,2,FALSE))</f>
        <v>Analyst</v>
      </c>
      <c r="J351">
        <f>COUNTIFS(B:B,B351,D:D,D351,E:E,E351,A:A,A351)</f>
        <v>1</v>
      </c>
    </row>
    <row r="352" spans="1:10" x14ac:dyDescent="0.35">
      <c r="A352" t="s">
        <v>93</v>
      </c>
      <c r="B352" t="s">
        <v>94</v>
      </c>
      <c r="C352" t="s">
        <v>7</v>
      </c>
      <c r="D352" t="s">
        <v>58</v>
      </c>
      <c r="E352" t="s">
        <v>43</v>
      </c>
      <c r="F352" s="2">
        <v>85000</v>
      </c>
      <c r="G352" s="2">
        <v>110000</v>
      </c>
      <c r="H352">
        <f t="shared" si="8"/>
        <v>98000</v>
      </c>
      <c r="I352" t="str">
        <f>IF(VLOOKUP(B352,Keywords!G:H,2,FALSE)=0,"",VLOOKUP(B352,Keywords!G:H,2,FALSE))</f>
        <v>Analyst</v>
      </c>
      <c r="J352">
        <f>COUNTIFS(B:B,B352,D:D,D352,E:E,E352,A:A,A352)</f>
        <v>1</v>
      </c>
    </row>
    <row r="353" spans="1:10" x14ac:dyDescent="0.35">
      <c r="A353" t="s">
        <v>93</v>
      </c>
      <c r="B353" t="s">
        <v>95</v>
      </c>
      <c r="C353" t="s">
        <v>7</v>
      </c>
      <c r="D353" t="s">
        <v>58</v>
      </c>
      <c r="E353" t="s">
        <v>43</v>
      </c>
      <c r="F353" s="2">
        <v>110000</v>
      </c>
      <c r="G353" s="2">
        <v>140000</v>
      </c>
      <c r="H353">
        <f t="shared" si="8"/>
        <v>125000</v>
      </c>
      <c r="I353" t="str">
        <f>IF(VLOOKUP(B353,Keywords!G:H,2,FALSE)=0,"",VLOOKUP(B353,Keywords!G:H,2,FALSE))</f>
        <v>Analyst</v>
      </c>
      <c r="J353">
        <f>COUNTIFS(B:B,B353,D:D,D353,E:E,E353,A:A,A353)</f>
        <v>1</v>
      </c>
    </row>
    <row r="354" spans="1:10" x14ac:dyDescent="0.35">
      <c r="A354" t="s">
        <v>93</v>
      </c>
      <c r="B354" t="s">
        <v>65</v>
      </c>
      <c r="C354" t="s">
        <v>7</v>
      </c>
      <c r="D354" t="s">
        <v>58</v>
      </c>
      <c r="E354" t="s">
        <v>43</v>
      </c>
      <c r="F354" s="2">
        <v>90000</v>
      </c>
      <c r="G354" s="2">
        <v>120000</v>
      </c>
      <c r="H354">
        <f t="shared" si="8"/>
        <v>105000</v>
      </c>
      <c r="I354" t="str">
        <f>IF(VLOOKUP(B354,Keywords!G:H,2,FALSE)=0,"",VLOOKUP(B354,Keywords!G:H,2,FALSE))</f>
        <v>Analyst</v>
      </c>
      <c r="J354">
        <f>COUNTIFS(B:B,B354,D:D,D354,E:E,E354,A:A,A354)</f>
        <v>1</v>
      </c>
    </row>
    <row r="355" spans="1:10" x14ac:dyDescent="0.35">
      <c r="A355" t="s">
        <v>93</v>
      </c>
      <c r="B355" t="s">
        <v>22</v>
      </c>
      <c r="C355" t="s">
        <v>7</v>
      </c>
      <c r="D355" t="s">
        <v>58</v>
      </c>
      <c r="E355" t="s">
        <v>43</v>
      </c>
      <c r="F355" s="2">
        <v>145000</v>
      </c>
      <c r="G355" s="2">
        <v>190000</v>
      </c>
      <c r="H355">
        <f t="shared" si="8"/>
        <v>168000</v>
      </c>
      <c r="I355" t="str">
        <f>IF(VLOOKUP(B355,Keywords!G:H,2,FALSE)=0,"",VLOOKUP(B355,Keywords!G:H,2,FALSE))</f>
        <v>Data Architect</v>
      </c>
      <c r="J355">
        <f>COUNTIFS(B:B,B355,D:D,D355,E:E,E355,A:A,A355)</f>
        <v>1</v>
      </c>
    </row>
    <row r="356" spans="1:10" x14ac:dyDescent="0.35">
      <c r="A356" t="s">
        <v>93</v>
      </c>
      <c r="B356" t="s">
        <v>27</v>
      </c>
      <c r="C356" t="s">
        <v>7</v>
      </c>
      <c r="D356" t="s">
        <v>58</v>
      </c>
      <c r="E356" t="s">
        <v>43</v>
      </c>
      <c r="F356" s="2">
        <v>115000</v>
      </c>
      <c r="G356" s="2">
        <v>150000</v>
      </c>
      <c r="H356">
        <f t="shared" si="8"/>
        <v>133000</v>
      </c>
      <c r="I356" t="str">
        <f>IF(VLOOKUP(B356,Keywords!G:H,2,FALSE)=0,"",VLOOKUP(B356,Keywords!G:H,2,FALSE))</f>
        <v>Business Analyst</v>
      </c>
      <c r="J356">
        <f>COUNTIFS(B:B,B356,D:D,D356,E:E,E356,A:A,A356)</f>
        <v>1</v>
      </c>
    </row>
    <row r="357" spans="1:10" x14ac:dyDescent="0.35">
      <c r="A357" t="s">
        <v>93</v>
      </c>
      <c r="B357" t="s">
        <v>26</v>
      </c>
      <c r="C357" t="s">
        <v>7</v>
      </c>
      <c r="D357" t="s">
        <v>58</v>
      </c>
      <c r="E357" t="s">
        <v>43</v>
      </c>
      <c r="F357" s="2">
        <v>110000</v>
      </c>
      <c r="G357" s="2">
        <v>150000</v>
      </c>
      <c r="H357">
        <f t="shared" si="8"/>
        <v>130000</v>
      </c>
      <c r="I357" t="str">
        <f>IF(VLOOKUP(B357,Keywords!G:H,2,FALSE)=0,"",VLOOKUP(B357,Keywords!G:H,2,FALSE))</f>
        <v/>
      </c>
      <c r="J357">
        <f>COUNTIFS(B:B,B357,D:D,D357,E:E,E357,A:A,A357)</f>
        <v>1</v>
      </c>
    </row>
    <row r="358" spans="1:10" x14ac:dyDescent="0.35">
      <c r="A358" t="s">
        <v>93</v>
      </c>
      <c r="B358" t="s">
        <v>9</v>
      </c>
      <c r="C358" t="s">
        <v>7</v>
      </c>
      <c r="D358" t="s">
        <v>58</v>
      </c>
      <c r="E358" t="s">
        <v>43</v>
      </c>
      <c r="F358" s="2">
        <v>115000</v>
      </c>
      <c r="G358" s="2">
        <v>140000</v>
      </c>
      <c r="H358">
        <f t="shared" si="8"/>
        <v>128000</v>
      </c>
      <c r="I358" t="str">
        <f>IF(VLOOKUP(B358,Keywords!G:H,2,FALSE)=0,"",VLOOKUP(B358,Keywords!G:H,2,FALSE))</f>
        <v/>
      </c>
      <c r="J358">
        <f>COUNTIFS(B:B,B358,D:D,D358,E:E,E358,A:A,A358)</f>
        <v>1</v>
      </c>
    </row>
    <row r="359" spans="1:10" x14ac:dyDescent="0.35">
      <c r="A359" t="s">
        <v>93</v>
      </c>
      <c r="B359" t="s">
        <v>23</v>
      </c>
      <c r="C359" t="s">
        <v>7</v>
      </c>
      <c r="D359" t="s">
        <v>58</v>
      </c>
      <c r="E359" t="s">
        <v>43</v>
      </c>
      <c r="F359" s="2">
        <v>145000</v>
      </c>
      <c r="G359" s="2">
        <v>200000</v>
      </c>
      <c r="H359">
        <f t="shared" si="8"/>
        <v>173000</v>
      </c>
      <c r="I359" t="str">
        <f>IF(VLOOKUP(B359,Keywords!G:H,2,FALSE)=0,"",VLOOKUP(B359,Keywords!G:H,2,FALSE))</f>
        <v/>
      </c>
      <c r="J359">
        <f>COUNTIFS(B:B,B359,D:D,D359,E:E,E359,A:A,A359)</f>
        <v>1</v>
      </c>
    </row>
    <row r="360" spans="1:10" x14ac:dyDescent="0.35">
      <c r="A360" t="s">
        <v>93</v>
      </c>
      <c r="B360" t="s">
        <v>24</v>
      </c>
      <c r="C360" t="s">
        <v>7</v>
      </c>
      <c r="D360" t="s">
        <v>58</v>
      </c>
      <c r="E360" t="s">
        <v>43</v>
      </c>
      <c r="F360" s="2">
        <v>125000</v>
      </c>
      <c r="G360" s="2">
        <v>155000</v>
      </c>
      <c r="H360">
        <f t="shared" si="8"/>
        <v>140000</v>
      </c>
      <c r="I360" t="str">
        <f>IF(VLOOKUP(B360,Keywords!G:H,2,FALSE)=0,"",VLOOKUP(B360,Keywords!G:H,2,FALSE))</f>
        <v>Project Manager</v>
      </c>
      <c r="J360">
        <f>COUNTIFS(B:B,B360,D:D,D360,E:E,E360,A:A,A360)</f>
        <v>1</v>
      </c>
    </row>
    <row r="361" spans="1:10" x14ac:dyDescent="0.35">
      <c r="A361" t="s">
        <v>93</v>
      </c>
      <c r="B361" t="s">
        <v>10</v>
      </c>
      <c r="C361" t="s">
        <v>7</v>
      </c>
      <c r="D361" t="s">
        <v>58</v>
      </c>
      <c r="E361" t="s">
        <v>43</v>
      </c>
      <c r="F361" s="2">
        <v>85000</v>
      </c>
      <c r="G361" s="2">
        <v>130000</v>
      </c>
      <c r="H361">
        <f t="shared" si="8"/>
        <v>108000</v>
      </c>
      <c r="I361" t="str">
        <f>IF(VLOOKUP(B361,Keywords!G:H,2,FALSE)=0,"",VLOOKUP(B361,Keywords!G:H,2,FALSE))</f>
        <v>Data Analyst</v>
      </c>
      <c r="J361">
        <f>COUNTIFS(B:B,B361,D:D,D361,E:E,E361,A:A,A361)</f>
        <v>1</v>
      </c>
    </row>
    <row r="362" spans="1:10" x14ac:dyDescent="0.35">
      <c r="A362" t="s">
        <v>93</v>
      </c>
      <c r="B362" t="s">
        <v>21</v>
      </c>
      <c r="C362" t="s">
        <v>7</v>
      </c>
      <c r="D362" t="s">
        <v>58</v>
      </c>
      <c r="E362" t="s">
        <v>43</v>
      </c>
      <c r="F362" s="2">
        <v>145000</v>
      </c>
      <c r="G362" s="2">
        <v>190000</v>
      </c>
      <c r="H362">
        <f t="shared" si="8"/>
        <v>168000</v>
      </c>
      <c r="I362" t="str">
        <f>IF(VLOOKUP(B362,Keywords!G:H,2,FALSE)=0,"",VLOOKUP(B362,Keywords!G:H,2,FALSE))</f>
        <v>Data Architect</v>
      </c>
      <c r="J362">
        <f>COUNTIFS(B:B,B362,D:D,D362,E:E,E362,A:A,A362)</f>
        <v>1</v>
      </c>
    </row>
    <row r="363" spans="1:10" x14ac:dyDescent="0.35">
      <c r="A363" t="s">
        <v>93</v>
      </c>
      <c r="B363" t="s">
        <v>29</v>
      </c>
      <c r="C363" t="s">
        <v>7</v>
      </c>
      <c r="D363" t="s">
        <v>58</v>
      </c>
      <c r="E363" t="s">
        <v>43</v>
      </c>
      <c r="F363" s="2">
        <v>125000</v>
      </c>
      <c r="G363" s="2">
        <v>175000</v>
      </c>
      <c r="H363">
        <f t="shared" si="8"/>
        <v>150000</v>
      </c>
      <c r="I363" t="str">
        <f>IF(VLOOKUP(B363,Keywords!G:H,2,FALSE)=0,"",VLOOKUP(B363,Keywords!G:H,2,FALSE))</f>
        <v>Data Engineer</v>
      </c>
      <c r="J363">
        <f>COUNTIFS(B:B,B363,D:D,D363,E:E,E363,A:A,A363)</f>
        <v>1</v>
      </c>
    </row>
    <row r="364" spans="1:10" x14ac:dyDescent="0.35">
      <c r="A364" t="s">
        <v>93</v>
      </c>
      <c r="B364" t="s">
        <v>30</v>
      </c>
      <c r="C364" t="s">
        <v>7</v>
      </c>
      <c r="D364" t="s">
        <v>58</v>
      </c>
      <c r="E364" t="s">
        <v>43</v>
      </c>
      <c r="F364" s="2">
        <v>125000</v>
      </c>
      <c r="G364" s="2">
        <v>175000</v>
      </c>
      <c r="H364">
        <f t="shared" si="8"/>
        <v>150000</v>
      </c>
      <c r="I364" t="str">
        <f>IF(VLOOKUP(B364,Keywords!G:H,2,FALSE)=0,"",VLOOKUP(B364,Keywords!G:H,2,FALSE))</f>
        <v>Data Scientist</v>
      </c>
      <c r="J364">
        <f>COUNTIFS(B:B,B364,D:D,D364,E:E,E364,A:A,A364)</f>
        <v>1</v>
      </c>
    </row>
    <row r="365" spans="1:10" x14ac:dyDescent="0.35">
      <c r="A365" t="s">
        <v>93</v>
      </c>
      <c r="B365" t="s">
        <v>31</v>
      </c>
      <c r="C365" t="s">
        <v>7</v>
      </c>
      <c r="D365" t="s">
        <v>58</v>
      </c>
      <c r="E365" t="s">
        <v>43</v>
      </c>
      <c r="F365" s="2">
        <v>150000</v>
      </c>
      <c r="G365" s="2">
        <v>140000</v>
      </c>
      <c r="H365">
        <f t="shared" si="8"/>
        <v>145000</v>
      </c>
      <c r="I365" t="str">
        <f>IF(VLOOKUP(B365,Keywords!G:H,2,FALSE)=0,"",VLOOKUP(B365,Keywords!G:H,2,FALSE))</f>
        <v>Data Scientist</v>
      </c>
      <c r="J365">
        <f>COUNTIFS(B:B,B365,D:D,D365,E:E,E365,A:A,A365)</f>
        <v>1</v>
      </c>
    </row>
    <row r="366" spans="1:10" x14ac:dyDescent="0.35">
      <c r="A366" t="s">
        <v>93</v>
      </c>
      <c r="B366" t="s">
        <v>89</v>
      </c>
      <c r="C366" t="s">
        <v>7</v>
      </c>
      <c r="D366" t="s">
        <v>58</v>
      </c>
      <c r="E366" t="s">
        <v>43</v>
      </c>
      <c r="F366" s="2">
        <v>115000</v>
      </c>
      <c r="G366" s="2">
        <v>180000</v>
      </c>
      <c r="H366">
        <f t="shared" si="8"/>
        <v>148000</v>
      </c>
      <c r="I366" t="str">
        <f>IF(VLOOKUP(B366,Keywords!G:H,2,FALSE)=0,"",VLOOKUP(B366,Keywords!G:H,2,FALSE))</f>
        <v>Business Analyst</v>
      </c>
      <c r="J366">
        <f>COUNTIFS(B:B,B366,D:D,D366,E:E,E366,A:A,A366)</f>
        <v>1</v>
      </c>
    </row>
    <row r="367" spans="1:10" x14ac:dyDescent="0.35">
      <c r="A367" t="s">
        <v>93</v>
      </c>
      <c r="B367" t="s">
        <v>90</v>
      </c>
      <c r="C367" t="s">
        <v>7</v>
      </c>
      <c r="D367" t="s">
        <v>58</v>
      </c>
      <c r="E367" t="s">
        <v>43</v>
      </c>
      <c r="F367" s="2">
        <v>120000</v>
      </c>
      <c r="G367" s="2">
        <v>150000</v>
      </c>
      <c r="H367">
        <f t="shared" si="8"/>
        <v>135000</v>
      </c>
      <c r="I367" t="str">
        <f>IF(VLOOKUP(B367,Keywords!G:H,2,FALSE)=0,"",VLOOKUP(B367,Keywords!G:H,2,FALSE))</f>
        <v/>
      </c>
      <c r="J367">
        <f>COUNTIFS(B:B,B367,D:D,D367,E:E,E367,A:A,A367)</f>
        <v>1</v>
      </c>
    </row>
    <row r="368" spans="1:10" x14ac:dyDescent="0.35">
      <c r="A368" t="s">
        <v>93</v>
      </c>
      <c r="B368" t="s">
        <v>91</v>
      </c>
      <c r="C368" t="s">
        <v>7</v>
      </c>
      <c r="D368" t="s">
        <v>58</v>
      </c>
      <c r="E368" t="s">
        <v>43</v>
      </c>
      <c r="F368" s="2">
        <v>115000</v>
      </c>
      <c r="G368" s="2">
        <v>140000</v>
      </c>
      <c r="H368">
        <f t="shared" si="8"/>
        <v>128000</v>
      </c>
      <c r="I368" t="str">
        <f>IF(VLOOKUP(B368,Keywords!G:H,2,FALSE)=0,"",VLOOKUP(B368,Keywords!G:H,2,FALSE))</f>
        <v/>
      </c>
      <c r="J368">
        <f>COUNTIFS(B:B,B368,D:D,D368,E:E,E368,A:A,A368)</f>
        <v>1</v>
      </c>
    </row>
    <row r="369" spans="1:10" x14ac:dyDescent="0.35">
      <c r="A369" t="s">
        <v>93</v>
      </c>
      <c r="B369" t="s">
        <v>92</v>
      </c>
      <c r="C369" t="s">
        <v>7</v>
      </c>
      <c r="D369" t="s">
        <v>58</v>
      </c>
      <c r="E369" t="s">
        <v>43</v>
      </c>
      <c r="F369" s="2">
        <v>120000</v>
      </c>
      <c r="G369" s="2">
        <v>170000</v>
      </c>
      <c r="H369">
        <f t="shared" si="8"/>
        <v>145000</v>
      </c>
      <c r="I369" t="str">
        <f>IF(VLOOKUP(B369,Keywords!G:H,2,FALSE)=0,"",VLOOKUP(B369,Keywords!G:H,2,FALSE))</f>
        <v>Project Manager</v>
      </c>
      <c r="J369">
        <f>COUNTIFS(B:B,B369,D:D,D369,E:E,E369,A:A,A369)</f>
        <v>1</v>
      </c>
    </row>
    <row r="370" spans="1:10" x14ac:dyDescent="0.35">
      <c r="A370" t="s">
        <v>93</v>
      </c>
      <c r="B370" t="s">
        <v>82</v>
      </c>
      <c r="C370" t="s">
        <v>7</v>
      </c>
      <c r="D370" t="s">
        <v>58</v>
      </c>
      <c r="E370" t="s">
        <v>43</v>
      </c>
      <c r="F370" s="2">
        <v>150000</v>
      </c>
      <c r="G370" s="2">
        <v>200000</v>
      </c>
      <c r="H370">
        <f t="shared" si="8"/>
        <v>175000</v>
      </c>
      <c r="I370" t="str">
        <f>IF(VLOOKUP(B370,Keywords!G:H,2,FALSE)=0,"",VLOOKUP(B370,Keywords!G:H,2,FALSE))</f>
        <v/>
      </c>
      <c r="J370">
        <f>COUNTIFS(B:B,B370,D:D,D370,E:E,E370,A:A,A370)</f>
        <v>1</v>
      </c>
    </row>
    <row r="371" spans="1:10" x14ac:dyDescent="0.35">
      <c r="A371" t="s">
        <v>93</v>
      </c>
      <c r="B371" t="s">
        <v>52</v>
      </c>
      <c r="C371" t="s">
        <v>7</v>
      </c>
      <c r="D371" t="s">
        <v>58</v>
      </c>
      <c r="E371" t="s">
        <v>46</v>
      </c>
      <c r="F371" s="1">
        <v>400</v>
      </c>
      <c r="G371" s="1">
        <v>600</v>
      </c>
      <c r="H371">
        <f t="shared" ref="H371:H393" si="9">ROUND((F371+G371)/2,0)</f>
        <v>500</v>
      </c>
      <c r="I371" t="str">
        <f>IF(VLOOKUP(B371,Keywords!G:H,2,FALSE)=0,"",VLOOKUP(B371,Keywords!G:H,2,FALSE))</f>
        <v>Business Analyst</v>
      </c>
      <c r="J371">
        <f>COUNTIFS(B:B,B371,D:D,D371,E:E,E371,A:A,A371)</f>
        <v>1</v>
      </c>
    </row>
    <row r="372" spans="1:10" x14ac:dyDescent="0.35">
      <c r="A372" t="s">
        <v>93</v>
      </c>
      <c r="B372" t="s">
        <v>51</v>
      </c>
      <c r="C372" t="s">
        <v>7</v>
      </c>
      <c r="D372" t="s">
        <v>58</v>
      </c>
      <c r="E372" t="s">
        <v>46</v>
      </c>
      <c r="F372" s="1">
        <v>600</v>
      </c>
      <c r="G372" s="1">
        <v>900</v>
      </c>
      <c r="H372">
        <f t="shared" si="9"/>
        <v>750</v>
      </c>
      <c r="I372" t="str">
        <f>IF(VLOOKUP(B372,Keywords!G:H,2,FALSE)=0,"",VLOOKUP(B372,Keywords!G:H,2,FALSE))</f>
        <v>Business Analyst</v>
      </c>
      <c r="J372">
        <f>COUNTIFS(B:B,B372,D:D,D372,E:E,E372,A:A,A372)</f>
        <v>1</v>
      </c>
    </row>
    <row r="373" spans="1:10" x14ac:dyDescent="0.35">
      <c r="A373" t="s">
        <v>93</v>
      </c>
      <c r="B373" t="s">
        <v>48</v>
      </c>
      <c r="C373" t="s">
        <v>7</v>
      </c>
      <c r="D373" t="s">
        <v>58</v>
      </c>
      <c r="E373" t="s">
        <v>46</v>
      </c>
      <c r="F373" s="1">
        <v>700</v>
      </c>
      <c r="G373" s="1">
        <v>900</v>
      </c>
      <c r="H373">
        <f t="shared" si="9"/>
        <v>800</v>
      </c>
      <c r="I373" t="str">
        <f>IF(VLOOKUP(B373,Keywords!G:H,2,FALSE)=0,"",VLOOKUP(B373,Keywords!G:H,2,FALSE))</f>
        <v>Project Manager</v>
      </c>
      <c r="J373">
        <f>COUNTIFS(B:B,B373,D:D,D373,E:E,E373,A:A,A373)</f>
        <v>1</v>
      </c>
    </row>
    <row r="374" spans="1:10" x14ac:dyDescent="0.35">
      <c r="A374" t="s">
        <v>93</v>
      </c>
      <c r="B374" t="s">
        <v>54</v>
      </c>
      <c r="C374" t="s">
        <v>7</v>
      </c>
      <c r="D374" t="s">
        <v>58</v>
      </c>
      <c r="E374" t="s">
        <v>46</v>
      </c>
      <c r="F374" s="1">
        <v>600</v>
      </c>
      <c r="G374" s="1">
        <v>750</v>
      </c>
      <c r="H374">
        <f t="shared" si="9"/>
        <v>675</v>
      </c>
      <c r="I374" t="str">
        <f>IF(VLOOKUP(B374,Keywords!G:H,2,FALSE)=0,"",VLOOKUP(B374,Keywords!G:H,2,FALSE))</f>
        <v>Analyst</v>
      </c>
      <c r="J374">
        <f>COUNTIFS(B:B,B374,D:D,D374,E:E,E374,A:A,A374)</f>
        <v>1</v>
      </c>
    </row>
    <row r="375" spans="1:10" x14ac:dyDescent="0.35">
      <c r="A375" t="s">
        <v>93</v>
      </c>
      <c r="B375" t="s">
        <v>94</v>
      </c>
      <c r="C375" t="s">
        <v>7</v>
      </c>
      <c r="D375" t="s">
        <v>58</v>
      </c>
      <c r="E375" t="s">
        <v>46</v>
      </c>
      <c r="F375" s="1">
        <v>500</v>
      </c>
      <c r="G375" s="1">
        <v>650</v>
      </c>
      <c r="H375">
        <f t="shared" si="9"/>
        <v>575</v>
      </c>
      <c r="I375" t="str">
        <f>IF(VLOOKUP(B375,Keywords!G:H,2,FALSE)=0,"",VLOOKUP(B375,Keywords!G:H,2,FALSE))</f>
        <v>Analyst</v>
      </c>
      <c r="J375">
        <f>COUNTIFS(B:B,B375,D:D,D375,E:E,E375,A:A,A375)</f>
        <v>1</v>
      </c>
    </row>
    <row r="376" spans="1:10" x14ac:dyDescent="0.35">
      <c r="A376" t="s">
        <v>93</v>
      </c>
      <c r="B376" t="s">
        <v>95</v>
      </c>
      <c r="C376" t="s">
        <v>7</v>
      </c>
      <c r="D376" t="s">
        <v>58</v>
      </c>
      <c r="E376" t="s">
        <v>46</v>
      </c>
      <c r="F376" s="1">
        <v>600</v>
      </c>
      <c r="G376" s="1">
        <v>750</v>
      </c>
      <c r="H376">
        <f t="shared" si="9"/>
        <v>675</v>
      </c>
      <c r="I376" t="str">
        <f>IF(VLOOKUP(B376,Keywords!G:H,2,FALSE)=0,"",VLOOKUP(B376,Keywords!G:H,2,FALSE))</f>
        <v>Analyst</v>
      </c>
      <c r="J376">
        <f>COUNTIFS(B:B,B376,D:D,D376,E:E,E376,A:A,A376)</f>
        <v>1</v>
      </c>
    </row>
    <row r="377" spans="1:10" x14ac:dyDescent="0.35">
      <c r="A377" t="s">
        <v>93</v>
      </c>
      <c r="B377" t="s">
        <v>65</v>
      </c>
      <c r="C377" t="s">
        <v>7</v>
      </c>
      <c r="D377" t="s">
        <v>58</v>
      </c>
      <c r="E377" t="s">
        <v>46</v>
      </c>
      <c r="F377" s="1">
        <v>500</v>
      </c>
      <c r="G377" s="1">
        <v>750</v>
      </c>
      <c r="H377">
        <f t="shared" si="9"/>
        <v>625</v>
      </c>
      <c r="I377" t="str">
        <f>IF(VLOOKUP(B377,Keywords!G:H,2,FALSE)=0,"",VLOOKUP(B377,Keywords!G:H,2,FALSE))</f>
        <v>Analyst</v>
      </c>
      <c r="J377">
        <f>COUNTIFS(B:B,B377,D:D,D377,E:E,E377,A:A,A377)</f>
        <v>1</v>
      </c>
    </row>
    <row r="378" spans="1:10" x14ac:dyDescent="0.35">
      <c r="A378" t="s">
        <v>93</v>
      </c>
      <c r="B378" t="s">
        <v>22</v>
      </c>
      <c r="C378" t="s">
        <v>7</v>
      </c>
      <c r="D378" t="s">
        <v>58</v>
      </c>
      <c r="E378" t="s">
        <v>46</v>
      </c>
      <c r="F378" s="1">
        <v>765</v>
      </c>
      <c r="G378" s="2">
        <v>1100</v>
      </c>
      <c r="H378">
        <f t="shared" si="9"/>
        <v>933</v>
      </c>
      <c r="I378" t="str">
        <f>IF(VLOOKUP(B378,Keywords!G:H,2,FALSE)=0,"",VLOOKUP(B378,Keywords!G:H,2,FALSE))</f>
        <v>Data Architect</v>
      </c>
      <c r="J378">
        <f>COUNTIFS(B:B,B378,D:D,D378,E:E,E378,A:A,A378)</f>
        <v>1</v>
      </c>
    </row>
    <row r="379" spans="1:10" x14ac:dyDescent="0.35">
      <c r="A379" t="s">
        <v>93</v>
      </c>
      <c r="B379" t="s">
        <v>27</v>
      </c>
      <c r="C379" t="s">
        <v>7</v>
      </c>
      <c r="D379" t="s">
        <v>58</v>
      </c>
      <c r="E379" t="s">
        <v>46</v>
      </c>
      <c r="F379" s="1">
        <v>605</v>
      </c>
      <c r="G379" s="1">
        <v>805</v>
      </c>
      <c r="H379">
        <f t="shared" si="9"/>
        <v>705</v>
      </c>
      <c r="I379" t="str">
        <f>IF(VLOOKUP(B379,Keywords!G:H,2,FALSE)=0,"",VLOOKUP(B379,Keywords!G:H,2,FALSE))</f>
        <v>Business Analyst</v>
      </c>
      <c r="J379">
        <f>COUNTIFS(B:B,B379,D:D,D379,E:E,E379,A:A,A379)</f>
        <v>1</v>
      </c>
    </row>
    <row r="380" spans="1:10" x14ac:dyDescent="0.35">
      <c r="A380" t="s">
        <v>93</v>
      </c>
      <c r="B380" t="s">
        <v>26</v>
      </c>
      <c r="C380" t="s">
        <v>7</v>
      </c>
      <c r="D380" t="s">
        <v>58</v>
      </c>
      <c r="E380" t="s">
        <v>46</v>
      </c>
      <c r="F380" s="1">
        <v>600</v>
      </c>
      <c r="G380" s="1">
        <v>800</v>
      </c>
      <c r="H380">
        <f t="shared" si="9"/>
        <v>700</v>
      </c>
      <c r="I380" t="str">
        <f>IF(VLOOKUP(B380,Keywords!G:H,2,FALSE)=0,"",VLOOKUP(B380,Keywords!G:H,2,FALSE))</f>
        <v/>
      </c>
      <c r="J380">
        <f>COUNTIFS(B:B,B380,D:D,D380,E:E,E380,A:A,A380)</f>
        <v>1</v>
      </c>
    </row>
    <row r="381" spans="1:10" x14ac:dyDescent="0.35">
      <c r="A381" t="s">
        <v>93</v>
      </c>
      <c r="B381" t="s">
        <v>9</v>
      </c>
      <c r="C381" t="s">
        <v>7</v>
      </c>
      <c r="D381" t="s">
        <v>58</v>
      </c>
      <c r="E381" t="s">
        <v>46</v>
      </c>
      <c r="F381" s="1">
        <v>600</v>
      </c>
      <c r="G381" s="1">
        <v>800</v>
      </c>
      <c r="H381">
        <f t="shared" si="9"/>
        <v>700</v>
      </c>
      <c r="I381" t="str">
        <f>IF(VLOOKUP(B381,Keywords!G:H,2,FALSE)=0,"",VLOOKUP(B381,Keywords!G:H,2,FALSE))</f>
        <v/>
      </c>
      <c r="J381">
        <f>COUNTIFS(B:B,B381,D:D,D381,E:E,E381,A:A,A381)</f>
        <v>1</v>
      </c>
    </row>
    <row r="382" spans="1:10" x14ac:dyDescent="0.35">
      <c r="A382" t="s">
        <v>93</v>
      </c>
      <c r="B382" t="s">
        <v>23</v>
      </c>
      <c r="C382" t="s">
        <v>7</v>
      </c>
      <c r="D382" t="s">
        <v>58</v>
      </c>
      <c r="E382" t="s">
        <v>46</v>
      </c>
      <c r="F382" s="1">
        <v>750</v>
      </c>
      <c r="G382" s="2">
        <v>1100</v>
      </c>
      <c r="H382">
        <f t="shared" si="9"/>
        <v>925</v>
      </c>
      <c r="I382" t="str">
        <f>IF(VLOOKUP(B382,Keywords!G:H,2,FALSE)=0,"",VLOOKUP(B382,Keywords!G:H,2,FALSE))</f>
        <v/>
      </c>
      <c r="J382">
        <f>COUNTIFS(B:B,B382,D:D,D382,E:E,E382,A:A,A382)</f>
        <v>1</v>
      </c>
    </row>
    <row r="383" spans="1:10" x14ac:dyDescent="0.35">
      <c r="A383" t="s">
        <v>93</v>
      </c>
      <c r="B383" t="s">
        <v>24</v>
      </c>
      <c r="C383" t="s">
        <v>7</v>
      </c>
      <c r="D383" t="s">
        <v>58</v>
      </c>
      <c r="E383" t="s">
        <v>46</v>
      </c>
      <c r="F383" s="1">
        <v>670</v>
      </c>
      <c r="G383" s="1">
        <v>900</v>
      </c>
      <c r="H383">
        <f t="shared" si="9"/>
        <v>785</v>
      </c>
      <c r="I383" t="str">
        <f>IF(VLOOKUP(B383,Keywords!G:H,2,FALSE)=0,"",VLOOKUP(B383,Keywords!G:H,2,FALSE))</f>
        <v>Project Manager</v>
      </c>
      <c r="J383">
        <f>COUNTIFS(B:B,B383,D:D,D383,E:E,E383,A:A,A383)</f>
        <v>1</v>
      </c>
    </row>
    <row r="384" spans="1:10" x14ac:dyDescent="0.35">
      <c r="A384" t="s">
        <v>93</v>
      </c>
      <c r="B384" t="s">
        <v>10</v>
      </c>
      <c r="C384" t="s">
        <v>7</v>
      </c>
      <c r="D384" t="s">
        <v>58</v>
      </c>
      <c r="E384" t="s">
        <v>46</v>
      </c>
      <c r="F384" s="1">
        <v>450</v>
      </c>
      <c r="G384" s="1">
        <v>700</v>
      </c>
      <c r="H384">
        <f t="shared" si="9"/>
        <v>575</v>
      </c>
      <c r="I384" t="str">
        <f>IF(VLOOKUP(B384,Keywords!G:H,2,FALSE)=0,"",VLOOKUP(B384,Keywords!G:H,2,FALSE))</f>
        <v>Data Analyst</v>
      </c>
      <c r="J384">
        <f>COUNTIFS(B:B,B384,D:D,D384,E:E,E384,A:A,A384)</f>
        <v>1</v>
      </c>
    </row>
    <row r="385" spans="1:10" x14ac:dyDescent="0.35">
      <c r="A385" t="s">
        <v>93</v>
      </c>
      <c r="B385" t="s">
        <v>21</v>
      </c>
      <c r="C385" t="s">
        <v>7</v>
      </c>
      <c r="D385" t="s">
        <v>58</v>
      </c>
      <c r="E385" t="s">
        <v>46</v>
      </c>
      <c r="F385" s="1">
        <v>750</v>
      </c>
      <c r="G385" s="2">
        <v>1000</v>
      </c>
      <c r="H385">
        <f t="shared" si="9"/>
        <v>875</v>
      </c>
      <c r="I385" t="str">
        <f>IF(VLOOKUP(B385,Keywords!G:H,2,FALSE)=0,"",VLOOKUP(B385,Keywords!G:H,2,FALSE))</f>
        <v>Data Architect</v>
      </c>
      <c r="J385">
        <f>COUNTIFS(B:B,B385,D:D,D385,E:E,E385,A:A,A385)</f>
        <v>1</v>
      </c>
    </row>
    <row r="386" spans="1:10" x14ac:dyDescent="0.35">
      <c r="A386" t="s">
        <v>93</v>
      </c>
      <c r="B386" t="s">
        <v>29</v>
      </c>
      <c r="C386" t="s">
        <v>7</v>
      </c>
      <c r="D386" t="s">
        <v>58</v>
      </c>
      <c r="E386" t="s">
        <v>46</v>
      </c>
      <c r="F386" s="1">
        <v>650</v>
      </c>
      <c r="G386" s="1">
        <v>900</v>
      </c>
      <c r="H386">
        <f t="shared" si="9"/>
        <v>775</v>
      </c>
      <c r="I386" t="str">
        <f>IF(VLOOKUP(B386,Keywords!G:H,2,FALSE)=0,"",VLOOKUP(B386,Keywords!G:H,2,FALSE))</f>
        <v>Data Engineer</v>
      </c>
      <c r="J386">
        <f>COUNTIFS(B:B,B386,D:D,D386,E:E,E386,A:A,A386)</f>
        <v>1</v>
      </c>
    </row>
    <row r="387" spans="1:10" x14ac:dyDescent="0.35">
      <c r="A387" t="s">
        <v>93</v>
      </c>
      <c r="B387" t="s">
        <v>30</v>
      </c>
      <c r="C387" t="s">
        <v>7</v>
      </c>
      <c r="D387" t="s">
        <v>58</v>
      </c>
      <c r="E387" t="s">
        <v>46</v>
      </c>
      <c r="F387" s="1">
        <v>650</v>
      </c>
      <c r="G387" s="1">
        <v>900</v>
      </c>
      <c r="H387">
        <f t="shared" si="9"/>
        <v>775</v>
      </c>
      <c r="I387" t="str">
        <f>IF(VLOOKUP(B387,Keywords!G:H,2,FALSE)=0,"",VLOOKUP(B387,Keywords!G:H,2,FALSE))</f>
        <v>Data Scientist</v>
      </c>
      <c r="J387">
        <f>COUNTIFS(B:B,B387,D:D,D387,E:E,E387,A:A,A387)</f>
        <v>1</v>
      </c>
    </row>
    <row r="388" spans="1:10" x14ac:dyDescent="0.35">
      <c r="A388" t="s">
        <v>93</v>
      </c>
      <c r="B388" t="s">
        <v>31</v>
      </c>
      <c r="C388" t="s">
        <v>7</v>
      </c>
      <c r="D388" t="s">
        <v>58</v>
      </c>
      <c r="E388" t="s">
        <v>46</v>
      </c>
      <c r="F388" s="1">
        <v>650</v>
      </c>
      <c r="G388" s="2">
        <v>1000</v>
      </c>
      <c r="H388">
        <f t="shared" si="9"/>
        <v>825</v>
      </c>
      <c r="I388" t="str">
        <f>IF(VLOOKUP(B388,Keywords!G:H,2,FALSE)=0,"",VLOOKUP(B388,Keywords!G:H,2,FALSE))</f>
        <v>Data Scientist</v>
      </c>
      <c r="J388">
        <f>COUNTIFS(B:B,B388,D:D,D388,E:E,E388,A:A,A388)</f>
        <v>1</v>
      </c>
    </row>
    <row r="389" spans="1:10" x14ac:dyDescent="0.35">
      <c r="A389" t="s">
        <v>93</v>
      </c>
      <c r="B389" t="s">
        <v>89</v>
      </c>
      <c r="C389" t="s">
        <v>7</v>
      </c>
      <c r="D389" t="s">
        <v>58</v>
      </c>
      <c r="E389" t="s">
        <v>46</v>
      </c>
      <c r="F389" s="1">
        <v>600</v>
      </c>
      <c r="G389" s="1">
        <v>800</v>
      </c>
      <c r="H389">
        <f t="shared" si="9"/>
        <v>700</v>
      </c>
      <c r="I389" t="str">
        <f>IF(VLOOKUP(B389,Keywords!G:H,2,FALSE)=0,"",VLOOKUP(B389,Keywords!G:H,2,FALSE))</f>
        <v>Business Analyst</v>
      </c>
      <c r="J389">
        <f>COUNTIFS(B:B,B389,D:D,D389,E:E,E389,A:A,A389)</f>
        <v>1</v>
      </c>
    </row>
    <row r="390" spans="1:10" x14ac:dyDescent="0.35">
      <c r="A390" t="s">
        <v>93</v>
      </c>
      <c r="B390" t="s">
        <v>90</v>
      </c>
      <c r="C390" t="s">
        <v>7</v>
      </c>
      <c r="D390" t="s">
        <v>58</v>
      </c>
      <c r="E390" t="s">
        <v>46</v>
      </c>
      <c r="F390" s="1">
        <v>700</v>
      </c>
      <c r="G390" s="1">
        <v>900</v>
      </c>
      <c r="H390">
        <f t="shared" si="9"/>
        <v>800</v>
      </c>
      <c r="I390" t="str">
        <f>IF(VLOOKUP(B390,Keywords!G:H,2,FALSE)=0,"",VLOOKUP(B390,Keywords!G:H,2,FALSE))</f>
        <v/>
      </c>
      <c r="J390">
        <f>COUNTIFS(B:B,B390,D:D,D390,E:E,E390,A:A,A390)</f>
        <v>1</v>
      </c>
    </row>
    <row r="391" spans="1:10" x14ac:dyDescent="0.35">
      <c r="A391" t="s">
        <v>93</v>
      </c>
      <c r="B391" t="s">
        <v>91</v>
      </c>
      <c r="C391" t="s">
        <v>7</v>
      </c>
      <c r="D391" t="s">
        <v>58</v>
      </c>
      <c r="E391" t="s">
        <v>46</v>
      </c>
      <c r="F391" s="1">
        <v>650</v>
      </c>
      <c r="G391" s="1">
        <v>900</v>
      </c>
      <c r="H391">
        <f t="shared" si="9"/>
        <v>775</v>
      </c>
      <c r="I391" t="str">
        <f>IF(VLOOKUP(B391,Keywords!G:H,2,FALSE)=0,"",VLOOKUP(B391,Keywords!G:H,2,FALSE))</f>
        <v/>
      </c>
      <c r="J391">
        <f>COUNTIFS(B:B,B391,D:D,D391,E:E,E391,A:A,A391)</f>
        <v>1</v>
      </c>
    </row>
    <row r="392" spans="1:10" x14ac:dyDescent="0.35">
      <c r="A392" t="s">
        <v>93</v>
      </c>
      <c r="B392" t="s">
        <v>92</v>
      </c>
      <c r="C392" t="s">
        <v>7</v>
      </c>
      <c r="D392" t="s">
        <v>58</v>
      </c>
      <c r="E392" t="s">
        <v>46</v>
      </c>
      <c r="F392" s="1">
        <v>650</v>
      </c>
      <c r="G392" s="1">
        <v>900</v>
      </c>
      <c r="H392">
        <f t="shared" si="9"/>
        <v>775</v>
      </c>
      <c r="I392" t="str">
        <f>IF(VLOOKUP(B392,Keywords!G:H,2,FALSE)=0,"",VLOOKUP(B392,Keywords!G:H,2,FALSE))</f>
        <v>Project Manager</v>
      </c>
      <c r="J392">
        <f>COUNTIFS(B:B,B392,D:D,D392,E:E,E392,A:A,A392)</f>
        <v>1</v>
      </c>
    </row>
    <row r="393" spans="1:10" x14ac:dyDescent="0.35">
      <c r="A393" t="s">
        <v>93</v>
      </c>
      <c r="B393" t="s">
        <v>82</v>
      </c>
      <c r="C393" t="s">
        <v>7</v>
      </c>
      <c r="D393" t="s">
        <v>58</v>
      </c>
      <c r="E393" t="s">
        <v>46</v>
      </c>
      <c r="F393" s="1">
        <v>750</v>
      </c>
      <c r="G393" s="2">
        <v>1000</v>
      </c>
      <c r="H393">
        <f t="shared" si="9"/>
        <v>875</v>
      </c>
      <c r="I393" t="str">
        <f>IF(VLOOKUP(B393,Keywords!G:H,2,FALSE)=0,"",VLOOKUP(B393,Keywords!G:H,2,FALSE))</f>
        <v/>
      </c>
      <c r="J393">
        <f>COUNTIFS(B:B,B393,D:D,D393,E:E,E393,A:A,A393)</f>
        <v>1</v>
      </c>
    </row>
    <row r="394" spans="1:10" x14ac:dyDescent="0.35">
      <c r="A394" t="s">
        <v>93</v>
      </c>
      <c r="B394" t="s">
        <v>52</v>
      </c>
      <c r="C394" t="s">
        <v>7</v>
      </c>
      <c r="D394" t="s">
        <v>67</v>
      </c>
      <c r="E394" t="s">
        <v>43</v>
      </c>
      <c r="F394" s="2">
        <v>85000</v>
      </c>
      <c r="G394" s="2">
        <v>110000</v>
      </c>
      <c r="H394">
        <f t="shared" ref="H394:H417" si="10">MROUND((F394+G394)/2,1000)</f>
        <v>98000</v>
      </c>
      <c r="I394" t="str">
        <f>IF(VLOOKUP(B394,Keywords!G:H,2,FALSE)=0,"",VLOOKUP(B394,Keywords!G:H,2,FALSE))</f>
        <v>Business Analyst</v>
      </c>
      <c r="J394">
        <f>COUNTIFS(B:B,B394,D:D,D394,E:E,E394,A:A,A394)</f>
        <v>1</v>
      </c>
    </row>
    <row r="395" spans="1:10" x14ac:dyDescent="0.35">
      <c r="A395" t="s">
        <v>93</v>
      </c>
      <c r="B395" t="s">
        <v>51</v>
      </c>
      <c r="C395" t="s">
        <v>7</v>
      </c>
      <c r="D395" t="s">
        <v>67</v>
      </c>
      <c r="E395" t="s">
        <v>43</v>
      </c>
      <c r="F395" s="2">
        <v>110000</v>
      </c>
      <c r="G395" s="2">
        <v>140000</v>
      </c>
      <c r="H395">
        <f t="shared" si="10"/>
        <v>125000</v>
      </c>
      <c r="I395" t="str">
        <f>IF(VLOOKUP(B395,Keywords!G:H,2,FALSE)=0,"",VLOOKUP(B395,Keywords!G:H,2,FALSE))</f>
        <v>Business Analyst</v>
      </c>
      <c r="J395">
        <f>COUNTIFS(B:B,B395,D:D,D395,E:E,E395,A:A,A395)</f>
        <v>1</v>
      </c>
    </row>
    <row r="396" spans="1:10" x14ac:dyDescent="0.35">
      <c r="A396" t="s">
        <v>93</v>
      </c>
      <c r="B396" t="s">
        <v>48</v>
      </c>
      <c r="C396" t="s">
        <v>7</v>
      </c>
      <c r="D396" t="s">
        <v>67</v>
      </c>
      <c r="E396" t="s">
        <v>43</v>
      </c>
      <c r="F396" s="2">
        <v>130000</v>
      </c>
      <c r="G396" s="2">
        <v>150000</v>
      </c>
      <c r="H396">
        <f t="shared" si="10"/>
        <v>140000</v>
      </c>
      <c r="I396" t="str">
        <f>IF(VLOOKUP(B396,Keywords!G:H,2,FALSE)=0,"",VLOOKUP(B396,Keywords!G:H,2,FALSE))</f>
        <v>Project Manager</v>
      </c>
      <c r="J396">
        <f>COUNTIFS(B:B,B396,D:D,D396,E:E,E396,A:A,A396)</f>
        <v>1</v>
      </c>
    </row>
    <row r="397" spans="1:10" x14ac:dyDescent="0.35">
      <c r="A397" t="s">
        <v>93</v>
      </c>
      <c r="B397" t="s">
        <v>47</v>
      </c>
      <c r="C397" t="s">
        <v>7</v>
      </c>
      <c r="D397" t="s">
        <v>67</v>
      </c>
      <c r="E397" t="s">
        <v>43</v>
      </c>
      <c r="F397" s="2">
        <v>160000</v>
      </c>
      <c r="G397" s="2">
        <v>200000</v>
      </c>
      <c r="H397">
        <f t="shared" si="10"/>
        <v>180000</v>
      </c>
      <c r="I397" t="str">
        <f>IF(VLOOKUP(B397,Keywords!G:H,2,FALSE)=0,"",VLOOKUP(B397,Keywords!G:H,2,FALSE))</f>
        <v>Project Manager</v>
      </c>
      <c r="J397">
        <f>COUNTIFS(B:B,B397,D:D,D397,E:E,E397,A:A,A397)</f>
        <v>1</v>
      </c>
    </row>
    <row r="398" spans="1:10" x14ac:dyDescent="0.35">
      <c r="A398" t="s">
        <v>93</v>
      </c>
      <c r="B398" t="s">
        <v>94</v>
      </c>
      <c r="C398" t="s">
        <v>7</v>
      </c>
      <c r="D398" t="s">
        <v>67</v>
      </c>
      <c r="E398" t="s">
        <v>43</v>
      </c>
      <c r="F398" s="2">
        <v>85000</v>
      </c>
      <c r="G398" s="2">
        <v>110000</v>
      </c>
      <c r="H398">
        <f t="shared" si="10"/>
        <v>98000</v>
      </c>
      <c r="I398" t="str">
        <f>IF(VLOOKUP(B398,Keywords!G:H,2,FALSE)=0,"",VLOOKUP(B398,Keywords!G:H,2,FALSE))</f>
        <v>Analyst</v>
      </c>
      <c r="J398">
        <f>COUNTIFS(B:B,B398,D:D,D398,E:E,E398,A:A,A398)</f>
        <v>1</v>
      </c>
    </row>
    <row r="399" spans="1:10" x14ac:dyDescent="0.35">
      <c r="A399" t="s">
        <v>93</v>
      </c>
      <c r="B399" t="s">
        <v>95</v>
      </c>
      <c r="C399" t="s">
        <v>7</v>
      </c>
      <c r="D399" t="s">
        <v>67</v>
      </c>
      <c r="E399" t="s">
        <v>43</v>
      </c>
      <c r="F399" s="2">
        <v>110000</v>
      </c>
      <c r="G399" s="2">
        <v>140000</v>
      </c>
      <c r="H399">
        <f t="shared" si="10"/>
        <v>125000</v>
      </c>
      <c r="I399" t="str">
        <f>IF(VLOOKUP(B399,Keywords!G:H,2,FALSE)=0,"",VLOOKUP(B399,Keywords!G:H,2,FALSE))</f>
        <v>Analyst</v>
      </c>
      <c r="J399">
        <f>COUNTIFS(B:B,B399,D:D,D399,E:E,E399,A:A,A399)</f>
        <v>1</v>
      </c>
    </row>
    <row r="400" spans="1:10" x14ac:dyDescent="0.35">
      <c r="A400" t="s">
        <v>93</v>
      </c>
      <c r="B400" t="s">
        <v>65</v>
      </c>
      <c r="C400" t="s">
        <v>7</v>
      </c>
      <c r="D400" t="s">
        <v>67</v>
      </c>
      <c r="E400" t="s">
        <v>43</v>
      </c>
      <c r="F400" s="2">
        <v>95000</v>
      </c>
      <c r="G400" s="2">
        <v>130000</v>
      </c>
      <c r="H400">
        <f t="shared" si="10"/>
        <v>113000</v>
      </c>
      <c r="I400" t="str">
        <f>IF(VLOOKUP(B400,Keywords!G:H,2,FALSE)=0,"",VLOOKUP(B400,Keywords!G:H,2,FALSE))</f>
        <v>Analyst</v>
      </c>
      <c r="J400">
        <f>COUNTIFS(B:B,B400,D:D,D400,E:E,E400,A:A,A400)</f>
        <v>1</v>
      </c>
    </row>
    <row r="401" spans="1:10" x14ac:dyDescent="0.35">
      <c r="A401" t="s">
        <v>93</v>
      </c>
      <c r="B401" t="s">
        <v>54</v>
      </c>
      <c r="C401" t="s">
        <v>7</v>
      </c>
      <c r="D401" t="s">
        <v>67</v>
      </c>
      <c r="E401" t="s">
        <v>43</v>
      </c>
      <c r="F401" s="2">
        <v>105000</v>
      </c>
      <c r="G401" s="2">
        <v>135000</v>
      </c>
      <c r="H401">
        <f t="shared" si="10"/>
        <v>120000</v>
      </c>
      <c r="I401" t="str">
        <f>IF(VLOOKUP(B401,Keywords!G:H,2,FALSE)=0,"",VLOOKUP(B401,Keywords!G:H,2,FALSE))</f>
        <v>Analyst</v>
      </c>
      <c r="J401">
        <f>COUNTIFS(B:B,B401,D:D,D401,E:E,E401,A:A,A401)</f>
        <v>1</v>
      </c>
    </row>
    <row r="402" spans="1:10" x14ac:dyDescent="0.35">
      <c r="A402" t="s">
        <v>93</v>
      </c>
      <c r="B402" t="s">
        <v>22</v>
      </c>
      <c r="C402" t="s">
        <v>7</v>
      </c>
      <c r="D402" t="s">
        <v>67</v>
      </c>
      <c r="E402" t="s">
        <v>43</v>
      </c>
      <c r="F402" s="2">
        <v>155000</v>
      </c>
      <c r="G402" s="2">
        <v>200000</v>
      </c>
      <c r="H402">
        <f t="shared" si="10"/>
        <v>178000</v>
      </c>
      <c r="I402" t="str">
        <f>IF(VLOOKUP(B402,Keywords!G:H,2,FALSE)=0,"",VLOOKUP(B402,Keywords!G:H,2,FALSE))</f>
        <v>Data Architect</v>
      </c>
      <c r="J402">
        <f>COUNTIFS(B:B,B402,D:D,D402,E:E,E402,A:A,A402)</f>
        <v>1</v>
      </c>
    </row>
    <row r="403" spans="1:10" x14ac:dyDescent="0.35">
      <c r="A403" t="s">
        <v>93</v>
      </c>
      <c r="B403" t="s">
        <v>27</v>
      </c>
      <c r="C403" t="s">
        <v>7</v>
      </c>
      <c r="D403" t="s">
        <v>67</v>
      </c>
      <c r="E403" t="s">
        <v>43</v>
      </c>
      <c r="F403" s="2">
        <v>120000</v>
      </c>
      <c r="G403" s="2">
        <v>150000</v>
      </c>
      <c r="H403">
        <f t="shared" si="10"/>
        <v>135000</v>
      </c>
      <c r="I403" t="str">
        <f>IF(VLOOKUP(B403,Keywords!G:H,2,FALSE)=0,"",VLOOKUP(B403,Keywords!G:H,2,FALSE))</f>
        <v>Business Analyst</v>
      </c>
      <c r="J403">
        <f>COUNTIFS(B:B,B403,D:D,D403,E:E,E403,A:A,A403)</f>
        <v>1</v>
      </c>
    </row>
    <row r="404" spans="1:10" x14ac:dyDescent="0.35">
      <c r="A404" t="s">
        <v>93</v>
      </c>
      <c r="B404" t="s">
        <v>26</v>
      </c>
      <c r="C404" t="s">
        <v>7</v>
      </c>
      <c r="D404" t="s">
        <v>67</v>
      </c>
      <c r="E404" t="s">
        <v>43</v>
      </c>
      <c r="F404" s="2">
        <v>120000</v>
      </c>
      <c r="G404" s="2">
        <v>150000</v>
      </c>
      <c r="H404">
        <f t="shared" si="10"/>
        <v>135000</v>
      </c>
      <c r="I404" t="str">
        <f>IF(VLOOKUP(B404,Keywords!G:H,2,FALSE)=0,"",VLOOKUP(B404,Keywords!G:H,2,FALSE))</f>
        <v/>
      </c>
      <c r="J404">
        <f>COUNTIFS(B:B,B404,D:D,D404,E:E,E404,A:A,A404)</f>
        <v>1</v>
      </c>
    </row>
    <row r="405" spans="1:10" x14ac:dyDescent="0.35">
      <c r="A405" t="s">
        <v>93</v>
      </c>
      <c r="B405" t="s">
        <v>9</v>
      </c>
      <c r="C405" t="s">
        <v>7</v>
      </c>
      <c r="D405" t="s">
        <v>67</v>
      </c>
      <c r="E405" t="s">
        <v>43</v>
      </c>
      <c r="F405" s="2">
        <v>125000</v>
      </c>
      <c r="G405" s="2">
        <v>150000</v>
      </c>
      <c r="H405">
        <f t="shared" si="10"/>
        <v>138000</v>
      </c>
      <c r="I405" t="str">
        <f>IF(VLOOKUP(B405,Keywords!G:H,2,FALSE)=0,"",VLOOKUP(B405,Keywords!G:H,2,FALSE))</f>
        <v/>
      </c>
      <c r="J405">
        <f>COUNTIFS(B:B,B405,D:D,D405,E:E,E405,A:A,A405)</f>
        <v>1</v>
      </c>
    </row>
    <row r="406" spans="1:10" x14ac:dyDescent="0.35">
      <c r="A406" t="s">
        <v>93</v>
      </c>
      <c r="B406" t="s">
        <v>23</v>
      </c>
      <c r="C406" t="s">
        <v>7</v>
      </c>
      <c r="D406" t="s">
        <v>67</v>
      </c>
      <c r="E406" t="s">
        <v>43</v>
      </c>
      <c r="F406" s="2">
        <v>155000</v>
      </c>
      <c r="G406" s="2">
        <v>200000</v>
      </c>
      <c r="H406">
        <f t="shared" si="10"/>
        <v>178000</v>
      </c>
      <c r="I406" t="str">
        <f>IF(VLOOKUP(B406,Keywords!G:H,2,FALSE)=0,"",VLOOKUP(B406,Keywords!G:H,2,FALSE))</f>
        <v/>
      </c>
      <c r="J406">
        <f>COUNTIFS(B:B,B406,D:D,D406,E:E,E406,A:A,A406)</f>
        <v>1</v>
      </c>
    </row>
    <row r="407" spans="1:10" x14ac:dyDescent="0.35">
      <c r="A407" t="s">
        <v>93</v>
      </c>
      <c r="B407" t="s">
        <v>24</v>
      </c>
      <c r="C407" t="s">
        <v>7</v>
      </c>
      <c r="D407" t="s">
        <v>67</v>
      </c>
      <c r="E407" t="s">
        <v>43</v>
      </c>
      <c r="F407" s="2">
        <v>135000</v>
      </c>
      <c r="G407" s="2">
        <v>165000</v>
      </c>
      <c r="H407">
        <f t="shared" si="10"/>
        <v>150000</v>
      </c>
      <c r="I407" t="str">
        <f>IF(VLOOKUP(B407,Keywords!G:H,2,FALSE)=0,"",VLOOKUP(B407,Keywords!G:H,2,FALSE))</f>
        <v>Project Manager</v>
      </c>
      <c r="J407">
        <f>COUNTIFS(B:B,B407,D:D,D407,E:E,E407,A:A,A407)</f>
        <v>1</v>
      </c>
    </row>
    <row r="408" spans="1:10" x14ac:dyDescent="0.35">
      <c r="A408" t="s">
        <v>93</v>
      </c>
      <c r="B408" t="s">
        <v>10</v>
      </c>
      <c r="C408" t="s">
        <v>7</v>
      </c>
      <c r="D408" t="s">
        <v>67</v>
      </c>
      <c r="E408" t="s">
        <v>43</v>
      </c>
      <c r="F408" s="2">
        <v>90000</v>
      </c>
      <c r="G408" s="2">
        <v>130000</v>
      </c>
      <c r="H408">
        <f t="shared" si="10"/>
        <v>110000</v>
      </c>
      <c r="I408" t="str">
        <f>IF(VLOOKUP(B408,Keywords!G:H,2,FALSE)=0,"",VLOOKUP(B408,Keywords!G:H,2,FALSE))</f>
        <v>Data Analyst</v>
      </c>
      <c r="J408">
        <f>COUNTIFS(B:B,B408,D:D,D408,E:E,E408,A:A,A408)</f>
        <v>1</v>
      </c>
    </row>
    <row r="409" spans="1:10" x14ac:dyDescent="0.35">
      <c r="A409" t="s">
        <v>93</v>
      </c>
      <c r="B409" t="s">
        <v>21</v>
      </c>
      <c r="C409" t="s">
        <v>7</v>
      </c>
      <c r="D409" t="s">
        <v>67</v>
      </c>
      <c r="E409" t="s">
        <v>43</v>
      </c>
      <c r="F409" s="2">
        <v>155000</v>
      </c>
      <c r="G409" s="2">
        <v>200000</v>
      </c>
      <c r="H409">
        <f t="shared" si="10"/>
        <v>178000</v>
      </c>
      <c r="I409" t="str">
        <f>IF(VLOOKUP(B409,Keywords!G:H,2,FALSE)=0,"",VLOOKUP(B409,Keywords!G:H,2,FALSE))</f>
        <v>Data Architect</v>
      </c>
      <c r="J409">
        <f>COUNTIFS(B:B,B409,D:D,D409,E:E,E409,A:A,A409)</f>
        <v>1</v>
      </c>
    </row>
    <row r="410" spans="1:10" x14ac:dyDescent="0.35">
      <c r="A410" t="s">
        <v>93</v>
      </c>
      <c r="B410" t="s">
        <v>29</v>
      </c>
      <c r="C410" t="s">
        <v>7</v>
      </c>
      <c r="D410" t="s">
        <v>67</v>
      </c>
      <c r="E410" t="s">
        <v>43</v>
      </c>
      <c r="F410" s="2">
        <v>130000</v>
      </c>
      <c r="G410" s="2">
        <v>185000</v>
      </c>
      <c r="H410">
        <f t="shared" si="10"/>
        <v>158000</v>
      </c>
      <c r="I410" t="str">
        <f>IF(VLOOKUP(B410,Keywords!G:H,2,FALSE)=0,"",VLOOKUP(B410,Keywords!G:H,2,FALSE))</f>
        <v>Data Engineer</v>
      </c>
      <c r="J410">
        <f>COUNTIFS(B:B,B410,D:D,D410,E:E,E410,A:A,A410)</f>
        <v>1</v>
      </c>
    </row>
    <row r="411" spans="1:10" x14ac:dyDescent="0.35">
      <c r="A411" t="s">
        <v>93</v>
      </c>
      <c r="B411" t="s">
        <v>30</v>
      </c>
      <c r="C411" t="s">
        <v>7</v>
      </c>
      <c r="D411" t="s">
        <v>67</v>
      </c>
      <c r="E411" t="s">
        <v>43</v>
      </c>
      <c r="F411" s="2">
        <v>130000</v>
      </c>
      <c r="G411" s="2">
        <v>185000</v>
      </c>
      <c r="H411">
        <f t="shared" si="10"/>
        <v>158000</v>
      </c>
      <c r="I411" t="str">
        <f>IF(VLOOKUP(B411,Keywords!G:H,2,FALSE)=0,"",VLOOKUP(B411,Keywords!G:H,2,FALSE))</f>
        <v>Data Scientist</v>
      </c>
      <c r="J411">
        <f>COUNTIFS(B:B,B411,D:D,D411,E:E,E411,A:A,A411)</f>
        <v>1</v>
      </c>
    </row>
    <row r="412" spans="1:10" x14ac:dyDescent="0.35">
      <c r="A412" t="s">
        <v>93</v>
      </c>
      <c r="B412" t="s">
        <v>31</v>
      </c>
      <c r="C412" t="s">
        <v>7</v>
      </c>
      <c r="D412" t="s">
        <v>67</v>
      </c>
      <c r="E412" t="s">
        <v>43</v>
      </c>
      <c r="F412" s="2">
        <v>130000</v>
      </c>
      <c r="G412" s="2">
        <v>185000</v>
      </c>
      <c r="H412">
        <f t="shared" si="10"/>
        <v>158000</v>
      </c>
      <c r="I412" t="str">
        <f>IF(VLOOKUP(B412,Keywords!G:H,2,FALSE)=0,"",VLOOKUP(B412,Keywords!G:H,2,FALSE))</f>
        <v>Data Scientist</v>
      </c>
      <c r="J412">
        <f>COUNTIFS(B:B,B412,D:D,D412,E:E,E412,A:A,A412)</f>
        <v>1</v>
      </c>
    </row>
    <row r="413" spans="1:10" x14ac:dyDescent="0.35">
      <c r="A413" t="s">
        <v>93</v>
      </c>
      <c r="B413" t="s">
        <v>89</v>
      </c>
      <c r="C413" t="s">
        <v>7</v>
      </c>
      <c r="D413" t="s">
        <v>67</v>
      </c>
      <c r="E413" t="s">
        <v>43</v>
      </c>
      <c r="F413" s="2">
        <v>120000</v>
      </c>
      <c r="G413" s="2">
        <v>150000</v>
      </c>
      <c r="H413">
        <f t="shared" si="10"/>
        <v>135000</v>
      </c>
      <c r="I413" t="str">
        <f>IF(VLOOKUP(B413,Keywords!G:H,2,FALSE)=0,"",VLOOKUP(B413,Keywords!G:H,2,FALSE))</f>
        <v>Business Analyst</v>
      </c>
      <c r="J413">
        <f>COUNTIFS(B:B,B413,D:D,D413,E:E,E413,A:A,A413)</f>
        <v>1</v>
      </c>
    </row>
    <row r="414" spans="1:10" x14ac:dyDescent="0.35">
      <c r="A414" t="s">
        <v>93</v>
      </c>
      <c r="B414" t="s">
        <v>90</v>
      </c>
      <c r="C414" t="s">
        <v>7</v>
      </c>
      <c r="D414" t="s">
        <v>67</v>
      </c>
      <c r="E414" t="s">
        <v>43</v>
      </c>
      <c r="F414" s="2">
        <v>140000</v>
      </c>
      <c r="G414" s="2">
        <v>160000</v>
      </c>
      <c r="H414">
        <f t="shared" si="10"/>
        <v>150000</v>
      </c>
      <c r="I414" t="str">
        <f>IF(VLOOKUP(B414,Keywords!G:H,2,FALSE)=0,"",VLOOKUP(B414,Keywords!G:H,2,FALSE))</f>
        <v/>
      </c>
      <c r="J414">
        <f>COUNTIFS(B:B,B414,D:D,D414,E:E,E414,A:A,A414)</f>
        <v>1</v>
      </c>
    </row>
    <row r="415" spans="1:10" x14ac:dyDescent="0.35">
      <c r="A415" t="s">
        <v>93</v>
      </c>
      <c r="B415" t="s">
        <v>91</v>
      </c>
      <c r="C415" t="s">
        <v>7</v>
      </c>
      <c r="D415" t="s">
        <v>67</v>
      </c>
      <c r="E415" t="s">
        <v>43</v>
      </c>
      <c r="F415" s="2">
        <v>125000</v>
      </c>
      <c r="G415" s="2">
        <v>150000</v>
      </c>
      <c r="H415">
        <f t="shared" si="10"/>
        <v>138000</v>
      </c>
      <c r="I415" t="str">
        <f>IF(VLOOKUP(B415,Keywords!G:H,2,FALSE)=0,"",VLOOKUP(B415,Keywords!G:H,2,FALSE))</f>
        <v/>
      </c>
      <c r="J415">
        <f>COUNTIFS(B:B,B415,D:D,D415,E:E,E415,A:A,A415)</f>
        <v>1</v>
      </c>
    </row>
    <row r="416" spans="1:10" x14ac:dyDescent="0.35">
      <c r="A416" t="s">
        <v>93</v>
      </c>
      <c r="B416" t="s">
        <v>92</v>
      </c>
      <c r="C416" t="s">
        <v>7</v>
      </c>
      <c r="D416" t="s">
        <v>67</v>
      </c>
      <c r="E416" t="s">
        <v>43</v>
      </c>
      <c r="F416" s="2">
        <v>130000</v>
      </c>
      <c r="G416" s="2">
        <v>180000</v>
      </c>
      <c r="H416">
        <f t="shared" si="10"/>
        <v>155000</v>
      </c>
      <c r="I416" t="str">
        <f>IF(VLOOKUP(B416,Keywords!G:H,2,FALSE)=0,"",VLOOKUP(B416,Keywords!G:H,2,FALSE))</f>
        <v>Project Manager</v>
      </c>
      <c r="J416">
        <f>COUNTIFS(B:B,B416,D:D,D416,E:E,E416,A:A,A416)</f>
        <v>1</v>
      </c>
    </row>
    <row r="417" spans="1:10" x14ac:dyDescent="0.35">
      <c r="A417" t="s">
        <v>93</v>
      </c>
      <c r="B417" t="s">
        <v>82</v>
      </c>
      <c r="C417" t="s">
        <v>7</v>
      </c>
      <c r="D417" t="s">
        <v>67</v>
      </c>
      <c r="E417" t="s">
        <v>43</v>
      </c>
      <c r="F417" s="2">
        <v>160000</v>
      </c>
      <c r="G417" s="2">
        <v>200000</v>
      </c>
      <c r="H417">
        <f t="shared" si="10"/>
        <v>180000</v>
      </c>
      <c r="I417" t="str">
        <f>IF(VLOOKUP(B417,Keywords!G:H,2,FALSE)=0,"",VLOOKUP(B417,Keywords!G:H,2,FALSE))</f>
        <v/>
      </c>
      <c r="J417">
        <f>COUNTIFS(B:B,B417,D:D,D417,E:E,E417,A:A,A417)</f>
        <v>1</v>
      </c>
    </row>
    <row r="418" spans="1:10" x14ac:dyDescent="0.35">
      <c r="A418" t="s">
        <v>93</v>
      </c>
      <c r="B418" t="s">
        <v>52</v>
      </c>
      <c r="C418" t="s">
        <v>7</v>
      </c>
      <c r="D418" t="s">
        <v>67</v>
      </c>
      <c r="E418" t="s">
        <v>46</v>
      </c>
      <c r="F418" s="1">
        <v>445</v>
      </c>
      <c r="G418" s="1">
        <v>575</v>
      </c>
      <c r="H418">
        <f t="shared" ref="H418:H441" si="11">ROUND((F418+G418)/2,0)</f>
        <v>510</v>
      </c>
      <c r="I418" t="str">
        <f>IF(VLOOKUP(B418,Keywords!G:H,2,FALSE)=0,"",VLOOKUP(B418,Keywords!G:H,2,FALSE))</f>
        <v>Business Analyst</v>
      </c>
      <c r="J418">
        <f>COUNTIFS(B:B,B418,D:D,D418,E:E,E418,A:A,A418)</f>
        <v>1</v>
      </c>
    </row>
    <row r="419" spans="1:10" x14ac:dyDescent="0.35">
      <c r="A419" t="s">
        <v>93</v>
      </c>
      <c r="B419" t="s">
        <v>51</v>
      </c>
      <c r="C419" t="s">
        <v>7</v>
      </c>
      <c r="D419" t="s">
        <v>67</v>
      </c>
      <c r="E419" t="s">
        <v>46</v>
      </c>
      <c r="F419" s="1">
        <v>700</v>
      </c>
      <c r="G419" s="1">
        <v>900</v>
      </c>
      <c r="H419">
        <f t="shared" si="11"/>
        <v>800</v>
      </c>
      <c r="I419" t="str">
        <f>IF(VLOOKUP(B419,Keywords!G:H,2,FALSE)=0,"",VLOOKUP(B419,Keywords!G:H,2,FALSE))</f>
        <v>Business Analyst</v>
      </c>
      <c r="J419">
        <f>COUNTIFS(B:B,B419,D:D,D419,E:E,E419,A:A,A419)</f>
        <v>1</v>
      </c>
    </row>
    <row r="420" spans="1:10" x14ac:dyDescent="0.35">
      <c r="A420" t="s">
        <v>93</v>
      </c>
      <c r="B420" t="s">
        <v>48</v>
      </c>
      <c r="C420" t="s">
        <v>7</v>
      </c>
      <c r="D420" t="s">
        <v>67</v>
      </c>
      <c r="E420" t="s">
        <v>46</v>
      </c>
      <c r="F420" s="1">
        <v>680</v>
      </c>
      <c r="G420" s="1">
        <v>780</v>
      </c>
      <c r="H420">
        <f t="shared" si="11"/>
        <v>730</v>
      </c>
      <c r="I420" t="str">
        <f>IF(VLOOKUP(B420,Keywords!G:H,2,FALSE)=0,"",VLOOKUP(B420,Keywords!G:H,2,FALSE))</f>
        <v>Project Manager</v>
      </c>
      <c r="J420">
        <f>COUNTIFS(B:B,B420,D:D,D420,E:E,E420,A:A,A420)</f>
        <v>1</v>
      </c>
    </row>
    <row r="421" spans="1:10" x14ac:dyDescent="0.35">
      <c r="A421" t="s">
        <v>93</v>
      </c>
      <c r="B421" t="s">
        <v>47</v>
      </c>
      <c r="C421" t="s">
        <v>7</v>
      </c>
      <c r="D421" t="s">
        <v>67</v>
      </c>
      <c r="E421" t="s">
        <v>46</v>
      </c>
      <c r="F421" s="1">
        <v>850</v>
      </c>
      <c r="G421" s="2">
        <v>1200</v>
      </c>
      <c r="H421">
        <f t="shared" si="11"/>
        <v>1025</v>
      </c>
      <c r="I421" t="str">
        <f>IF(VLOOKUP(B421,Keywords!G:H,2,FALSE)=0,"",VLOOKUP(B421,Keywords!G:H,2,FALSE))</f>
        <v>Project Manager</v>
      </c>
      <c r="J421">
        <f>COUNTIFS(B:B,B421,D:D,D421,E:E,E421,A:A,A421)</f>
        <v>1</v>
      </c>
    </row>
    <row r="422" spans="1:10" x14ac:dyDescent="0.35">
      <c r="A422" t="s">
        <v>93</v>
      </c>
      <c r="B422" t="s">
        <v>94</v>
      </c>
      <c r="C422" t="s">
        <v>7</v>
      </c>
      <c r="D422" t="s">
        <v>67</v>
      </c>
      <c r="E422" t="s">
        <v>46</v>
      </c>
      <c r="F422" s="1">
        <v>450</v>
      </c>
      <c r="G422" s="1">
        <v>650</v>
      </c>
      <c r="H422">
        <f t="shared" si="11"/>
        <v>550</v>
      </c>
      <c r="I422" t="str">
        <f>IF(VLOOKUP(B422,Keywords!G:H,2,FALSE)=0,"",VLOOKUP(B422,Keywords!G:H,2,FALSE))</f>
        <v>Analyst</v>
      </c>
      <c r="J422">
        <f>COUNTIFS(B:B,B422,D:D,D422,E:E,E422,A:A,A422)</f>
        <v>1</v>
      </c>
    </row>
    <row r="423" spans="1:10" x14ac:dyDescent="0.35">
      <c r="A423" t="s">
        <v>93</v>
      </c>
      <c r="B423" t="s">
        <v>95</v>
      </c>
      <c r="C423" t="s">
        <v>7</v>
      </c>
      <c r="D423" t="s">
        <v>67</v>
      </c>
      <c r="E423" t="s">
        <v>46</v>
      </c>
      <c r="F423" s="1">
        <v>575</v>
      </c>
      <c r="G423" s="1">
        <v>730</v>
      </c>
      <c r="H423">
        <f t="shared" si="11"/>
        <v>653</v>
      </c>
      <c r="I423" t="str">
        <f>IF(VLOOKUP(B423,Keywords!G:H,2,FALSE)=0,"",VLOOKUP(B423,Keywords!G:H,2,FALSE))</f>
        <v>Analyst</v>
      </c>
      <c r="J423">
        <f>COUNTIFS(B:B,B423,D:D,D423,E:E,E423,A:A,A423)</f>
        <v>1</v>
      </c>
    </row>
    <row r="424" spans="1:10" x14ac:dyDescent="0.35">
      <c r="A424" t="s">
        <v>93</v>
      </c>
      <c r="B424" t="s">
        <v>65</v>
      </c>
      <c r="C424" t="s">
        <v>7</v>
      </c>
      <c r="D424" t="s">
        <v>67</v>
      </c>
      <c r="E424" t="s">
        <v>46</v>
      </c>
      <c r="F424" s="1">
        <v>550</v>
      </c>
      <c r="G424" s="1">
        <v>800</v>
      </c>
      <c r="H424">
        <f t="shared" si="11"/>
        <v>675</v>
      </c>
      <c r="I424" t="str">
        <f>IF(VLOOKUP(B424,Keywords!G:H,2,FALSE)=0,"",VLOOKUP(B424,Keywords!G:H,2,FALSE))</f>
        <v>Analyst</v>
      </c>
      <c r="J424">
        <f>COUNTIFS(B:B,B424,D:D,D424,E:E,E424,A:A,A424)</f>
        <v>1</v>
      </c>
    </row>
    <row r="425" spans="1:10" x14ac:dyDescent="0.35">
      <c r="A425" t="s">
        <v>93</v>
      </c>
      <c r="B425" t="s">
        <v>54</v>
      </c>
      <c r="C425" t="s">
        <v>7</v>
      </c>
      <c r="D425" t="s">
        <v>67</v>
      </c>
      <c r="E425" t="s">
        <v>46</v>
      </c>
      <c r="F425" s="1">
        <v>550</v>
      </c>
      <c r="G425" s="1">
        <v>705</v>
      </c>
      <c r="H425">
        <f t="shared" si="11"/>
        <v>628</v>
      </c>
      <c r="I425" t="str">
        <f>IF(VLOOKUP(B425,Keywords!G:H,2,FALSE)=0,"",VLOOKUP(B425,Keywords!G:H,2,FALSE))</f>
        <v>Analyst</v>
      </c>
      <c r="J425">
        <f>COUNTIFS(B:B,B425,D:D,D425,E:E,E425,A:A,A425)</f>
        <v>1</v>
      </c>
    </row>
    <row r="426" spans="1:10" x14ac:dyDescent="0.35">
      <c r="A426" t="s">
        <v>93</v>
      </c>
      <c r="B426" t="s">
        <v>22</v>
      </c>
      <c r="C426" t="s">
        <v>7</v>
      </c>
      <c r="D426" t="s">
        <v>67</v>
      </c>
      <c r="E426" t="s">
        <v>46</v>
      </c>
      <c r="F426" s="1">
        <v>805</v>
      </c>
      <c r="G426" s="2">
        <v>1130</v>
      </c>
      <c r="H426">
        <f t="shared" si="11"/>
        <v>968</v>
      </c>
      <c r="I426" t="str">
        <f>IF(VLOOKUP(B426,Keywords!G:H,2,FALSE)=0,"",VLOOKUP(B426,Keywords!G:H,2,FALSE))</f>
        <v>Data Architect</v>
      </c>
      <c r="J426">
        <f>COUNTIFS(B:B,B426,D:D,D426,E:E,E426,A:A,A426)</f>
        <v>1</v>
      </c>
    </row>
    <row r="427" spans="1:10" x14ac:dyDescent="0.35">
      <c r="A427" t="s">
        <v>93</v>
      </c>
      <c r="B427" t="s">
        <v>27</v>
      </c>
      <c r="C427" t="s">
        <v>7</v>
      </c>
      <c r="D427" t="s">
        <v>67</v>
      </c>
      <c r="E427" t="s">
        <v>46</v>
      </c>
      <c r="F427" s="1">
        <v>635</v>
      </c>
      <c r="G427" s="1">
        <v>850</v>
      </c>
      <c r="H427">
        <f t="shared" si="11"/>
        <v>743</v>
      </c>
      <c r="I427" t="str">
        <f>IF(VLOOKUP(B427,Keywords!G:H,2,FALSE)=0,"",VLOOKUP(B427,Keywords!G:H,2,FALSE))</f>
        <v>Business Analyst</v>
      </c>
      <c r="J427">
        <f>COUNTIFS(B:B,B427,D:D,D427,E:E,E427,A:A,A427)</f>
        <v>1</v>
      </c>
    </row>
    <row r="428" spans="1:10" x14ac:dyDescent="0.35">
      <c r="A428" t="s">
        <v>93</v>
      </c>
      <c r="B428" t="s">
        <v>26</v>
      </c>
      <c r="C428" t="s">
        <v>7</v>
      </c>
      <c r="D428" t="s">
        <v>67</v>
      </c>
      <c r="E428" t="s">
        <v>46</v>
      </c>
      <c r="F428" s="1">
        <v>635</v>
      </c>
      <c r="G428" s="1">
        <v>850</v>
      </c>
      <c r="H428">
        <f t="shared" si="11"/>
        <v>743</v>
      </c>
      <c r="I428" t="str">
        <f>IF(VLOOKUP(B428,Keywords!G:H,2,FALSE)=0,"",VLOOKUP(B428,Keywords!G:H,2,FALSE))</f>
        <v/>
      </c>
      <c r="J428">
        <f>COUNTIFS(B:B,B428,D:D,D428,E:E,E428,A:A,A428)</f>
        <v>1</v>
      </c>
    </row>
    <row r="429" spans="1:10" x14ac:dyDescent="0.35">
      <c r="A429" t="s">
        <v>93</v>
      </c>
      <c r="B429" t="s">
        <v>9</v>
      </c>
      <c r="C429" t="s">
        <v>7</v>
      </c>
      <c r="D429" t="s">
        <v>67</v>
      </c>
      <c r="E429" t="s">
        <v>46</v>
      </c>
      <c r="F429" s="1">
        <v>635</v>
      </c>
      <c r="G429" s="1">
        <v>850</v>
      </c>
      <c r="H429">
        <f t="shared" si="11"/>
        <v>743</v>
      </c>
      <c r="I429" t="str">
        <f>IF(VLOOKUP(B429,Keywords!G:H,2,FALSE)=0,"",VLOOKUP(B429,Keywords!G:H,2,FALSE))</f>
        <v/>
      </c>
      <c r="J429">
        <f>COUNTIFS(B:B,B429,D:D,D429,E:E,E429,A:A,A429)</f>
        <v>1</v>
      </c>
    </row>
    <row r="430" spans="1:10" x14ac:dyDescent="0.35">
      <c r="A430" t="s">
        <v>93</v>
      </c>
      <c r="B430" t="s">
        <v>23</v>
      </c>
      <c r="C430" t="s">
        <v>7</v>
      </c>
      <c r="D430" t="s">
        <v>67</v>
      </c>
      <c r="E430" t="s">
        <v>46</v>
      </c>
      <c r="F430" s="1">
        <v>805</v>
      </c>
      <c r="G430" s="2">
        <v>1130</v>
      </c>
      <c r="H430">
        <f t="shared" si="11"/>
        <v>968</v>
      </c>
      <c r="I430" t="str">
        <f>IF(VLOOKUP(B430,Keywords!G:H,2,FALSE)=0,"",VLOOKUP(B430,Keywords!G:H,2,FALSE))</f>
        <v/>
      </c>
      <c r="J430">
        <f>COUNTIFS(B:B,B430,D:D,D430,E:E,E430,A:A,A430)</f>
        <v>1</v>
      </c>
    </row>
    <row r="431" spans="1:10" x14ac:dyDescent="0.35">
      <c r="A431" t="s">
        <v>93</v>
      </c>
      <c r="B431" t="s">
        <v>24</v>
      </c>
      <c r="C431" t="s">
        <v>7</v>
      </c>
      <c r="D431" t="s">
        <v>67</v>
      </c>
      <c r="E431" t="s">
        <v>46</v>
      </c>
      <c r="F431" s="1">
        <v>705</v>
      </c>
      <c r="G431" s="1">
        <v>930</v>
      </c>
      <c r="H431">
        <f t="shared" si="11"/>
        <v>818</v>
      </c>
      <c r="I431" t="str">
        <f>IF(VLOOKUP(B431,Keywords!G:H,2,FALSE)=0,"",VLOOKUP(B431,Keywords!G:H,2,FALSE))</f>
        <v>Project Manager</v>
      </c>
      <c r="J431">
        <f>COUNTIFS(B:B,B431,D:D,D431,E:E,E431,A:A,A431)</f>
        <v>1</v>
      </c>
    </row>
    <row r="432" spans="1:10" x14ac:dyDescent="0.35">
      <c r="A432" t="s">
        <v>93</v>
      </c>
      <c r="B432" t="s">
        <v>10</v>
      </c>
      <c r="C432" t="s">
        <v>7</v>
      </c>
      <c r="D432" t="s">
        <v>67</v>
      </c>
      <c r="E432" t="s">
        <v>46</v>
      </c>
      <c r="F432" s="1">
        <v>470</v>
      </c>
      <c r="G432" s="1">
        <v>735</v>
      </c>
      <c r="H432">
        <f t="shared" si="11"/>
        <v>603</v>
      </c>
      <c r="I432" t="str">
        <f>IF(VLOOKUP(B432,Keywords!G:H,2,FALSE)=0,"",VLOOKUP(B432,Keywords!G:H,2,FALSE))</f>
        <v>Data Analyst</v>
      </c>
      <c r="J432">
        <f>COUNTIFS(B:B,B432,D:D,D432,E:E,E432,A:A,A432)</f>
        <v>1</v>
      </c>
    </row>
    <row r="433" spans="1:10" x14ac:dyDescent="0.35">
      <c r="A433" t="s">
        <v>93</v>
      </c>
      <c r="B433" t="s">
        <v>21</v>
      </c>
      <c r="C433" t="s">
        <v>7</v>
      </c>
      <c r="D433" t="s">
        <v>67</v>
      </c>
      <c r="E433" t="s">
        <v>46</v>
      </c>
      <c r="F433" s="1">
        <v>800</v>
      </c>
      <c r="G433" s="1">
        <v>1130</v>
      </c>
      <c r="H433">
        <f t="shared" si="11"/>
        <v>965</v>
      </c>
      <c r="I433" t="str">
        <f>IF(VLOOKUP(B433,Keywords!G:H,2,FALSE)=0,"",VLOOKUP(B433,Keywords!G:H,2,FALSE))</f>
        <v>Data Architect</v>
      </c>
      <c r="J433">
        <f>COUNTIFS(B:B,B433,D:D,D433,E:E,E433,A:A,A433)</f>
        <v>1</v>
      </c>
    </row>
    <row r="434" spans="1:10" x14ac:dyDescent="0.35">
      <c r="A434" t="s">
        <v>93</v>
      </c>
      <c r="B434" t="s">
        <v>29</v>
      </c>
      <c r="C434" t="s">
        <v>7</v>
      </c>
      <c r="D434" t="s">
        <v>67</v>
      </c>
      <c r="E434" t="s">
        <v>46</v>
      </c>
      <c r="F434" s="1">
        <v>680</v>
      </c>
      <c r="G434" s="2">
        <v>1045</v>
      </c>
      <c r="H434">
        <f t="shared" si="11"/>
        <v>863</v>
      </c>
      <c r="I434" t="str">
        <f>IF(VLOOKUP(B434,Keywords!G:H,2,FALSE)=0,"",VLOOKUP(B434,Keywords!G:H,2,FALSE))</f>
        <v>Data Engineer</v>
      </c>
      <c r="J434">
        <f>COUNTIFS(B:B,B434,D:D,D434,E:E,E434,A:A,A434)</f>
        <v>1</v>
      </c>
    </row>
    <row r="435" spans="1:10" x14ac:dyDescent="0.35">
      <c r="A435" t="s">
        <v>93</v>
      </c>
      <c r="B435" t="s">
        <v>30</v>
      </c>
      <c r="C435" t="s">
        <v>7</v>
      </c>
      <c r="D435" t="s">
        <v>67</v>
      </c>
      <c r="E435" t="s">
        <v>46</v>
      </c>
      <c r="F435" s="1">
        <v>680</v>
      </c>
      <c r="G435" s="2">
        <v>1045</v>
      </c>
      <c r="H435">
        <f t="shared" si="11"/>
        <v>863</v>
      </c>
      <c r="I435" t="str">
        <f>IF(VLOOKUP(B435,Keywords!G:H,2,FALSE)=0,"",VLOOKUP(B435,Keywords!G:H,2,FALSE))</f>
        <v>Data Scientist</v>
      </c>
      <c r="J435">
        <f>COUNTIFS(B:B,B435,D:D,D435,E:E,E435,A:A,A435)</f>
        <v>1</v>
      </c>
    </row>
    <row r="436" spans="1:10" x14ac:dyDescent="0.35">
      <c r="A436" t="s">
        <v>93</v>
      </c>
      <c r="B436" t="s">
        <v>31</v>
      </c>
      <c r="C436" t="s">
        <v>7</v>
      </c>
      <c r="D436" t="s">
        <v>67</v>
      </c>
      <c r="E436" t="s">
        <v>46</v>
      </c>
      <c r="F436" s="1">
        <v>680</v>
      </c>
      <c r="G436" s="2">
        <v>1045</v>
      </c>
      <c r="H436">
        <f t="shared" si="11"/>
        <v>863</v>
      </c>
      <c r="I436" t="str">
        <f>IF(VLOOKUP(B436,Keywords!G:H,2,FALSE)=0,"",VLOOKUP(B436,Keywords!G:H,2,FALSE))</f>
        <v>Data Scientist</v>
      </c>
      <c r="J436">
        <f>COUNTIFS(B:B,B436,D:D,D436,E:E,E436,A:A,A436)</f>
        <v>1</v>
      </c>
    </row>
    <row r="437" spans="1:10" x14ac:dyDescent="0.35">
      <c r="A437" t="s">
        <v>93</v>
      </c>
      <c r="B437" t="s">
        <v>89</v>
      </c>
      <c r="C437" t="s">
        <v>7</v>
      </c>
      <c r="D437" t="s">
        <v>67</v>
      </c>
      <c r="E437" t="s">
        <v>46</v>
      </c>
      <c r="F437" s="1">
        <v>635</v>
      </c>
      <c r="G437" s="1">
        <v>850</v>
      </c>
      <c r="H437">
        <f t="shared" si="11"/>
        <v>743</v>
      </c>
      <c r="I437" t="str">
        <f>IF(VLOOKUP(B437,Keywords!G:H,2,FALSE)=0,"",VLOOKUP(B437,Keywords!G:H,2,FALSE))</f>
        <v>Business Analyst</v>
      </c>
      <c r="J437">
        <f>COUNTIFS(B:B,B437,D:D,D437,E:E,E437,A:A,A437)</f>
        <v>1</v>
      </c>
    </row>
    <row r="438" spans="1:10" x14ac:dyDescent="0.35">
      <c r="A438" t="s">
        <v>93</v>
      </c>
      <c r="B438" t="s">
        <v>90</v>
      </c>
      <c r="C438" t="s">
        <v>7</v>
      </c>
      <c r="D438" t="s">
        <v>67</v>
      </c>
      <c r="E438" t="s">
        <v>46</v>
      </c>
      <c r="F438" s="1">
        <v>730</v>
      </c>
      <c r="G438" s="1">
        <v>905</v>
      </c>
      <c r="H438">
        <f t="shared" si="11"/>
        <v>818</v>
      </c>
      <c r="I438" t="str">
        <f>IF(VLOOKUP(B438,Keywords!G:H,2,FALSE)=0,"",VLOOKUP(B438,Keywords!G:H,2,FALSE))</f>
        <v/>
      </c>
      <c r="J438">
        <f>COUNTIFS(B:B,B438,D:D,D438,E:E,E438,A:A,A438)</f>
        <v>1</v>
      </c>
    </row>
    <row r="439" spans="1:10" x14ac:dyDescent="0.35">
      <c r="A439" t="s">
        <v>93</v>
      </c>
      <c r="B439" t="s">
        <v>91</v>
      </c>
      <c r="C439" t="s">
        <v>7</v>
      </c>
      <c r="D439" t="s">
        <v>67</v>
      </c>
      <c r="E439" t="s">
        <v>46</v>
      </c>
      <c r="F439" s="1">
        <v>650</v>
      </c>
      <c r="G439" s="1">
        <v>850</v>
      </c>
      <c r="H439">
        <f t="shared" si="11"/>
        <v>750</v>
      </c>
      <c r="I439" t="str">
        <f>IF(VLOOKUP(B439,Keywords!G:H,2,FALSE)=0,"",VLOOKUP(B439,Keywords!G:H,2,FALSE))</f>
        <v/>
      </c>
      <c r="J439">
        <f>COUNTIFS(B:B,B439,D:D,D439,E:E,E439,A:A,A439)</f>
        <v>1</v>
      </c>
    </row>
    <row r="440" spans="1:10" x14ac:dyDescent="0.35">
      <c r="A440" t="s">
        <v>93</v>
      </c>
      <c r="B440" t="s">
        <v>92</v>
      </c>
      <c r="C440" t="s">
        <v>7</v>
      </c>
      <c r="D440" t="s">
        <v>67</v>
      </c>
      <c r="E440" t="s">
        <v>46</v>
      </c>
      <c r="F440" s="1">
        <v>680</v>
      </c>
      <c r="G440" s="2">
        <v>1015</v>
      </c>
      <c r="H440">
        <f t="shared" si="11"/>
        <v>848</v>
      </c>
      <c r="I440" t="str">
        <f>IF(VLOOKUP(B440,Keywords!G:H,2,FALSE)=0,"",VLOOKUP(B440,Keywords!G:H,2,FALSE))</f>
        <v>Project Manager</v>
      </c>
      <c r="J440">
        <f>COUNTIFS(B:B,B440,D:D,D440,E:E,E440,A:A,A440)</f>
        <v>1</v>
      </c>
    </row>
    <row r="441" spans="1:10" x14ac:dyDescent="0.35">
      <c r="A441" t="s">
        <v>93</v>
      </c>
      <c r="B441" t="s">
        <v>82</v>
      </c>
      <c r="C441" t="s">
        <v>7</v>
      </c>
      <c r="D441" t="s">
        <v>67</v>
      </c>
      <c r="E441" t="s">
        <v>46</v>
      </c>
      <c r="F441" s="1">
        <v>835</v>
      </c>
      <c r="G441" s="2">
        <v>1130</v>
      </c>
      <c r="H441">
        <f t="shared" si="11"/>
        <v>983</v>
      </c>
      <c r="I441" t="str">
        <f>IF(VLOOKUP(B441,Keywords!G:H,2,FALSE)=0,"",VLOOKUP(B441,Keywords!G:H,2,FALSE))</f>
        <v/>
      </c>
      <c r="J441">
        <f>COUNTIFS(B:B,B441,D:D,D441,E:E,E441,A:A,A441)</f>
        <v>1</v>
      </c>
    </row>
  </sheetData>
  <autoFilter ref="A1:J441" xr:uid="{040D6B7E-D42F-4E80-BE8A-3CBD727B19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2F04-B389-40D9-AA61-F22AD204300D}">
  <dimension ref="A1:H51"/>
  <sheetViews>
    <sheetView workbookViewId="0">
      <selection activeCell="G6" sqref="G6"/>
    </sheetView>
  </sheetViews>
  <sheetFormatPr defaultRowHeight="14.5" x14ac:dyDescent="0.35"/>
  <cols>
    <col min="1" max="1" width="18.36328125" bestFit="1" customWidth="1"/>
    <col min="2" max="2" width="14.6328125" bestFit="1" customWidth="1"/>
    <col min="7" max="7" width="35.26953125" bestFit="1" customWidth="1"/>
    <col min="8" max="8" width="14.54296875" bestFit="1" customWidth="1"/>
  </cols>
  <sheetData>
    <row r="1" spans="1:8" x14ac:dyDescent="0.35">
      <c r="A1" t="s">
        <v>105</v>
      </c>
      <c r="B1" t="str">
        <f>MID(A1,FIND("""",A1,1)+1,LEN(A1)-FIND("""",A1,1)-1)</f>
        <v>Data Analyst</v>
      </c>
      <c r="G1" t="s">
        <v>0</v>
      </c>
      <c r="H1" t="s">
        <v>115</v>
      </c>
    </row>
    <row r="2" spans="1:8" x14ac:dyDescent="0.35">
      <c r="A2" t="s">
        <v>106</v>
      </c>
      <c r="B2" t="str">
        <f t="shared" ref="B2:B10" si="0">MID(A2,FIND("""",A2,1)+1,LEN(A2)-FIND("""",A2,1)-1)</f>
        <v>Data Scientist</v>
      </c>
      <c r="G2" t="s">
        <v>38</v>
      </c>
      <c r="H2" t="s">
        <v>116</v>
      </c>
    </row>
    <row r="3" spans="1:8" x14ac:dyDescent="0.35">
      <c r="A3" t="s">
        <v>107</v>
      </c>
      <c r="B3" t="str">
        <f t="shared" si="0"/>
        <v>Data Engineer</v>
      </c>
      <c r="G3" t="s">
        <v>37</v>
      </c>
      <c r="H3" t="s">
        <v>116</v>
      </c>
    </row>
    <row r="4" spans="1:8" x14ac:dyDescent="0.35">
      <c r="A4" t="s">
        <v>108</v>
      </c>
      <c r="B4" t="str">
        <f t="shared" si="0"/>
        <v>Data Architect</v>
      </c>
      <c r="G4" t="s">
        <v>22</v>
      </c>
      <c r="H4" t="s">
        <v>21</v>
      </c>
    </row>
    <row r="5" spans="1:8" x14ac:dyDescent="0.35">
      <c r="A5" t="s">
        <v>109</v>
      </c>
      <c r="B5" t="str">
        <f t="shared" si="0"/>
        <v>Business Analyst</v>
      </c>
      <c r="G5" t="s">
        <v>27</v>
      </c>
      <c r="H5" t="s">
        <v>52</v>
      </c>
    </row>
    <row r="6" spans="1:8" x14ac:dyDescent="0.35">
      <c r="A6" t="s">
        <v>110</v>
      </c>
      <c r="B6" t="str">
        <f t="shared" si="0"/>
        <v>Project Manager</v>
      </c>
      <c r="G6" t="s">
        <v>26</v>
      </c>
    </row>
    <row r="7" spans="1:8" x14ac:dyDescent="0.35">
      <c r="A7" t="s">
        <v>111</v>
      </c>
      <c r="B7" t="str">
        <f t="shared" si="0"/>
        <v>Project Analyst</v>
      </c>
      <c r="G7" t="s">
        <v>9</v>
      </c>
    </row>
    <row r="8" spans="1:8" x14ac:dyDescent="0.35">
      <c r="A8" t="s">
        <v>112</v>
      </c>
      <c r="B8" t="str">
        <f t="shared" si="0"/>
        <v>Analyst</v>
      </c>
      <c r="G8" t="s">
        <v>23</v>
      </c>
    </row>
    <row r="9" spans="1:8" x14ac:dyDescent="0.35">
      <c r="A9" t="s">
        <v>113</v>
      </c>
      <c r="B9" t="str">
        <f t="shared" si="0"/>
        <v>Data Analytics</v>
      </c>
      <c r="G9" t="s">
        <v>24</v>
      </c>
      <c r="H9" t="s">
        <v>48</v>
      </c>
    </row>
    <row r="10" spans="1:8" x14ac:dyDescent="0.35">
      <c r="A10" t="s">
        <v>114</v>
      </c>
      <c r="B10" t="str">
        <f t="shared" si="0"/>
        <v>Big Data</v>
      </c>
      <c r="G10" t="s">
        <v>52</v>
      </c>
      <c r="H10" t="s">
        <v>52</v>
      </c>
    </row>
    <row r="11" spans="1:8" x14ac:dyDescent="0.35">
      <c r="G11" t="s">
        <v>88</v>
      </c>
    </row>
    <row r="12" spans="1:8" x14ac:dyDescent="0.35">
      <c r="G12" t="s">
        <v>94</v>
      </c>
      <c r="H12" t="s">
        <v>117</v>
      </c>
    </row>
    <row r="13" spans="1:8" x14ac:dyDescent="0.35">
      <c r="G13" t="s">
        <v>10</v>
      </c>
      <c r="H13" t="s">
        <v>10</v>
      </c>
    </row>
    <row r="14" spans="1:8" x14ac:dyDescent="0.35">
      <c r="G14" t="s">
        <v>21</v>
      </c>
      <c r="H14" t="s">
        <v>21</v>
      </c>
    </row>
    <row r="15" spans="1:8" x14ac:dyDescent="0.35">
      <c r="G15" t="s">
        <v>29</v>
      </c>
      <c r="H15" t="s">
        <v>29</v>
      </c>
    </row>
    <row r="16" spans="1:8" x14ac:dyDescent="0.35">
      <c r="G16" t="s">
        <v>30</v>
      </c>
      <c r="H16" t="s">
        <v>31</v>
      </c>
    </row>
    <row r="17" spans="7:8" x14ac:dyDescent="0.35">
      <c r="G17" t="s">
        <v>31</v>
      </c>
      <c r="H17" t="s">
        <v>31</v>
      </c>
    </row>
    <row r="18" spans="7:8" x14ac:dyDescent="0.35">
      <c r="G18" t="s">
        <v>55</v>
      </c>
    </row>
    <row r="19" spans="7:8" x14ac:dyDescent="0.35">
      <c r="G19" t="s">
        <v>89</v>
      </c>
      <c r="H19" t="s">
        <v>52</v>
      </c>
    </row>
    <row r="20" spans="7:8" x14ac:dyDescent="0.35">
      <c r="G20" t="s">
        <v>90</v>
      </c>
    </row>
    <row r="21" spans="7:8" x14ac:dyDescent="0.35">
      <c r="G21" t="s">
        <v>91</v>
      </c>
    </row>
    <row r="22" spans="7:8" x14ac:dyDescent="0.35">
      <c r="G22" t="s">
        <v>20</v>
      </c>
    </row>
    <row r="23" spans="7:8" x14ac:dyDescent="0.35">
      <c r="G23" t="s">
        <v>92</v>
      </c>
      <c r="H23" t="s">
        <v>48</v>
      </c>
    </row>
    <row r="24" spans="7:8" x14ac:dyDescent="0.35">
      <c r="G24" t="s">
        <v>82</v>
      </c>
    </row>
    <row r="25" spans="7:8" x14ac:dyDescent="0.35">
      <c r="G25" t="s">
        <v>18</v>
      </c>
      <c r="H25" t="s">
        <v>21</v>
      </c>
    </row>
    <row r="26" spans="7:8" x14ac:dyDescent="0.35">
      <c r="G26" t="s">
        <v>19</v>
      </c>
      <c r="H26" t="s">
        <v>48</v>
      </c>
    </row>
    <row r="27" spans="7:8" x14ac:dyDescent="0.35">
      <c r="G27" t="s">
        <v>56</v>
      </c>
    </row>
    <row r="28" spans="7:8" x14ac:dyDescent="0.35">
      <c r="G28" t="s">
        <v>40</v>
      </c>
    </row>
    <row r="29" spans="7:8" x14ac:dyDescent="0.35">
      <c r="G29" t="s">
        <v>25</v>
      </c>
    </row>
    <row r="30" spans="7:8" x14ac:dyDescent="0.35">
      <c r="G30" t="s">
        <v>53</v>
      </c>
      <c r="H30" t="s">
        <v>52</v>
      </c>
    </row>
    <row r="31" spans="7:8" x14ac:dyDescent="0.35">
      <c r="G31" t="s">
        <v>28</v>
      </c>
      <c r="H31" t="s">
        <v>10</v>
      </c>
    </row>
    <row r="32" spans="7:8" x14ac:dyDescent="0.35">
      <c r="G32" t="s">
        <v>32</v>
      </c>
      <c r="H32" t="s">
        <v>31</v>
      </c>
    </row>
    <row r="33" spans="7:8" x14ac:dyDescent="0.35">
      <c r="G33" t="s">
        <v>49</v>
      </c>
      <c r="H33" t="s">
        <v>48</v>
      </c>
    </row>
    <row r="34" spans="7:8" x14ac:dyDescent="0.35">
      <c r="G34" t="s">
        <v>50</v>
      </c>
      <c r="H34" t="s">
        <v>52</v>
      </c>
    </row>
    <row r="35" spans="7:8" x14ac:dyDescent="0.35">
      <c r="G35" t="s">
        <v>39</v>
      </c>
    </row>
    <row r="36" spans="7:8" x14ac:dyDescent="0.35">
      <c r="G36" t="s">
        <v>65</v>
      </c>
      <c r="H36" t="s">
        <v>117</v>
      </c>
    </row>
    <row r="37" spans="7:8" x14ac:dyDescent="0.35">
      <c r="G37" t="s">
        <v>54</v>
      </c>
      <c r="H37" t="s">
        <v>117</v>
      </c>
    </row>
    <row r="38" spans="7:8" x14ac:dyDescent="0.35">
      <c r="G38" t="s">
        <v>64</v>
      </c>
    </row>
    <row r="39" spans="7:8" x14ac:dyDescent="0.35">
      <c r="G39" t="s">
        <v>59</v>
      </c>
    </row>
    <row r="40" spans="7:8" x14ac:dyDescent="0.35">
      <c r="G40" t="s">
        <v>48</v>
      </c>
      <c r="H40" t="s">
        <v>48</v>
      </c>
    </row>
    <row r="41" spans="7:8" x14ac:dyDescent="0.35">
      <c r="G41" t="s">
        <v>36</v>
      </c>
    </row>
    <row r="42" spans="7:8" x14ac:dyDescent="0.35">
      <c r="G42" t="s">
        <v>33</v>
      </c>
    </row>
    <row r="43" spans="7:8" x14ac:dyDescent="0.35">
      <c r="G43" t="s">
        <v>35</v>
      </c>
    </row>
    <row r="44" spans="7:8" x14ac:dyDescent="0.35">
      <c r="G44" t="s">
        <v>34</v>
      </c>
    </row>
    <row r="45" spans="7:8" x14ac:dyDescent="0.35">
      <c r="G45" t="s">
        <v>61</v>
      </c>
    </row>
    <row r="46" spans="7:8" x14ac:dyDescent="0.35">
      <c r="G46" t="s">
        <v>51</v>
      </c>
      <c r="H46" t="s">
        <v>52</v>
      </c>
    </row>
    <row r="47" spans="7:8" x14ac:dyDescent="0.35">
      <c r="G47" t="s">
        <v>95</v>
      </c>
      <c r="H47" t="s">
        <v>117</v>
      </c>
    </row>
    <row r="48" spans="7:8" x14ac:dyDescent="0.35">
      <c r="G48" t="s">
        <v>62</v>
      </c>
      <c r="H48" t="s">
        <v>10</v>
      </c>
    </row>
    <row r="49" spans="7:8" x14ac:dyDescent="0.35">
      <c r="G49" t="s">
        <v>63</v>
      </c>
      <c r="H49" t="s">
        <v>31</v>
      </c>
    </row>
    <row r="50" spans="7:8" x14ac:dyDescent="0.35">
      <c r="G50" t="s">
        <v>47</v>
      </c>
      <c r="H50" t="s">
        <v>48</v>
      </c>
    </row>
    <row r="51" spans="7:8" x14ac:dyDescent="0.35">
      <c r="G51" t="s">
        <v>66</v>
      </c>
      <c r="H51" t="s">
        <v>117</v>
      </c>
    </row>
  </sheetData>
  <autoFilter ref="G1:H445" xr:uid="{07CAA1C2-D84E-4336-BD40-57680EFA52CF}"/>
  <sortState xmlns:xlrd2="http://schemas.microsoft.com/office/spreadsheetml/2017/richdata2" ref="G2:G51">
    <sortCondition ref="G2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2352-CF0D-43CE-BC4C-AB421E8EE31D}">
  <dimension ref="A1:V38"/>
  <sheetViews>
    <sheetView workbookViewId="0">
      <selection activeCell="A5" sqref="A5"/>
    </sheetView>
  </sheetViews>
  <sheetFormatPr defaultRowHeight="14.5" x14ac:dyDescent="0.35"/>
  <sheetData>
    <row r="1" spans="1:22" x14ac:dyDescent="0.35">
      <c r="A1" t="s">
        <v>16</v>
      </c>
    </row>
    <row r="2" spans="1:22" x14ac:dyDescent="0.35">
      <c r="D2" t="s">
        <v>17</v>
      </c>
    </row>
    <row r="4" spans="1:22" x14ac:dyDescent="0.35">
      <c r="I4" t="s">
        <v>44</v>
      </c>
      <c r="J4" t="s">
        <v>45</v>
      </c>
      <c r="M4" t="s">
        <v>6</v>
      </c>
      <c r="P4" t="s">
        <v>44</v>
      </c>
      <c r="S4" t="s">
        <v>45</v>
      </c>
      <c r="V4" t="s">
        <v>6</v>
      </c>
    </row>
    <row r="5" spans="1:22" x14ac:dyDescent="0.35">
      <c r="A5">
        <f t="shared" ref="A5:A38" si="0">FIND("-",B5,1)-5</f>
        <v>17</v>
      </c>
      <c r="B5" t="s">
        <v>84</v>
      </c>
      <c r="C5" t="str">
        <f t="shared" ref="C5:C38" si="1">LEFT(B5,A5)</f>
        <v xml:space="preserve">Business Analyst </v>
      </c>
      <c r="D5" t="str">
        <f t="shared" ref="D5:D38" si="2">TRIM(C5)</f>
        <v>Business Analyst</v>
      </c>
      <c r="E5" t="str">
        <f t="shared" ref="E5:E38" si="3">RIGHT(B5,LEN(B5)-A5)</f>
        <v>120 - 160k 140k 0 80 - 110 95 0</v>
      </c>
      <c r="F5" t="str">
        <f t="shared" ref="F5:F38" si="4">TRIM(E5)</f>
        <v>120 - 160k 140k 0 80 - 110 95 0</v>
      </c>
      <c r="G5">
        <f t="shared" ref="G5:G38" si="5">FIND("k",F5,1)+1</f>
        <v>11</v>
      </c>
      <c r="H5" t="str">
        <f t="shared" ref="H5:H38" si="6">TRIM(LEFT(F5,G5))</f>
        <v>120 - 160k</v>
      </c>
      <c r="I5" t="str">
        <f t="shared" ref="I5:I38" si="7">TRIM(LEFT(H5,FIND("-",H5,1)-1))&amp;"k"</f>
        <v>120k</v>
      </c>
      <c r="J5" t="str">
        <f t="shared" ref="J5:J38" si="8">RIGHT(H5,LEN(H5)-FIND("-",H5,1)-1)</f>
        <v>160k</v>
      </c>
      <c r="K5" t="str">
        <f t="shared" ref="K5:K38" si="9">RIGHT(F5,LEN(F5)-G5)</f>
        <v>140k 0 80 - 110 95 0</v>
      </c>
      <c r="L5">
        <f t="shared" ref="L5:L38" si="10">FIND("k",K5,1)+1</f>
        <v>5</v>
      </c>
      <c r="M5" t="str">
        <f t="shared" ref="M5:M38" si="11">TRIM(LEFT(K5,L5))</f>
        <v>140k</v>
      </c>
      <c r="N5" t="str">
        <f t="shared" ref="N5:N38" si="12">RIGHT(K5,LEN(K5)-L5-2)</f>
        <v>80 - 110 95 0</v>
      </c>
      <c r="O5">
        <f t="shared" ref="O5:O38" si="13">FIND("-",N5,1)+1</f>
        <v>5</v>
      </c>
      <c r="P5" t="str">
        <f t="shared" ref="P5:P38" si="14">TRIM(LEFT(N5,O5-2))</f>
        <v>80</v>
      </c>
      <c r="Q5" t="str">
        <f t="shared" ref="Q5:Q38" si="15">RIGHT(N5,LEN(N5)-O5)</f>
        <v>110 95 0</v>
      </c>
      <c r="R5">
        <f t="shared" ref="R5:R38" si="16">FIND(" ",Q5,1)</f>
        <v>4</v>
      </c>
      <c r="S5" t="str">
        <f t="shared" ref="S5:S38" si="17">TRIM(LEFT(Q5,R5))</f>
        <v>110</v>
      </c>
      <c r="T5" t="str">
        <f t="shared" ref="T5:T38" si="18">RIGHT(Q5,LEN(Q5)-R5)</f>
        <v>95 0</v>
      </c>
      <c r="U5">
        <f t="shared" ref="U5:U38" si="19">FIND(" ",T5,1)</f>
        <v>3</v>
      </c>
      <c r="V5" t="str">
        <f t="shared" ref="V5:V38" si="20">TRIM(LEFT(T5,U5))</f>
        <v>95</v>
      </c>
    </row>
    <row r="6" spans="1:22" x14ac:dyDescent="0.35">
      <c r="A6">
        <f t="shared" si="0"/>
        <v>16</v>
      </c>
      <c r="B6" t="s">
        <v>85</v>
      </c>
      <c r="C6" t="str">
        <f t="shared" si="1"/>
        <v xml:space="preserve">Project Manager </v>
      </c>
      <c r="D6" t="str">
        <f t="shared" si="2"/>
        <v>Project Manager</v>
      </c>
      <c r="E6" t="str">
        <f t="shared" si="3"/>
        <v>130 - 170k 150k 0 100 - 140 120 2</v>
      </c>
      <c r="F6" t="str">
        <f t="shared" si="4"/>
        <v>130 - 170k 150k 0 100 - 140 120 2</v>
      </c>
      <c r="G6">
        <f t="shared" si="5"/>
        <v>11</v>
      </c>
      <c r="H6" t="str">
        <f t="shared" si="6"/>
        <v>130 - 170k</v>
      </c>
      <c r="I6" t="str">
        <f t="shared" si="7"/>
        <v>130k</v>
      </c>
      <c r="J6" t="str">
        <f t="shared" si="8"/>
        <v>170k</v>
      </c>
      <c r="K6" t="str">
        <f t="shared" si="9"/>
        <v>150k 0 100 - 140 120 2</v>
      </c>
      <c r="L6">
        <f t="shared" si="10"/>
        <v>5</v>
      </c>
      <c r="M6" t="str">
        <f t="shared" si="11"/>
        <v>150k</v>
      </c>
      <c r="N6" t="str">
        <f t="shared" si="12"/>
        <v>100 - 140 120 2</v>
      </c>
      <c r="O6">
        <f t="shared" si="13"/>
        <v>6</v>
      </c>
      <c r="P6" t="str">
        <f t="shared" si="14"/>
        <v>100</v>
      </c>
      <c r="Q6" t="str">
        <f t="shared" si="15"/>
        <v>140 120 2</v>
      </c>
      <c r="R6">
        <f t="shared" si="16"/>
        <v>4</v>
      </c>
      <c r="S6" t="str">
        <f t="shared" si="17"/>
        <v>140</v>
      </c>
      <c r="T6" t="str">
        <f t="shared" si="18"/>
        <v>120 2</v>
      </c>
      <c r="U6">
        <f t="shared" si="19"/>
        <v>4</v>
      </c>
      <c r="V6" t="str">
        <f t="shared" si="20"/>
        <v>120</v>
      </c>
    </row>
    <row r="7" spans="1:22" x14ac:dyDescent="0.35">
      <c r="A7">
        <f t="shared" si="0"/>
        <v>21</v>
      </c>
      <c r="B7" t="s">
        <v>11</v>
      </c>
      <c r="C7" t="str">
        <f t="shared" si="1"/>
        <v xml:space="preserve">ERP/CRM/BI Architect </v>
      </c>
      <c r="D7" t="str">
        <f t="shared" si="2"/>
        <v>ERP/CRM/BI Architect</v>
      </c>
      <c r="E7" t="str">
        <f t="shared" si="3"/>
        <v>150 - 210k 180k 0 110 - 160 135 0</v>
      </c>
      <c r="F7" t="str">
        <f t="shared" si="4"/>
        <v>150 - 210k 180k 0 110 - 160 135 0</v>
      </c>
      <c r="G7">
        <f t="shared" si="5"/>
        <v>11</v>
      </c>
      <c r="H7" t="str">
        <f t="shared" si="6"/>
        <v>150 - 210k</v>
      </c>
      <c r="I7" t="str">
        <f t="shared" si="7"/>
        <v>150k</v>
      </c>
      <c r="J7" t="str">
        <f t="shared" si="8"/>
        <v>210k</v>
      </c>
      <c r="K7" t="str">
        <f t="shared" si="9"/>
        <v>180k 0 110 - 160 135 0</v>
      </c>
      <c r="L7">
        <f t="shared" si="10"/>
        <v>5</v>
      </c>
      <c r="M7" t="str">
        <f t="shared" si="11"/>
        <v>180k</v>
      </c>
      <c r="N7" t="str">
        <f t="shared" si="12"/>
        <v>110 - 160 135 0</v>
      </c>
      <c r="O7">
        <f t="shared" si="13"/>
        <v>6</v>
      </c>
      <c r="P7" t="str">
        <f t="shared" si="14"/>
        <v>110</v>
      </c>
      <c r="Q7" t="str">
        <f t="shared" si="15"/>
        <v>160 135 0</v>
      </c>
      <c r="R7">
        <f t="shared" si="16"/>
        <v>4</v>
      </c>
      <c r="S7" t="str">
        <f t="shared" si="17"/>
        <v>160</v>
      </c>
      <c r="T7" t="str">
        <f t="shared" si="18"/>
        <v>135 0</v>
      </c>
      <c r="U7">
        <f t="shared" si="19"/>
        <v>4</v>
      </c>
      <c r="V7" t="str">
        <f t="shared" si="20"/>
        <v>135</v>
      </c>
    </row>
    <row r="8" spans="1:22" x14ac:dyDescent="0.35">
      <c r="A8">
        <f t="shared" si="0"/>
        <v>27</v>
      </c>
      <c r="B8" t="s">
        <v>12</v>
      </c>
      <c r="C8" t="str">
        <f t="shared" si="1"/>
        <v xml:space="preserve">ERP/CRM/BI Project Manager </v>
      </c>
      <c r="D8" t="str">
        <f t="shared" si="2"/>
        <v>ERP/CRM/BI Project Manager</v>
      </c>
      <c r="E8" t="str">
        <f t="shared" si="3"/>
        <v>160 - 210k 185k 3 110 - 160 135 0</v>
      </c>
      <c r="F8" t="str">
        <f t="shared" si="4"/>
        <v>160 - 210k 185k 3 110 - 160 135 0</v>
      </c>
      <c r="G8">
        <f t="shared" si="5"/>
        <v>11</v>
      </c>
      <c r="H8" t="str">
        <f t="shared" si="6"/>
        <v>160 - 210k</v>
      </c>
      <c r="I8" t="str">
        <f t="shared" si="7"/>
        <v>160k</v>
      </c>
      <c r="J8" t="str">
        <f t="shared" si="8"/>
        <v>210k</v>
      </c>
      <c r="K8" t="str">
        <f t="shared" si="9"/>
        <v>185k 3 110 - 160 135 0</v>
      </c>
      <c r="L8">
        <f t="shared" si="10"/>
        <v>5</v>
      </c>
      <c r="M8" t="str">
        <f t="shared" si="11"/>
        <v>185k</v>
      </c>
      <c r="N8" t="str">
        <f t="shared" si="12"/>
        <v>110 - 160 135 0</v>
      </c>
      <c r="O8">
        <f t="shared" si="13"/>
        <v>6</v>
      </c>
      <c r="P8" t="str">
        <f t="shared" si="14"/>
        <v>110</v>
      </c>
      <c r="Q8" t="str">
        <f t="shared" si="15"/>
        <v>160 135 0</v>
      </c>
      <c r="R8">
        <f t="shared" si="16"/>
        <v>4</v>
      </c>
      <c r="S8" t="str">
        <f t="shared" si="17"/>
        <v>160</v>
      </c>
      <c r="T8" t="str">
        <f t="shared" si="18"/>
        <v>135 0</v>
      </c>
      <c r="U8">
        <f t="shared" si="19"/>
        <v>4</v>
      </c>
      <c r="V8" t="str">
        <f t="shared" si="20"/>
        <v>135</v>
      </c>
    </row>
    <row r="9" spans="1:22" x14ac:dyDescent="0.35">
      <c r="A9">
        <f t="shared" si="0"/>
        <v>30</v>
      </c>
      <c r="B9" t="s">
        <v>13</v>
      </c>
      <c r="C9" t="str">
        <f t="shared" si="1"/>
        <v xml:space="preserve">ERP/CRM Functional Consultant </v>
      </c>
      <c r="D9" t="str">
        <f t="shared" si="2"/>
        <v>ERP/CRM Functional Consultant</v>
      </c>
      <c r="E9" t="str">
        <f t="shared" si="3"/>
        <v>140 - 180k 160k 3 110 - 140 125 0</v>
      </c>
      <c r="F9" t="str">
        <f t="shared" si="4"/>
        <v>140 - 180k 160k 3 110 - 140 125 0</v>
      </c>
      <c r="G9">
        <f t="shared" si="5"/>
        <v>11</v>
      </c>
      <c r="H9" t="str">
        <f t="shared" si="6"/>
        <v>140 - 180k</v>
      </c>
      <c r="I9" t="str">
        <f t="shared" si="7"/>
        <v>140k</v>
      </c>
      <c r="J9" t="str">
        <f t="shared" si="8"/>
        <v>180k</v>
      </c>
      <c r="K9" t="str">
        <f t="shared" si="9"/>
        <v>160k 3 110 - 140 125 0</v>
      </c>
      <c r="L9">
        <f t="shared" si="10"/>
        <v>5</v>
      </c>
      <c r="M9" t="str">
        <f t="shared" si="11"/>
        <v>160k</v>
      </c>
      <c r="N9" t="str">
        <f t="shared" si="12"/>
        <v>110 - 140 125 0</v>
      </c>
      <c r="O9">
        <f t="shared" si="13"/>
        <v>6</v>
      </c>
      <c r="P9" t="str">
        <f t="shared" si="14"/>
        <v>110</v>
      </c>
      <c r="Q9" t="str">
        <f t="shared" si="15"/>
        <v>140 125 0</v>
      </c>
      <c r="R9">
        <f t="shared" si="16"/>
        <v>4</v>
      </c>
      <c r="S9" t="str">
        <f t="shared" si="17"/>
        <v>140</v>
      </c>
      <c r="T9" t="str">
        <f t="shared" si="18"/>
        <v>125 0</v>
      </c>
      <c r="U9">
        <f t="shared" si="19"/>
        <v>4</v>
      </c>
      <c r="V9" t="str">
        <f t="shared" si="20"/>
        <v>125</v>
      </c>
    </row>
    <row r="10" spans="1:22" x14ac:dyDescent="0.35">
      <c r="A10">
        <f t="shared" si="0"/>
        <v>13</v>
      </c>
      <c r="B10" t="s">
        <v>14</v>
      </c>
      <c r="C10" t="str">
        <f t="shared" si="1"/>
        <v xml:space="preserve">BI Developer </v>
      </c>
      <c r="D10" t="str">
        <f t="shared" si="2"/>
        <v>BI Developer</v>
      </c>
      <c r="E10" t="str">
        <f t="shared" si="3"/>
        <v>100 - 165k 133k 6 80 - 140 110 7</v>
      </c>
      <c r="F10" t="str">
        <f t="shared" si="4"/>
        <v>100 - 165k 133k 6 80 - 140 110 7</v>
      </c>
      <c r="G10">
        <f t="shared" si="5"/>
        <v>11</v>
      </c>
      <c r="H10" t="str">
        <f t="shared" si="6"/>
        <v>100 - 165k</v>
      </c>
      <c r="I10" t="str">
        <f t="shared" si="7"/>
        <v>100k</v>
      </c>
      <c r="J10" t="str">
        <f t="shared" si="8"/>
        <v>165k</v>
      </c>
      <c r="K10" t="str">
        <f t="shared" si="9"/>
        <v>133k 6 80 - 140 110 7</v>
      </c>
      <c r="L10">
        <f t="shared" si="10"/>
        <v>5</v>
      </c>
      <c r="M10" t="str">
        <f t="shared" si="11"/>
        <v>133k</v>
      </c>
      <c r="N10" t="str">
        <f t="shared" si="12"/>
        <v>80 - 140 110 7</v>
      </c>
      <c r="O10">
        <f t="shared" si="13"/>
        <v>5</v>
      </c>
      <c r="P10" t="str">
        <f t="shared" si="14"/>
        <v>80</v>
      </c>
      <c r="Q10" t="str">
        <f t="shared" si="15"/>
        <v>140 110 7</v>
      </c>
      <c r="R10">
        <f t="shared" si="16"/>
        <v>4</v>
      </c>
      <c r="S10" t="str">
        <f t="shared" si="17"/>
        <v>140</v>
      </c>
      <c r="T10" t="str">
        <f t="shared" si="18"/>
        <v>110 7</v>
      </c>
      <c r="U10">
        <f t="shared" si="19"/>
        <v>4</v>
      </c>
      <c r="V10" t="str">
        <f t="shared" si="20"/>
        <v>110</v>
      </c>
    </row>
    <row r="11" spans="1:22" x14ac:dyDescent="0.35">
      <c r="A11">
        <f t="shared" si="0"/>
        <v>12</v>
      </c>
      <c r="B11" t="s">
        <v>15</v>
      </c>
      <c r="C11" t="str">
        <f t="shared" si="1"/>
        <v>Data Analyst</v>
      </c>
      <c r="D11" t="str">
        <f t="shared" si="2"/>
        <v>Data Analyst</v>
      </c>
      <c r="E11" t="str">
        <f t="shared" si="3"/>
        <v xml:space="preserve"> 65 - 140k 103k 0 40 - 120 80 3</v>
      </c>
      <c r="F11" t="str">
        <f t="shared" si="4"/>
        <v>65 - 140k 103k 0 40 - 120 80 3</v>
      </c>
      <c r="G11">
        <f t="shared" si="5"/>
        <v>10</v>
      </c>
      <c r="H11" t="str">
        <f t="shared" si="6"/>
        <v>65 - 140k</v>
      </c>
      <c r="I11" t="str">
        <f t="shared" si="7"/>
        <v>65k</v>
      </c>
      <c r="J11" t="str">
        <f t="shared" si="8"/>
        <v>140k</v>
      </c>
      <c r="K11" t="str">
        <f t="shared" si="9"/>
        <v>103k 0 40 - 120 80 3</v>
      </c>
      <c r="L11">
        <f t="shared" si="10"/>
        <v>5</v>
      </c>
      <c r="M11" t="str">
        <f t="shared" si="11"/>
        <v>103k</v>
      </c>
      <c r="N11" t="str">
        <f t="shared" si="12"/>
        <v>40 - 120 80 3</v>
      </c>
      <c r="O11">
        <f t="shared" si="13"/>
        <v>5</v>
      </c>
      <c r="P11" t="str">
        <f t="shared" si="14"/>
        <v>40</v>
      </c>
      <c r="Q11" t="str">
        <f t="shared" si="15"/>
        <v>120 80 3</v>
      </c>
      <c r="R11">
        <f t="shared" si="16"/>
        <v>4</v>
      </c>
      <c r="S11" t="str">
        <f t="shared" si="17"/>
        <v>120</v>
      </c>
      <c r="T11" t="str">
        <f t="shared" si="18"/>
        <v>80 3</v>
      </c>
      <c r="U11">
        <f t="shared" si="19"/>
        <v>3</v>
      </c>
      <c r="V11" t="str">
        <f t="shared" si="20"/>
        <v>80</v>
      </c>
    </row>
    <row r="12" spans="1:22" x14ac:dyDescent="0.35">
      <c r="A12" t="e">
        <f t="shared" si="0"/>
        <v>#VALUE!</v>
      </c>
      <c r="C12" t="e">
        <f t="shared" si="1"/>
        <v>#VALUE!</v>
      </c>
      <c r="D12" t="e">
        <f t="shared" si="2"/>
        <v>#VALUE!</v>
      </c>
      <c r="E12" t="e">
        <f t="shared" si="3"/>
        <v>#VALUE!</v>
      </c>
      <c r="F12" t="e">
        <f t="shared" si="4"/>
        <v>#VALUE!</v>
      </c>
      <c r="G12" t="e">
        <f t="shared" si="5"/>
        <v>#VALUE!</v>
      </c>
      <c r="H12" t="e">
        <f t="shared" si="6"/>
        <v>#VALUE!</v>
      </c>
      <c r="I12" t="e">
        <f t="shared" si="7"/>
        <v>#VALUE!</v>
      </c>
      <c r="J12" t="e">
        <f t="shared" si="8"/>
        <v>#VALUE!</v>
      </c>
      <c r="K12" t="e">
        <f t="shared" si="9"/>
        <v>#VALUE!</v>
      </c>
      <c r="L12" t="e">
        <f t="shared" si="10"/>
        <v>#VALUE!</v>
      </c>
      <c r="M12" t="e">
        <f t="shared" si="11"/>
        <v>#VALUE!</v>
      </c>
      <c r="N12" t="e">
        <f t="shared" si="12"/>
        <v>#VALUE!</v>
      </c>
      <c r="O12" t="e">
        <f t="shared" si="13"/>
        <v>#VALUE!</v>
      </c>
      <c r="P12" t="e">
        <f t="shared" si="14"/>
        <v>#VALUE!</v>
      </c>
      <c r="Q12" t="e">
        <f t="shared" si="15"/>
        <v>#VALUE!</v>
      </c>
      <c r="R12" t="e">
        <f t="shared" si="16"/>
        <v>#VALUE!</v>
      </c>
      <c r="S12" t="e">
        <f t="shared" si="17"/>
        <v>#VALUE!</v>
      </c>
      <c r="T12" t="e">
        <f t="shared" si="18"/>
        <v>#VALUE!</v>
      </c>
      <c r="U12" t="e">
        <f t="shared" si="19"/>
        <v>#VALUE!</v>
      </c>
      <c r="V12" t="e">
        <f t="shared" si="20"/>
        <v>#VALUE!</v>
      </c>
    </row>
    <row r="13" spans="1:22" x14ac:dyDescent="0.35">
      <c r="A13" t="e">
        <f t="shared" si="0"/>
        <v>#VALUE!</v>
      </c>
      <c r="C13" t="e">
        <f t="shared" si="1"/>
        <v>#VALUE!</v>
      </c>
      <c r="D13" t="e">
        <f t="shared" si="2"/>
        <v>#VALUE!</v>
      </c>
      <c r="E13" t="e">
        <f t="shared" si="3"/>
        <v>#VALUE!</v>
      </c>
      <c r="F13" t="e">
        <f t="shared" si="4"/>
        <v>#VALUE!</v>
      </c>
      <c r="G13" t="e">
        <f t="shared" si="5"/>
        <v>#VALUE!</v>
      </c>
      <c r="H13" t="e">
        <f t="shared" si="6"/>
        <v>#VALUE!</v>
      </c>
      <c r="I13" t="e">
        <f t="shared" si="7"/>
        <v>#VALUE!</v>
      </c>
      <c r="J13" t="e">
        <f t="shared" si="8"/>
        <v>#VALUE!</v>
      </c>
      <c r="K13" t="e">
        <f t="shared" si="9"/>
        <v>#VALUE!</v>
      </c>
      <c r="L13" t="e">
        <f t="shared" si="10"/>
        <v>#VALUE!</v>
      </c>
      <c r="M13" t="e">
        <f t="shared" si="11"/>
        <v>#VALUE!</v>
      </c>
      <c r="N13" t="e">
        <f t="shared" si="12"/>
        <v>#VALUE!</v>
      </c>
      <c r="O13" t="e">
        <f t="shared" si="13"/>
        <v>#VALUE!</v>
      </c>
      <c r="P13" t="e">
        <f t="shared" si="14"/>
        <v>#VALUE!</v>
      </c>
      <c r="Q13" t="e">
        <f t="shared" si="15"/>
        <v>#VALUE!</v>
      </c>
      <c r="R13" t="e">
        <f t="shared" si="16"/>
        <v>#VALUE!</v>
      </c>
      <c r="S13" t="e">
        <f t="shared" si="17"/>
        <v>#VALUE!</v>
      </c>
      <c r="T13" t="e">
        <f t="shared" si="18"/>
        <v>#VALUE!</v>
      </c>
      <c r="U13" t="e">
        <f t="shared" si="19"/>
        <v>#VALUE!</v>
      </c>
      <c r="V13" t="e">
        <f t="shared" si="20"/>
        <v>#VALUE!</v>
      </c>
    </row>
    <row r="14" spans="1:22" x14ac:dyDescent="0.35">
      <c r="A14" t="e">
        <f t="shared" si="0"/>
        <v>#VALUE!</v>
      </c>
      <c r="C14" t="e">
        <f t="shared" si="1"/>
        <v>#VALUE!</v>
      </c>
      <c r="D14" t="e">
        <f t="shared" si="2"/>
        <v>#VALUE!</v>
      </c>
      <c r="E14" t="e">
        <f t="shared" si="3"/>
        <v>#VALUE!</v>
      </c>
      <c r="F14" t="e">
        <f t="shared" si="4"/>
        <v>#VALUE!</v>
      </c>
      <c r="G14" t="e">
        <f t="shared" si="5"/>
        <v>#VALUE!</v>
      </c>
      <c r="H14" t="e">
        <f t="shared" si="6"/>
        <v>#VALUE!</v>
      </c>
      <c r="I14" t="e">
        <f t="shared" si="7"/>
        <v>#VALUE!</v>
      </c>
      <c r="J14" t="e">
        <f t="shared" si="8"/>
        <v>#VALUE!</v>
      </c>
      <c r="K14" t="e">
        <f t="shared" si="9"/>
        <v>#VALUE!</v>
      </c>
      <c r="L14" t="e">
        <f t="shared" si="10"/>
        <v>#VALUE!</v>
      </c>
      <c r="M14" t="e">
        <f t="shared" si="11"/>
        <v>#VALUE!</v>
      </c>
      <c r="N14" t="e">
        <f t="shared" si="12"/>
        <v>#VALUE!</v>
      </c>
      <c r="O14" t="e">
        <f t="shared" si="13"/>
        <v>#VALUE!</v>
      </c>
      <c r="P14" t="e">
        <f t="shared" si="14"/>
        <v>#VALUE!</v>
      </c>
      <c r="Q14" t="e">
        <f t="shared" si="15"/>
        <v>#VALUE!</v>
      </c>
      <c r="R14" t="e">
        <f t="shared" si="16"/>
        <v>#VALUE!</v>
      </c>
      <c r="S14" t="e">
        <f t="shared" si="17"/>
        <v>#VALUE!</v>
      </c>
      <c r="T14" t="e">
        <f t="shared" si="18"/>
        <v>#VALUE!</v>
      </c>
      <c r="U14" t="e">
        <f t="shared" si="19"/>
        <v>#VALUE!</v>
      </c>
      <c r="V14" t="e">
        <f t="shared" si="20"/>
        <v>#VALUE!</v>
      </c>
    </row>
    <row r="15" spans="1:22" x14ac:dyDescent="0.35">
      <c r="A15" t="e">
        <f t="shared" si="0"/>
        <v>#VALUE!</v>
      </c>
      <c r="C15" t="e">
        <f t="shared" si="1"/>
        <v>#VALUE!</v>
      </c>
      <c r="D15" t="e">
        <f t="shared" si="2"/>
        <v>#VALUE!</v>
      </c>
      <c r="E15" t="e">
        <f t="shared" si="3"/>
        <v>#VALUE!</v>
      </c>
      <c r="F15" t="e">
        <f t="shared" si="4"/>
        <v>#VALUE!</v>
      </c>
      <c r="G15" t="e">
        <f t="shared" si="5"/>
        <v>#VALUE!</v>
      </c>
      <c r="H15" t="e">
        <f t="shared" si="6"/>
        <v>#VALUE!</v>
      </c>
      <c r="I15" t="e">
        <f t="shared" si="7"/>
        <v>#VALUE!</v>
      </c>
      <c r="J15" t="e">
        <f t="shared" si="8"/>
        <v>#VALUE!</v>
      </c>
      <c r="K15" t="e">
        <f t="shared" si="9"/>
        <v>#VALUE!</v>
      </c>
      <c r="L15" t="e">
        <f t="shared" si="10"/>
        <v>#VALUE!</v>
      </c>
      <c r="M15" t="e">
        <f t="shared" si="11"/>
        <v>#VALUE!</v>
      </c>
      <c r="N15" t="e">
        <f t="shared" si="12"/>
        <v>#VALUE!</v>
      </c>
      <c r="O15" t="e">
        <f t="shared" si="13"/>
        <v>#VALUE!</v>
      </c>
      <c r="P15" t="e">
        <f t="shared" si="14"/>
        <v>#VALUE!</v>
      </c>
      <c r="Q15" t="e">
        <f t="shared" si="15"/>
        <v>#VALUE!</v>
      </c>
      <c r="R15" t="e">
        <f t="shared" si="16"/>
        <v>#VALUE!</v>
      </c>
      <c r="S15" t="e">
        <f t="shared" si="17"/>
        <v>#VALUE!</v>
      </c>
      <c r="T15" t="e">
        <f t="shared" si="18"/>
        <v>#VALUE!</v>
      </c>
      <c r="U15" t="e">
        <f t="shared" si="19"/>
        <v>#VALUE!</v>
      </c>
      <c r="V15" t="e">
        <f t="shared" si="20"/>
        <v>#VALUE!</v>
      </c>
    </row>
    <row r="16" spans="1:22" x14ac:dyDescent="0.35">
      <c r="A16" t="e">
        <f t="shared" si="0"/>
        <v>#VALUE!</v>
      </c>
      <c r="C16" t="e">
        <f t="shared" si="1"/>
        <v>#VALUE!</v>
      </c>
      <c r="D16" t="e">
        <f t="shared" si="2"/>
        <v>#VALUE!</v>
      </c>
      <c r="E16" t="e">
        <f t="shared" si="3"/>
        <v>#VALUE!</v>
      </c>
      <c r="F16" t="e">
        <f t="shared" si="4"/>
        <v>#VALUE!</v>
      </c>
      <c r="G16" t="e">
        <f t="shared" si="5"/>
        <v>#VALUE!</v>
      </c>
      <c r="H16" t="e">
        <f t="shared" si="6"/>
        <v>#VALUE!</v>
      </c>
      <c r="I16" t="e">
        <f t="shared" si="7"/>
        <v>#VALUE!</v>
      </c>
      <c r="J16" t="e">
        <f t="shared" si="8"/>
        <v>#VALUE!</v>
      </c>
      <c r="K16" t="e">
        <f t="shared" si="9"/>
        <v>#VALUE!</v>
      </c>
      <c r="L16" t="e">
        <f t="shared" si="10"/>
        <v>#VALUE!</v>
      </c>
      <c r="M16" t="e">
        <f t="shared" si="11"/>
        <v>#VALUE!</v>
      </c>
      <c r="N16" t="e">
        <f t="shared" si="12"/>
        <v>#VALUE!</v>
      </c>
      <c r="O16" t="e">
        <f t="shared" si="13"/>
        <v>#VALUE!</v>
      </c>
      <c r="P16" t="e">
        <f t="shared" si="14"/>
        <v>#VALUE!</v>
      </c>
      <c r="Q16" t="e">
        <f t="shared" si="15"/>
        <v>#VALUE!</v>
      </c>
      <c r="R16" t="e">
        <f t="shared" si="16"/>
        <v>#VALUE!</v>
      </c>
      <c r="S16" t="e">
        <f t="shared" si="17"/>
        <v>#VALUE!</v>
      </c>
      <c r="T16" t="e">
        <f t="shared" si="18"/>
        <v>#VALUE!</v>
      </c>
      <c r="U16" t="e">
        <f t="shared" si="19"/>
        <v>#VALUE!</v>
      </c>
      <c r="V16" t="e">
        <f t="shared" si="20"/>
        <v>#VALUE!</v>
      </c>
    </row>
    <row r="17" spans="1:22" x14ac:dyDescent="0.35">
      <c r="A17" t="e">
        <f t="shared" si="0"/>
        <v>#VALUE!</v>
      </c>
      <c r="C17" t="e">
        <f t="shared" si="1"/>
        <v>#VALUE!</v>
      </c>
      <c r="D17" t="e">
        <f t="shared" si="2"/>
        <v>#VALUE!</v>
      </c>
      <c r="E17" t="e">
        <f t="shared" si="3"/>
        <v>#VALUE!</v>
      </c>
      <c r="F17" t="e">
        <f t="shared" si="4"/>
        <v>#VALUE!</v>
      </c>
      <c r="G17" t="e">
        <f t="shared" si="5"/>
        <v>#VALUE!</v>
      </c>
      <c r="H17" t="e">
        <f t="shared" si="6"/>
        <v>#VALUE!</v>
      </c>
      <c r="I17" t="e">
        <f t="shared" si="7"/>
        <v>#VALUE!</v>
      </c>
      <c r="J17" t="e">
        <f t="shared" si="8"/>
        <v>#VALUE!</v>
      </c>
      <c r="K17" t="e">
        <f t="shared" si="9"/>
        <v>#VALUE!</v>
      </c>
      <c r="L17" t="e">
        <f t="shared" si="10"/>
        <v>#VALUE!</v>
      </c>
      <c r="M17" t="e">
        <f t="shared" si="11"/>
        <v>#VALUE!</v>
      </c>
      <c r="N17" t="e">
        <f t="shared" si="12"/>
        <v>#VALUE!</v>
      </c>
      <c r="O17" t="e">
        <f t="shared" si="13"/>
        <v>#VALUE!</v>
      </c>
      <c r="P17" t="e">
        <f t="shared" si="14"/>
        <v>#VALUE!</v>
      </c>
      <c r="Q17" t="e">
        <f t="shared" si="15"/>
        <v>#VALUE!</v>
      </c>
      <c r="R17" t="e">
        <f t="shared" si="16"/>
        <v>#VALUE!</v>
      </c>
      <c r="S17" t="e">
        <f t="shared" si="17"/>
        <v>#VALUE!</v>
      </c>
      <c r="T17" t="e">
        <f t="shared" si="18"/>
        <v>#VALUE!</v>
      </c>
      <c r="U17" t="e">
        <f t="shared" si="19"/>
        <v>#VALUE!</v>
      </c>
      <c r="V17" t="e">
        <f t="shared" si="20"/>
        <v>#VALUE!</v>
      </c>
    </row>
    <row r="18" spans="1:22" x14ac:dyDescent="0.35">
      <c r="A18" t="e">
        <f t="shared" si="0"/>
        <v>#VALUE!</v>
      </c>
      <c r="C18" t="e">
        <f t="shared" si="1"/>
        <v>#VALUE!</v>
      </c>
      <c r="D18" t="e">
        <f t="shared" si="2"/>
        <v>#VALUE!</v>
      </c>
      <c r="E18" t="e">
        <f t="shared" si="3"/>
        <v>#VALUE!</v>
      </c>
      <c r="F18" t="e">
        <f t="shared" si="4"/>
        <v>#VALUE!</v>
      </c>
      <c r="G18" t="e">
        <f t="shared" si="5"/>
        <v>#VALUE!</v>
      </c>
      <c r="H18" t="e">
        <f t="shared" si="6"/>
        <v>#VALUE!</v>
      </c>
      <c r="I18" t="e">
        <f t="shared" si="7"/>
        <v>#VALUE!</v>
      </c>
      <c r="J18" t="e">
        <f t="shared" si="8"/>
        <v>#VALUE!</v>
      </c>
      <c r="K18" t="e">
        <f t="shared" si="9"/>
        <v>#VALUE!</v>
      </c>
      <c r="L18" t="e">
        <f t="shared" si="10"/>
        <v>#VALUE!</v>
      </c>
      <c r="M18" t="e">
        <f t="shared" si="11"/>
        <v>#VALUE!</v>
      </c>
      <c r="N18" t="e">
        <f t="shared" si="12"/>
        <v>#VALUE!</v>
      </c>
      <c r="O18" t="e">
        <f t="shared" si="13"/>
        <v>#VALUE!</v>
      </c>
      <c r="P18" t="e">
        <f t="shared" si="14"/>
        <v>#VALUE!</v>
      </c>
      <c r="Q18" t="e">
        <f t="shared" si="15"/>
        <v>#VALUE!</v>
      </c>
      <c r="R18" t="e">
        <f t="shared" si="16"/>
        <v>#VALUE!</v>
      </c>
      <c r="S18" t="e">
        <f t="shared" si="17"/>
        <v>#VALUE!</v>
      </c>
      <c r="T18" t="e">
        <f t="shared" si="18"/>
        <v>#VALUE!</v>
      </c>
      <c r="U18" t="e">
        <f t="shared" si="19"/>
        <v>#VALUE!</v>
      </c>
      <c r="V18" t="e">
        <f t="shared" si="20"/>
        <v>#VALUE!</v>
      </c>
    </row>
    <row r="19" spans="1:22" x14ac:dyDescent="0.35">
      <c r="A19" t="e">
        <f t="shared" si="0"/>
        <v>#VALUE!</v>
      </c>
      <c r="C19" t="e">
        <f t="shared" si="1"/>
        <v>#VALUE!</v>
      </c>
      <c r="D19" t="e">
        <f t="shared" si="2"/>
        <v>#VALUE!</v>
      </c>
      <c r="E19" t="e">
        <f t="shared" si="3"/>
        <v>#VALUE!</v>
      </c>
      <c r="F19" t="e">
        <f t="shared" si="4"/>
        <v>#VALUE!</v>
      </c>
      <c r="G19" t="e">
        <f t="shared" si="5"/>
        <v>#VALUE!</v>
      </c>
      <c r="H19" t="e">
        <f t="shared" si="6"/>
        <v>#VALUE!</v>
      </c>
      <c r="I19" t="e">
        <f t="shared" si="7"/>
        <v>#VALUE!</v>
      </c>
      <c r="J19" t="e">
        <f t="shared" si="8"/>
        <v>#VALUE!</v>
      </c>
      <c r="K19" t="e">
        <f t="shared" si="9"/>
        <v>#VALUE!</v>
      </c>
      <c r="L19" t="e">
        <f t="shared" si="10"/>
        <v>#VALUE!</v>
      </c>
      <c r="M19" t="e">
        <f t="shared" si="11"/>
        <v>#VALUE!</v>
      </c>
      <c r="N19" t="e">
        <f t="shared" si="12"/>
        <v>#VALUE!</v>
      </c>
      <c r="O19" t="e">
        <f t="shared" si="13"/>
        <v>#VALUE!</v>
      </c>
      <c r="P19" t="e">
        <f t="shared" si="14"/>
        <v>#VALUE!</v>
      </c>
      <c r="Q19" t="e">
        <f t="shared" si="15"/>
        <v>#VALUE!</v>
      </c>
      <c r="R19" t="e">
        <f t="shared" si="16"/>
        <v>#VALUE!</v>
      </c>
      <c r="S19" t="e">
        <f t="shared" si="17"/>
        <v>#VALUE!</v>
      </c>
      <c r="T19" t="e">
        <f t="shared" si="18"/>
        <v>#VALUE!</v>
      </c>
      <c r="U19" t="e">
        <f t="shared" si="19"/>
        <v>#VALUE!</v>
      </c>
      <c r="V19" t="e">
        <f t="shared" si="20"/>
        <v>#VALUE!</v>
      </c>
    </row>
    <row r="20" spans="1:22" x14ac:dyDescent="0.35">
      <c r="A20" t="e">
        <f t="shared" si="0"/>
        <v>#VALUE!</v>
      </c>
      <c r="C20" t="e">
        <f t="shared" si="1"/>
        <v>#VALUE!</v>
      </c>
      <c r="D20" t="e">
        <f t="shared" si="2"/>
        <v>#VALUE!</v>
      </c>
      <c r="E20" t="e">
        <f t="shared" si="3"/>
        <v>#VALUE!</v>
      </c>
      <c r="F20" t="e">
        <f t="shared" si="4"/>
        <v>#VALUE!</v>
      </c>
      <c r="G20" t="e">
        <f t="shared" si="5"/>
        <v>#VALUE!</v>
      </c>
      <c r="H20" t="e">
        <f t="shared" si="6"/>
        <v>#VALUE!</v>
      </c>
      <c r="I20" t="e">
        <f t="shared" si="7"/>
        <v>#VALUE!</v>
      </c>
      <c r="J20" t="e">
        <f t="shared" si="8"/>
        <v>#VALUE!</v>
      </c>
      <c r="K20" t="e">
        <f t="shared" si="9"/>
        <v>#VALUE!</v>
      </c>
      <c r="L20" t="e">
        <f t="shared" si="10"/>
        <v>#VALUE!</v>
      </c>
      <c r="M20" t="e">
        <f t="shared" si="11"/>
        <v>#VALUE!</v>
      </c>
      <c r="N20" t="e">
        <f t="shared" si="12"/>
        <v>#VALUE!</v>
      </c>
      <c r="O20" t="e">
        <f t="shared" si="13"/>
        <v>#VALUE!</v>
      </c>
      <c r="P20" t="e">
        <f t="shared" si="14"/>
        <v>#VALUE!</v>
      </c>
      <c r="Q20" t="e">
        <f t="shared" si="15"/>
        <v>#VALUE!</v>
      </c>
      <c r="R20" t="e">
        <f t="shared" si="16"/>
        <v>#VALUE!</v>
      </c>
      <c r="S20" t="e">
        <f t="shared" si="17"/>
        <v>#VALUE!</v>
      </c>
      <c r="T20" t="e">
        <f t="shared" si="18"/>
        <v>#VALUE!</v>
      </c>
      <c r="U20" t="e">
        <f t="shared" si="19"/>
        <v>#VALUE!</v>
      </c>
      <c r="V20" t="e">
        <f t="shared" si="20"/>
        <v>#VALUE!</v>
      </c>
    </row>
    <row r="21" spans="1:22" x14ac:dyDescent="0.35">
      <c r="A21" t="e">
        <f t="shared" si="0"/>
        <v>#VALUE!</v>
      </c>
      <c r="C21" t="e">
        <f t="shared" si="1"/>
        <v>#VALUE!</v>
      </c>
      <c r="D21" t="e">
        <f t="shared" si="2"/>
        <v>#VALUE!</v>
      </c>
      <c r="E21" t="e">
        <f t="shared" si="3"/>
        <v>#VALUE!</v>
      </c>
      <c r="F21" t="e">
        <f t="shared" si="4"/>
        <v>#VALUE!</v>
      </c>
      <c r="G21" t="e">
        <f t="shared" si="5"/>
        <v>#VALUE!</v>
      </c>
      <c r="H21" t="e">
        <f t="shared" si="6"/>
        <v>#VALUE!</v>
      </c>
      <c r="I21" t="e">
        <f t="shared" si="7"/>
        <v>#VALUE!</v>
      </c>
      <c r="J21" t="e">
        <f t="shared" si="8"/>
        <v>#VALUE!</v>
      </c>
      <c r="K21" t="e">
        <f t="shared" si="9"/>
        <v>#VALUE!</v>
      </c>
      <c r="L21" t="e">
        <f t="shared" si="10"/>
        <v>#VALUE!</v>
      </c>
      <c r="M21" t="e">
        <f t="shared" si="11"/>
        <v>#VALUE!</v>
      </c>
      <c r="N21" t="e">
        <f t="shared" si="12"/>
        <v>#VALUE!</v>
      </c>
      <c r="O21" t="e">
        <f t="shared" si="13"/>
        <v>#VALUE!</v>
      </c>
      <c r="P21" t="e">
        <f t="shared" si="14"/>
        <v>#VALUE!</v>
      </c>
      <c r="Q21" t="e">
        <f t="shared" si="15"/>
        <v>#VALUE!</v>
      </c>
      <c r="R21" t="e">
        <f t="shared" si="16"/>
        <v>#VALUE!</v>
      </c>
      <c r="S21" t="e">
        <f t="shared" si="17"/>
        <v>#VALUE!</v>
      </c>
      <c r="T21" t="e">
        <f t="shared" si="18"/>
        <v>#VALUE!</v>
      </c>
      <c r="U21" t="e">
        <f t="shared" si="19"/>
        <v>#VALUE!</v>
      </c>
      <c r="V21" t="e">
        <f t="shared" si="20"/>
        <v>#VALUE!</v>
      </c>
    </row>
    <row r="22" spans="1:22" x14ac:dyDescent="0.35">
      <c r="A22" t="e">
        <f t="shared" si="0"/>
        <v>#VALUE!</v>
      </c>
      <c r="C22" t="e">
        <f t="shared" si="1"/>
        <v>#VALUE!</v>
      </c>
      <c r="D22" t="e">
        <f t="shared" si="2"/>
        <v>#VALUE!</v>
      </c>
      <c r="E22" t="e">
        <f t="shared" si="3"/>
        <v>#VALUE!</v>
      </c>
      <c r="F22" t="e">
        <f t="shared" si="4"/>
        <v>#VALUE!</v>
      </c>
      <c r="G22" t="e">
        <f t="shared" si="5"/>
        <v>#VALUE!</v>
      </c>
      <c r="H22" t="e">
        <f t="shared" si="6"/>
        <v>#VALUE!</v>
      </c>
      <c r="I22" t="e">
        <f t="shared" si="7"/>
        <v>#VALUE!</v>
      </c>
      <c r="J22" t="e">
        <f t="shared" si="8"/>
        <v>#VALUE!</v>
      </c>
      <c r="K22" t="e">
        <f t="shared" si="9"/>
        <v>#VALUE!</v>
      </c>
      <c r="L22" t="e">
        <f t="shared" si="10"/>
        <v>#VALUE!</v>
      </c>
      <c r="M22" t="e">
        <f t="shared" si="11"/>
        <v>#VALUE!</v>
      </c>
      <c r="N22" t="e">
        <f t="shared" si="12"/>
        <v>#VALUE!</v>
      </c>
      <c r="O22" t="e">
        <f t="shared" si="13"/>
        <v>#VALUE!</v>
      </c>
      <c r="P22" t="e">
        <f t="shared" si="14"/>
        <v>#VALUE!</v>
      </c>
      <c r="Q22" t="e">
        <f t="shared" si="15"/>
        <v>#VALUE!</v>
      </c>
      <c r="R22" t="e">
        <f t="shared" si="16"/>
        <v>#VALUE!</v>
      </c>
      <c r="S22" t="e">
        <f t="shared" si="17"/>
        <v>#VALUE!</v>
      </c>
      <c r="T22" t="e">
        <f t="shared" si="18"/>
        <v>#VALUE!</v>
      </c>
      <c r="U22" t="e">
        <f t="shared" si="19"/>
        <v>#VALUE!</v>
      </c>
      <c r="V22" t="e">
        <f t="shared" si="20"/>
        <v>#VALUE!</v>
      </c>
    </row>
    <row r="23" spans="1:22" x14ac:dyDescent="0.35">
      <c r="A23" t="e">
        <f t="shared" si="0"/>
        <v>#VALUE!</v>
      </c>
      <c r="C23" t="e">
        <f t="shared" si="1"/>
        <v>#VALUE!</v>
      </c>
      <c r="D23" t="e">
        <f t="shared" si="2"/>
        <v>#VALUE!</v>
      </c>
      <c r="E23" t="e">
        <f t="shared" si="3"/>
        <v>#VALUE!</v>
      </c>
      <c r="F23" t="e">
        <f t="shared" si="4"/>
        <v>#VALUE!</v>
      </c>
      <c r="G23" t="e">
        <f t="shared" si="5"/>
        <v>#VALUE!</v>
      </c>
      <c r="H23" t="e">
        <f t="shared" si="6"/>
        <v>#VALUE!</v>
      </c>
      <c r="I23" t="e">
        <f t="shared" si="7"/>
        <v>#VALUE!</v>
      </c>
      <c r="J23" t="e">
        <f t="shared" si="8"/>
        <v>#VALUE!</v>
      </c>
      <c r="K23" t="e">
        <f t="shared" si="9"/>
        <v>#VALUE!</v>
      </c>
      <c r="L23" t="e">
        <f t="shared" si="10"/>
        <v>#VALUE!</v>
      </c>
      <c r="M23" t="e">
        <f t="shared" si="11"/>
        <v>#VALUE!</v>
      </c>
      <c r="N23" t="e">
        <f t="shared" si="12"/>
        <v>#VALUE!</v>
      </c>
      <c r="O23" t="e">
        <f t="shared" si="13"/>
        <v>#VALUE!</v>
      </c>
      <c r="P23" t="e">
        <f t="shared" si="14"/>
        <v>#VALUE!</v>
      </c>
      <c r="Q23" t="e">
        <f t="shared" si="15"/>
        <v>#VALUE!</v>
      </c>
      <c r="R23" t="e">
        <f t="shared" si="16"/>
        <v>#VALUE!</v>
      </c>
      <c r="S23" t="e">
        <f t="shared" si="17"/>
        <v>#VALUE!</v>
      </c>
      <c r="T23" t="e">
        <f t="shared" si="18"/>
        <v>#VALUE!</v>
      </c>
      <c r="U23" t="e">
        <f t="shared" si="19"/>
        <v>#VALUE!</v>
      </c>
      <c r="V23" t="e">
        <f t="shared" si="20"/>
        <v>#VALUE!</v>
      </c>
    </row>
    <row r="24" spans="1:22" x14ac:dyDescent="0.35">
      <c r="A24" t="e">
        <f t="shared" si="0"/>
        <v>#VALUE!</v>
      </c>
      <c r="C24" t="e">
        <f t="shared" si="1"/>
        <v>#VALUE!</v>
      </c>
      <c r="D24" t="e">
        <f t="shared" si="2"/>
        <v>#VALUE!</v>
      </c>
      <c r="E24" t="e">
        <f t="shared" si="3"/>
        <v>#VALUE!</v>
      </c>
      <c r="F24" t="e">
        <f t="shared" si="4"/>
        <v>#VALUE!</v>
      </c>
      <c r="G24" t="e">
        <f t="shared" si="5"/>
        <v>#VALUE!</v>
      </c>
      <c r="H24" t="e">
        <f t="shared" si="6"/>
        <v>#VALUE!</v>
      </c>
      <c r="I24" t="e">
        <f t="shared" si="7"/>
        <v>#VALUE!</v>
      </c>
      <c r="J24" t="e">
        <f t="shared" si="8"/>
        <v>#VALUE!</v>
      </c>
      <c r="K24" t="e">
        <f t="shared" si="9"/>
        <v>#VALUE!</v>
      </c>
      <c r="L24" t="e">
        <f t="shared" si="10"/>
        <v>#VALUE!</v>
      </c>
      <c r="M24" t="e">
        <f t="shared" si="11"/>
        <v>#VALUE!</v>
      </c>
      <c r="N24" t="e">
        <f t="shared" si="12"/>
        <v>#VALUE!</v>
      </c>
      <c r="O24" t="e">
        <f t="shared" si="13"/>
        <v>#VALUE!</v>
      </c>
      <c r="P24" t="e">
        <f t="shared" si="14"/>
        <v>#VALUE!</v>
      </c>
      <c r="Q24" t="e">
        <f t="shared" si="15"/>
        <v>#VALUE!</v>
      </c>
      <c r="R24" t="e">
        <f t="shared" si="16"/>
        <v>#VALUE!</v>
      </c>
      <c r="S24" t="e">
        <f t="shared" si="17"/>
        <v>#VALUE!</v>
      </c>
      <c r="T24" t="e">
        <f t="shared" si="18"/>
        <v>#VALUE!</v>
      </c>
      <c r="U24" t="e">
        <f t="shared" si="19"/>
        <v>#VALUE!</v>
      </c>
      <c r="V24" t="e">
        <f t="shared" si="20"/>
        <v>#VALUE!</v>
      </c>
    </row>
    <row r="25" spans="1:22" x14ac:dyDescent="0.35">
      <c r="A25" t="e">
        <f t="shared" si="0"/>
        <v>#VALUE!</v>
      </c>
      <c r="C25" t="e">
        <f t="shared" si="1"/>
        <v>#VALUE!</v>
      </c>
      <c r="D25" t="e">
        <f t="shared" si="2"/>
        <v>#VALUE!</v>
      </c>
      <c r="E25" t="e">
        <f t="shared" si="3"/>
        <v>#VALUE!</v>
      </c>
      <c r="F25" t="e">
        <f t="shared" si="4"/>
        <v>#VALUE!</v>
      </c>
      <c r="G25" t="e">
        <f t="shared" si="5"/>
        <v>#VALUE!</v>
      </c>
      <c r="H25" t="e">
        <f t="shared" si="6"/>
        <v>#VALUE!</v>
      </c>
      <c r="I25" t="e">
        <f t="shared" si="7"/>
        <v>#VALUE!</v>
      </c>
      <c r="J25" t="e">
        <f t="shared" si="8"/>
        <v>#VALUE!</v>
      </c>
      <c r="K25" t="e">
        <f t="shared" si="9"/>
        <v>#VALUE!</v>
      </c>
      <c r="L25" t="e">
        <f t="shared" si="10"/>
        <v>#VALUE!</v>
      </c>
      <c r="M25" t="e">
        <f t="shared" si="11"/>
        <v>#VALUE!</v>
      </c>
      <c r="N25" t="e">
        <f t="shared" si="12"/>
        <v>#VALUE!</v>
      </c>
      <c r="O25" t="e">
        <f t="shared" si="13"/>
        <v>#VALUE!</v>
      </c>
      <c r="P25" t="e">
        <f t="shared" si="14"/>
        <v>#VALUE!</v>
      </c>
      <c r="Q25" t="e">
        <f t="shared" si="15"/>
        <v>#VALUE!</v>
      </c>
      <c r="R25" t="e">
        <f t="shared" si="16"/>
        <v>#VALUE!</v>
      </c>
      <c r="S25" t="e">
        <f t="shared" si="17"/>
        <v>#VALUE!</v>
      </c>
      <c r="T25" t="e">
        <f t="shared" si="18"/>
        <v>#VALUE!</v>
      </c>
      <c r="U25" t="e">
        <f t="shared" si="19"/>
        <v>#VALUE!</v>
      </c>
      <c r="V25" t="e">
        <f t="shared" si="20"/>
        <v>#VALUE!</v>
      </c>
    </row>
    <row r="26" spans="1:22" x14ac:dyDescent="0.35">
      <c r="A26" t="e">
        <f t="shared" si="0"/>
        <v>#VALUE!</v>
      </c>
      <c r="C26" t="e">
        <f t="shared" si="1"/>
        <v>#VALUE!</v>
      </c>
      <c r="D26" t="e">
        <f t="shared" si="2"/>
        <v>#VALUE!</v>
      </c>
      <c r="E26" t="e">
        <f t="shared" si="3"/>
        <v>#VALUE!</v>
      </c>
      <c r="F26" t="e">
        <f t="shared" si="4"/>
        <v>#VALUE!</v>
      </c>
      <c r="G26" t="e">
        <f t="shared" si="5"/>
        <v>#VALUE!</v>
      </c>
      <c r="H26" t="e">
        <f t="shared" si="6"/>
        <v>#VALUE!</v>
      </c>
      <c r="I26" t="e">
        <f t="shared" si="7"/>
        <v>#VALUE!</v>
      </c>
      <c r="J26" t="e">
        <f t="shared" si="8"/>
        <v>#VALUE!</v>
      </c>
      <c r="K26" t="e">
        <f t="shared" si="9"/>
        <v>#VALUE!</v>
      </c>
      <c r="L26" t="e">
        <f t="shared" si="10"/>
        <v>#VALUE!</v>
      </c>
      <c r="M26" t="e">
        <f t="shared" si="11"/>
        <v>#VALUE!</v>
      </c>
      <c r="N26" t="e">
        <f t="shared" si="12"/>
        <v>#VALUE!</v>
      </c>
      <c r="O26" t="e">
        <f t="shared" si="13"/>
        <v>#VALUE!</v>
      </c>
      <c r="P26" t="e">
        <f t="shared" si="14"/>
        <v>#VALUE!</v>
      </c>
      <c r="Q26" t="e">
        <f t="shared" si="15"/>
        <v>#VALUE!</v>
      </c>
      <c r="R26" t="e">
        <f t="shared" si="16"/>
        <v>#VALUE!</v>
      </c>
      <c r="S26" t="e">
        <f t="shared" si="17"/>
        <v>#VALUE!</v>
      </c>
      <c r="T26" t="e">
        <f t="shared" si="18"/>
        <v>#VALUE!</v>
      </c>
      <c r="U26" t="e">
        <f t="shared" si="19"/>
        <v>#VALUE!</v>
      </c>
      <c r="V26" t="e">
        <f t="shared" si="20"/>
        <v>#VALUE!</v>
      </c>
    </row>
    <row r="27" spans="1:22" x14ac:dyDescent="0.35">
      <c r="A27" t="e">
        <f t="shared" si="0"/>
        <v>#VALUE!</v>
      </c>
      <c r="C27" t="e">
        <f t="shared" si="1"/>
        <v>#VALUE!</v>
      </c>
      <c r="D27" t="e">
        <f t="shared" si="2"/>
        <v>#VALUE!</v>
      </c>
      <c r="E27" t="e">
        <f t="shared" si="3"/>
        <v>#VALUE!</v>
      </c>
      <c r="F27" t="e">
        <f t="shared" si="4"/>
        <v>#VALUE!</v>
      </c>
      <c r="G27" t="e">
        <f t="shared" si="5"/>
        <v>#VALUE!</v>
      </c>
      <c r="H27" t="e">
        <f t="shared" si="6"/>
        <v>#VALUE!</v>
      </c>
      <c r="I27" t="e">
        <f t="shared" si="7"/>
        <v>#VALUE!</v>
      </c>
      <c r="J27" t="e">
        <f t="shared" si="8"/>
        <v>#VALUE!</v>
      </c>
      <c r="K27" t="e">
        <f t="shared" si="9"/>
        <v>#VALUE!</v>
      </c>
      <c r="L27" t="e">
        <f t="shared" si="10"/>
        <v>#VALUE!</v>
      </c>
      <c r="M27" t="e">
        <f t="shared" si="11"/>
        <v>#VALUE!</v>
      </c>
      <c r="N27" t="e">
        <f t="shared" si="12"/>
        <v>#VALUE!</v>
      </c>
      <c r="O27" t="e">
        <f t="shared" si="13"/>
        <v>#VALUE!</v>
      </c>
      <c r="P27" t="e">
        <f t="shared" si="14"/>
        <v>#VALUE!</v>
      </c>
      <c r="Q27" t="e">
        <f t="shared" si="15"/>
        <v>#VALUE!</v>
      </c>
      <c r="R27" t="e">
        <f t="shared" si="16"/>
        <v>#VALUE!</v>
      </c>
      <c r="S27" t="e">
        <f t="shared" si="17"/>
        <v>#VALUE!</v>
      </c>
      <c r="T27" t="e">
        <f t="shared" si="18"/>
        <v>#VALUE!</v>
      </c>
      <c r="U27" t="e">
        <f t="shared" si="19"/>
        <v>#VALUE!</v>
      </c>
      <c r="V27" t="e">
        <f t="shared" si="20"/>
        <v>#VALUE!</v>
      </c>
    </row>
    <row r="28" spans="1:22" x14ac:dyDescent="0.35">
      <c r="A28" t="e">
        <f t="shared" si="0"/>
        <v>#VALUE!</v>
      </c>
      <c r="C28" t="e">
        <f t="shared" si="1"/>
        <v>#VALUE!</v>
      </c>
      <c r="D28" t="e">
        <f t="shared" si="2"/>
        <v>#VALUE!</v>
      </c>
      <c r="E28" t="e">
        <f t="shared" si="3"/>
        <v>#VALUE!</v>
      </c>
      <c r="F28" t="e">
        <f t="shared" si="4"/>
        <v>#VALUE!</v>
      </c>
      <c r="G28" t="e">
        <f t="shared" si="5"/>
        <v>#VALUE!</v>
      </c>
      <c r="H28" t="e">
        <f t="shared" si="6"/>
        <v>#VALUE!</v>
      </c>
      <c r="I28" t="e">
        <f t="shared" si="7"/>
        <v>#VALUE!</v>
      </c>
      <c r="J28" t="e">
        <f t="shared" si="8"/>
        <v>#VALUE!</v>
      </c>
      <c r="K28" t="e">
        <f t="shared" si="9"/>
        <v>#VALUE!</v>
      </c>
      <c r="L28" t="e">
        <f t="shared" si="10"/>
        <v>#VALUE!</v>
      </c>
      <c r="M28" t="e">
        <f t="shared" si="11"/>
        <v>#VALUE!</v>
      </c>
      <c r="N28" t="e">
        <f t="shared" si="12"/>
        <v>#VALUE!</v>
      </c>
      <c r="O28" t="e">
        <f t="shared" si="13"/>
        <v>#VALUE!</v>
      </c>
      <c r="P28" t="e">
        <f t="shared" si="14"/>
        <v>#VALUE!</v>
      </c>
      <c r="Q28" t="e">
        <f t="shared" si="15"/>
        <v>#VALUE!</v>
      </c>
      <c r="R28" t="e">
        <f t="shared" si="16"/>
        <v>#VALUE!</v>
      </c>
      <c r="S28" t="e">
        <f t="shared" si="17"/>
        <v>#VALUE!</v>
      </c>
      <c r="T28" t="e">
        <f t="shared" si="18"/>
        <v>#VALUE!</v>
      </c>
      <c r="U28" t="e">
        <f t="shared" si="19"/>
        <v>#VALUE!</v>
      </c>
      <c r="V28" t="e">
        <f t="shared" si="20"/>
        <v>#VALUE!</v>
      </c>
    </row>
    <row r="29" spans="1:22" x14ac:dyDescent="0.35">
      <c r="A29" t="e">
        <f t="shared" si="0"/>
        <v>#VALUE!</v>
      </c>
      <c r="C29" t="e">
        <f t="shared" si="1"/>
        <v>#VALUE!</v>
      </c>
      <c r="D29" t="e">
        <f t="shared" si="2"/>
        <v>#VALUE!</v>
      </c>
      <c r="E29" t="e">
        <f t="shared" si="3"/>
        <v>#VALUE!</v>
      </c>
      <c r="F29" t="e">
        <f t="shared" si="4"/>
        <v>#VALUE!</v>
      </c>
      <c r="G29" t="e">
        <f t="shared" si="5"/>
        <v>#VALUE!</v>
      </c>
      <c r="H29" t="e">
        <f t="shared" si="6"/>
        <v>#VALUE!</v>
      </c>
      <c r="I29" t="e">
        <f t="shared" si="7"/>
        <v>#VALUE!</v>
      </c>
      <c r="J29" t="e">
        <f t="shared" si="8"/>
        <v>#VALUE!</v>
      </c>
      <c r="K29" t="e">
        <f t="shared" si="9"/>
        <v>#VALUE!</v>
      </c>
      <c r="L29" t="e">
        <f t="shared" si="10"/>
        <v>#VALUE!</v>
      </c>
      <c r="M29" t="e">
        <f t="shared" si="11"/>
        <v>#VALUE!</v>
      </c>
      <c r="N29" t="e">
        <f t="shared" si="12"/>
        <v>#VALUE!</v>
      </c>
      <c r="O29" t="e">
        <f t="shared" si="13"/>
        <v>#VALUE!</v>
      </c>
      <c r="P29" t="e">
        <f t="shared" si="14"/>
        <v>#VALUE!</v>
      </c>
      <c r="Q29" t="e">
        <f t="shared" si="15"/>
        <v>#VALUE!</v>
      </c>
      <c r="R29" t="e">
        <f t="shared" si="16"/>
        <v>#VALUE!</v>
      </c>
      <c r="S29" t="e">
        <f t="shared" si="17"/>
        <v>#VALUE!</v>
      </c>
      <c r="T29" t="e">
        <f t="shared" si="18"/>
        <v>#VALUE!</v>
      </c>
      <c r="U29" t="e">
        <f t="shared" si="19"/>
        <v>#VALUE!</v>
      </c>
      <c r="V29" t="e">
        <f t="shared" si="20"/>
        <v>#VALUE!</v>
      </c>
    </row>
    <row r="30" spans="1:22" x14ac:dyDescent="0.35">
      <c r="A30" t="e">
        <f t="shared" si="0"/>
        <v>#VALUE!</v>
      </c>
      <c r="C30" t="e">
        <f t="shared" si="1"/>
        <v>#VALUE!</v>
      </c>
      <c r="D30" t="e">
        <f t="shared" si="2"/>
        <v>#VALUE!</v>
      </c>
      <c r="E30" t="e">
        <f t="shared" si="3"/>
        <v>#VALUE!</v>
      </c>
      <c r="F30" t="e">
        <f t="shared" si="4"/>
        <v>#VALUE!</v>
      </c>
      <c r="G30" t="e">
        <f t="shared" si="5"/>
        <v>#VALUE!</v>
      </c>
      <c r="H30" t="e">
        <f t="shared" si="6"/>
        <v>#VALUE!</v>
      </c>
      <c r="I30" t="e">
        <f t="shared" si="7"/>
        <v>#VALUE!</v>
      </c>
      <c r="J30" t="e">
        <f t="shared" si="8"/>
        <v>#VALUE!</v>
      </c>
      <c r="K30" t="e">
        <f t="shared" si="9"/>
        <v>#VALUE!</v>
      </c>
      <c r="L30" t="e">
        <f t="shared" si="10"/>
        <v>#VALUE!</v>
      </c>
      <c r="M30" t="e">
        <f t="shared" si="11"/>
        <v>#VALUE!</v>
      </c>
      <c r="N30" t="e">
        <f t="shared" si="12"/>
        <v>#VALUE!</v>
      </c>
      <c r="O30" t="e">
        <f t="shared" si="13"/>
        <v>#VALUE!</v>
      </c>
      <c r="P30" t="e">
        <f t="shared" si="14"/>
        <v>#VALUE!</v>
      </c>
      <c r="Q30" t="e">
        <f t="shared" si="15"/>
        <v>#VALUE!</v>
      </c>
      <c r="R30" t="e">
        <f t="shared" si="16"/>
        <v>#VALUE!</v>
      </c>
      <c r="S30" t="e">
        <f t="shared" si="17"/>
        <v>#VALUE!</v>
      </c>
      <c r="T30" t="e">
        <f t="shared" si="18"/>
        <v>#VALUE!</v>
      </c>
      <c r="U30" t="e">
        <f t="shared" si="19"/>
        <v>#VALUE!</v>
      </c>
      <c r="V30" t="e">
        <f t="shared" si="20"/>
        <v>#VALUE!</v>
      </c>
    </row>
    <row r="31" spans="1:22" x14ac:dyDescent="0.35">
      <c r="A31" t="e">
        <f t="shared" si="0"/>
        <v>#VALUE!</v>
      </c>
      <c r="C31" t="e">
        <f t="shared" si="1"/>
        <v>#VALUE!</v>
      </c>
      <c r="D31" t="e">
        <f t="shared" si="2"/>
        <v>#VALUE!</v>
      </c>
      <c r="E31" t="e">
        <f t="shared" si="3"/>
        <v>#VALUE!</v>
      </c>
      <c r="F31" t="e">
        <f t="shared" si="4"/>
        <v>#VALUE!</v>
      </c>
      <c r="G31" t="e">
        <f t="shared" si="5"/>
        <v>#VALUE!</v>
      </c>
      <c r="H31" t="e">
        <f t="shared" si="6"/>
        <v>#VALUE!</v>
      </c>
      <c r="I31" t="e">
        <f t="shared" si="7"/>
        <v>#VALUE!</v>
      </c>
      <c r="J31" t="e">
        <f t="shared" si="8"/>
        <v>#VALUE!</v>
      </c>
      <c r="K31" t="e">
        <f t="shared" si="9"/>
        <v>#VALUE!</v>
      </c>
      <c r="L31" t="e">
        <f t="shared" si="10"/>
        <v>#VALUE!</v>
      </c>
      <c r="M31" t="e">
        <f t="shared" si="11"/>
        <v>#VALUE!</v>
      </c>
      <c r="N31" t="e">
        <f t="shared" si="12"/>
        <v>#VALUE!</v>
      </c>
      <c r="O31" t="e">
        <f t="shared" si="13"/>
        <v>#VALUE!</v>
      </c>
      <c r="P31" t="e">
        <f t="shared" si="14"/>
        <v>#VALUE!</v>
      </c>
      <c r="Q31" t="e">
        <f t="shared" si="15"/>
        <v>#VALUE!</v>
      </c>
      <c r="R31" t="e">
        <f t="shared" si="16"/>
        <v>#VALUE!</v>
      </c>
      <c r="S31" t="e">
        <f t="shared" si="17"/>
        <v>#VALUE!</v>
      </c>
      <c r="T31" t="e">
        <f t="shared" si="18"/>
        <v>#VALUE!</v>
      </c>
      <c r="U31" t="e">
        <f t="shared" si="19"/>
        <v>#VALUE!</v>
      </c>
      <c r="V31" t="e">
        <f t="shared" si="20"/>
        <v>#VALUE!</v>
      </c>
    </row>
    <row r="32" spans="1:22" x14ac:dyDescent="0.35">
      <c r="A32" t="e">
        <f t="shared" si="0"/>
        <v>#VALUE!</v>
      </c>
      <c r="C32" t="e">
        <f t="shared" si="1"/>
        <v>#VALUE!</v>
      </c>
      <c r="D32" t="e">
        <f t="shared" si="2"/>
        <v>#VALUE!</v>
      </c>
      <c r="E32" t="e">
        <f t="shared" si="3"/>
        <v>#VALUE!</v>
      </c>
      <c r="F32" t="e">
        <f t="shared" si="4"/>
        <v>#VALUE!</v>
      </c>
      <c r="G32" t="e">
        <f t="shared" si="5"/>
        <v>#VALUE!</v>
      </c>
      <c r="H32" t="e">
        <f t="shared" si="6"/>
        <v>#VALUE!</v>
      </c>
      <c r="I32" t="e">
        <f t="shared" si="7"/>
        <v>#VALUE!</v>
      </c>
      <c r="J32" t="e">
        <f t="shared" si="8"/>
        <v>#VALUE!</v>
      </c>
      <c r="K32" t="e">
        <f t="shared" si="9"/>
        <v>#VALUE!</v>
      </c>
      <c r="L32" t="e">
        <f t="shared" si="10"/>
        <v>#VALUE!</v>
      </c>
      <c r="M32" t="e">
        <f t="shared" si="11"/>
        <v>#VALUE!</v>
      </c>
      <c r="N32" t="e">
        <f t="shared" si="12"/>
        <v>#VALUE!</v>
      </c>
      <c r="O32" t="e">
        <f t="shared" si="13"/>
        <v>#VALUE!</v>
      </c>
      <c r="P32" t="e">
        <f t="shared" si="14"/>
        <v>#VALUE!</v>
      </c>
      <c r="Q32" t="e">
        <f t="shared" si="15"/>
        <v>#VALUE!</v>
      </c>
      <c r="R32" t="e">
        <f t="shared" si="16"/>
        <v>#VALUE!</v>
      </c>
      <c r="S32" t="e">
        <f t="shared" si="17"/>
        <v>#VALUE!</v>
      </c>
      <c r="T32" t="e">
        <f t="shared" si="18"/>
        <v>#VALUE!</v>
      </c>
      <c r="U32" t="e">
        <f t="shared" si="19"/>
        <v>#VALUE!</v>
      </c>
      <c r="V32" t="e">
        <f t="shared" si="20"/>
        <v>#VALUE!</v>
      </c>
    </row>
    <row r="33" spans="1:22" x14ac:dyDescent="0.35">
      <c r="A33" t="e">
        <f t="shared" si="0"/>
        <v>#VALUE!</v>
      </c>
      <c r="C33" t="e">
        <f t="shared" si="1"/>
        <v>#VALUE!</v>
      </c>
      <c r="D33" t="e">
        <f t="shared" si="2"/>
        <v>#VALUE!</v>
      </c>
      <c r="E33" t="e">
        <f t="shared" si="3"/>
        <v>#VALUE!</v>
      </c>
      <c r="F33" t="e">
        <f t="shared" si="4"/>
        <v>#VALUE!</v>
      </c>
      <c r="G33" t="e">
        <f t="shared" si="5"/>
        <v>#VALUE!</v>
      </c>
      <c r="H33" t="e">
        <f t="shared" si="6"/>
        <v>#VALUE!</v>
      </c>
      <c r="I33" t="e">
        <f t="shared" si="7"/>
        <v>#VALUE!</v>
      </c>
      <c r="J33" t="e">
        <f t="shared" si="8"/>
        <v>#VALUE!</v>
      </c>
      <c r="K33" t="e">
        <f t="shared" si="9"/>
        <v>#VALUE!</v>
      </c>
      <c r="L33" t="e">
        <f t="shared" si="10"/>
        <v>#VALUE!</v>
      </c>
      <c r="M33" t="e">
        <f t="shared" si="11"/>
        <v>#VALUE!</v>
      </c>
      <c r="N33" t="e">
        <f t="shared" si="12"/>
        <v>#VALUE!</v>
      </c>
      <c r="O33" t="e">
        <f t="shared" si="13"/>
        <v>#VALUE!</v>
      </c>
      <c r="P33" t="e">
        <f t="shared" si="14"/>
        <v>#VALUE!</v>
      </c>
      <c r="Q33" t="e">
        <f t="shared" si="15"/>
        <v>#VALUE!</v>
      </c>
      <c r="R33" t="e">
        <f t="shared" si="16"/>
        <v>#VALUE!</v>
      </c>
      <c r="S33" t="e">
        <f t="shared" si="17"/>
        <v>#VALUE!</v>
      </c>
      <c r="T33" t="e">
        <f t="shared" si="18"/>
        <v>#VALUE!</v>
      </c>
      <c r="U33" t="e">
        <f t="shared" si="19"/>
        <v>#VALUE!</v>
      </c>
      <c r="V33" t="e">
        <f t="shared" si="20"/>
        <v>#VALUE!</v>
      </c>
    </row>
    <row r="34" spans="1:22" x14ac:dyDescent="0.35">
      <c r="A34" t="e">
        <f t="shared" si="0"/>
        <v>#VALUE!</v>
      </c>
      <c r="C34" t="e">
        <f t="shared" si="1"/>
        <v>#VALUE!</v>
      </c>
      <c r="D34" t="e">
        <f t="shared" si="2"/>
        <v>#VALUE!</v>
      </c>
      <c r="E34" t="e">
        <f t="shared" si="3"/>
        <v>#VALUE!</v>
      </c>
      <c r="F34" t="e">
        <f t="shared" si="4"/>
        <v>#VALUE!</v>
      </c>
      <c r="G34" t="e">
        <f t="shared" si="5"/>
        <v>#VALUE!</v>
      </c>
      <c r="H34" t="e">
        <f t="shared" si="6"/>
        <v>#VALUE!</v>
      </c>
      <c r="I34" t="e">
        <f t="shared" si="7"/>
        <v>#VALUE!</v>
      </c>
      <c r="J34" t="e">
        <f t="shared" si="8"/>
        <v>#VALUE!</v>
      </c>
      <c r="K34" t="e">
        <f t="shared" si="9"/>
        <v>#VALUE!</v>
      </c>
      <c r="L34" t="e">
        <f t="shared" si="10"/>
        <v>#VALUE!</v>
      </c>
      <c r="M34" t="e">
        <f t="shared" si="11"/>
        <v>#VALUE!</v>
      </c>
      <c r="N34" t="e">
        <f t="shared" si="12"/>
        <v>#VALUE!</v>
      </c>
      <c r="O34" t="e">
        <f t="shared" si="13"/>
        <v>#VALUE!</v>
      </c>
      <c r="P34" t="e">
        <f t="shared" si="14"/>
        <v>#VALUE!</v>
      </c>
      <c r="Q34" t="e">
        <f t="shared" si="15"/>
        <v>#VALUE!</v>
      </c>
      <c r="R34" t="e">
        <f t="shared" si="16"/>
        <v>#VALUE!</v>
      </c>
      <c r="S34" t="e">
        <f t="shared" si="17"/>
        <v>#VALUE!</v>
      </c>
      <c r="T34" t="e">
        <f t="shared" si="18"/>
        <v>#VALUE!</v>
      </c>
      <c r="U34" t="e">
        <f t="shared" si="19"/>
        <v>#VALUE!</v>
      </c>
      <c r="V34" t="e">
        <f t="shared" si="20"/>
        <v>#VALUE!</v>
      </c>
    </row>
    <row r="35" spans="1:22" x14ac:dyDescent="0.35">
      <c r="A35" t="e">
        <f t="shared" si="0"/>
        <v>#VALUE!</v>
      </c>
      <c r="C35" t="e">
        <f t="shared" si="1"/>
        <v>#VALUE!</v>
      </c>
      <c r="D35" t="e">
        <f t="shared" si="2"/>
        <v>#VALUE!</v>
      </c>
      <c r="E35" t="e">
        <f t="shared" si="3"/>
        <v>#VALUE!</v>
      </c>
      <c r="F35" t="e">
        <f t="shared" si="4"/>
        <v>#VALUE!</v>
      </c>
      <c r="G35" t="e">
        <f t="shared" si="5"/>
        <v>#VALUE!</v>
      </c>
      <c r="H35" t="e">
        <f t="shared" si="6"/>
        <v>#VALUE!</v>
      </c>
      <c r="I35" t="e">
        <f t="shared" si="7"/>
        <v>#VALUE!</v>
      </c>
      <c r="J35" t="e">
        <f t="shared" si="8"/>
        <v>#VALUE!</v>
      </c>
      <c r="K35" t="e">
        <f t="shared" si="9"/>
        <v>#VALUE!</v>
      </c>
      <c r="L35" t="e">
        <f t="shared" si="10"/>
        <v>#VALUE!</v>
      </c>
      <c r="M35" t="e">
        <f t="shared" si="11"/>
        <v>#VALUE!</v>
      </c>
      <c r="N35" t="e">
        <f t="shared" si="12"/>
        <v>#VALUE!</v>
      </c>
      <c r="O35" t="e">
        <f t="shared" si="13"/>
        <v>#VALUE!</v>
      </c>
      <c r="P35" t="e">
        <f t="shared" si="14"/>
        <v>#VALUE!</v>
      </c>
      <c r="Q35" t="e">
        <f t="shared" si="15"/>
        <v>#VALUE!</v>
      </c>
      <c r="R35" t="e">
        <f t="shared" si="16"/>
        <v>#VALUE!</v>
      </c>
      <c r="S35" t="e">
        <f t="shared" si="17"/>
        <v>#VALUE!</v>
      </c>
      <c r="T35" t="e">
        <f t="shared" si="18"/>
        <v>#VALUE!</v>
      </c>
      <c r="U35" t="e">
        <f t="shared" si="19"/>
        <v>#VALUE!</v>
      </c>
      <c r="V35" t="e">
        <f t="shared" si="20"/>
        <v>#VALUE!</v>
      </c>
    </row>
    <row r="36" spans="1:22" x14ac:dyDescent="0.35">
      <c r="A36" t="e">
        <f t="shared" si="0"/>
        <v>#VALUE!</v>
      </c>
      <c r="C36" t="e">
        <f t="shared" si="1"/>
        <v>#VALUE!</v>
      </c>
      <c r="D36" t="e">
        <f t="shared" si="2"/>
        <v>#VALUE!</v>
      </c>
      <c r="E36" t="e">
        <f t="shared" si="3"/>
        <v>#VALUE!</v>
      </c>
      <c r="F36" t="e">
        <f t="shared" si="4"/>
        <v>#VALUE!</v>
      </c>
      <c r="G36" t="e">
        <f t="shared" si="5"/>
        <v>#VALUE!</v>
      </c>
      <c r="H36" t="e">
        <f t="shared" si="6"/>
        <v>#VALUE!</v>
      </c>
      <c r="I36" t="e">
        <f t="shared" si="7"/>
        <v>#VALUE!</v>
      </c>
      <c r="J36" t="e">
        <f t="shared" si="8"/>
        <v>#VALUE!</v>
      </c>
      <c r="K36" t="e">
        <f t="shared" si="9"/>
        <v>#VALUE!</v>
      </c>
      <c r="L36" t="e">
        <f t="shared" si="10"/>
        <v>#VALUE!</v>
      </c>
      <c r="M36" t="e">
        <f t="shared" si="11"/>
        <v>#VALUE!</v>
      </c>
      <c r="N36" t="e">
        <f t="shared" si="12"/>
        <v>#VALUE!</v>
      </c>
      <c r="O36" t="e">
        <f t="shared" si="13"/>
        <v>#VALUE!</v>
      </c>
      <c r="P36" t="e">
        <f t="shared" si="14"/>
        <v>#VALUE!</v>
      </c>
      <c r="Q36" t="e">
        <f t="shared" si="15"/>
        <v>#VALUE!</v>
      </c>
      <c r="R36" t="e">
        <f t="shared" si="16"/>
        <v>#VALUE!</v>
      </c>
      <c r="S36" t="e">
        <f t="shared" si="17"/>
        <v>#VALUE!</v>
      </c>
      <c r="T36" t="e">
        <f t="shared" si="18"/>
        <v>#VALUE!</v>
      </c>
      <c r="U36" t="e">
        <f t="shared" si="19"/>
        <v>#VALUE!</v>
      </c>
      <c r="V36" t="e">
        <f t="shared" si="20"/>
        <v>#VALUE!</v>
      </c>
    </row>
    <row r="37" spans="1:22" x14ac:dyDescent="0.35">
      <c r="A37" t="e">
        <f t="shared" si="0"/>
        <v>#VALUE!</v>
      </c>
      <c r="C37" t="e">
        <f t="shared" si="1"/>
        <v>#VALUE!</v>
      </c>
      <c r="D37" t="e">
        <f t="shared" si="2"/>
        <v>#VALUE!</v>
      </c>
      <c r="E37" t="e">
        <f t="shared" si="3"/>
        <v>#VALUE!</v>
      </c>
      <c r="F37" t="e">
        <f t="shared" si="4"/>
        <v>#VALUE!</v>
      </c>
      <c r="G37" t="e">
        <f t="shared" si="5"/>
        <v>#VALUE!</v>
      </c>
      <c r="H37" t="e">
        <f t="shared" si="6"/>
        <v>#VALUE!</v>
      </c>
      <c r="I37" t="e">
        <f t="shared" si="7"/>
        <v>#VALUE!</v>
      </c>
      <c r="J37" t="e">
        <f t="shared" si="8"/>
        <v>#VALUE!</v>
      </c>
      <c r="K37" t="e">
        <f t="shared" si="9"/>
        <v>#VALUE!</v>
      </c>
      <c r="L37" t="e">
        <f t="shared" si="10"/>
        <v>#VALUE!</v>
      </c>
      <c r="M37" t="e">
        <f t="shared" si="11"/>
        <v>#VALUE!</v>
      </c>
      <c r="N37" t="e">
        <f t="shared" si="12"/>
        <v>#VALUE!</v>
      </c>
      <c r="O37" t="e">
        <f t="shared" si="13"/>
        <v>#VALUE!</v>
      </c>
      <c r="P37" t="e">
        <f t="shared" si="14"/>
        <v>#VALUE!</v>
      </c>
      <c r="Q37" t="e">
        <f t="shared" si="15"/>
        <v>#VALUE!</v>
      </c>
      <c r="R37" t="e">
        <f t="shared" si="16"/>
        <v>#VALUE!</v>
      </c>
      <c r="S37" t="e">
        <f t="shared" si="17"/>
        <v>#VALUE!</v>
      </c>
      <c r="T37" t="e">
        <f t="shared" si="18"/>
        <v>#VALUE!</v>
      </c>
      <c r="U37" t="e">
        <f t="shared" si="19"/>
        <v>#VALUE!</v>
      </c>
      <c r="V37" t="e">
        <f t="shared" si="20"/>
        <v>#VALUE!</v>
      </c>
    </row>
    <row r="38" spans="1:22" x14ac:dyDescent="0.35">
      <c r="A38" t="e">
        <f t="shared" si="0"/>
        <v>#VALUE!</v>
      </c>
      <c r="C38" t="e">
        <f t="shared" si="1"/>
        <v>#VALUE!</v>
      </c>
      <c r="D38" t="e">
        <f t="shared" si="2"/>
        <v>#VALUE!</v>
      </c>
      <c r="E38" t="e">
        <f t="shared" si="3"/>
        <v>#VALUE!</v>
      </c>
      <c r="F38" t="e">
        <f t="shared" si="4"/>
        <v>#VALUE!</v>
      </c>
      <c r="G38" t="e">
        <f t="shared" si="5"/>
        <v>#VALUE!</v>
      </c>
      <c r="H38" t="e">
        <f t="shared" si="6"/>
        <v>#VALUE!</v>
      </c>
      <c r="I38" t="e">
        <f t="shared" si="7"/>
        <v>#VALUE!</v>
      </c>
      <c r="J38" t="e">
        <f t="shared" si="8"/>
        <v>#VALUE!</v>
      </c>
      <c r="K38" t="e">
        <f t="shared" si="9"/>
        <v>#VALUE!</v>
      </c>
      <c r="L38" t="e">
        <f t="shared" si="10"/>
        <v>#VALUE!</v>
      </c>
      <c r="M38" t="e">
        <f t="shared" si="11"/>
        <v>#VALUE!</v>
      </c>
      <c r="N38" t="e">
        <f t="shared" si="12"/>
        <v>#VALUE!</v>
      </c>
      <c r="O38" t="e">
        <f t="shared" si="13"/>
        <v>#VALUE!</v>
      </c>
      <c r="P38" t="e">
        <f t="shared" si="14"/>
        <v>#VALUE!</v>
      </c>
      <c r="Q38" t="e">
        <f t="shared" si="15"/>
        <v>#VALUE!</v>
      </c>
      <c r="R38" t="e">
        <f t="shared" si="16"/>
        <v>#VALUE!</v>
      </c>
      <c r="S38" t="e">
        <f t="shared" si="17"/>
        <v>#VALUE!</v>
      </c>
      <c r="T38" t="e">
        <f t="shared" si="18"/>
        <v>#VALUE!</v>
      </c>
      <c r="U38" t="e">
        <f t="shared" si="19"/>
        <v>#VALUE!</v>
      </c>
      <c r="V38" t="e">
        <f t="shared" si="20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3836-0638-480B-9EEE-6D1850773C65}">
  <dimension ref="A1:P43"/>
  <sheetViews>
    <sheetView topLeftCell="C1" workbookViewId="0">
      <selection activeCell="F13" sqref="F13"/>
    </sheetView>
  </sheetViews>
  <sheetFormatPr defaultRowHeight="14.5" x14ac:dyDescent="0.35"/>
  <cols>
    <col min="1" max="1" width="48.90625" bestFit="1" customWidth="1"/>
    <col min="3" max="3" width="24" bestFit="1" customWidth="1"/>
    <col min="4" max="4" width="25" bestFit="1" customWidth="1"/>
    <col min="7" max="7" width="16.81640625" bestFit="1" customWidth="1"/>
    <col min="10" max="10" width="9.81640625" bestFit="1" customWidth="1"/>
  </cols>
  <sheetData>
    <row r="1" spans="1:16" x14ac:dyDescent="0.35">
      <c r="C1" t="s">
        <v>87</v>
      </c>
      <c r="F1" t="s">
        <v>44</v>
      </c>
      <c r="I1" t="s">
        <v>45</v>
      </c>
      <c r="L1" t="s">
        <v>44</v>
      </c>
      <c r="M1" t="s">
        <v>45</v>
      </c>
      <c r="P1" t="s">
        <v>0</v>
      </c>
    </row>
    <row r="2" spans="1:16" x14ac:dyDescent="0.35">
      <c r="A2" t="s">
        <v>96</v>
      </c>
      <c r="B2">
        <f>FIND(",",A2,1)-4</f>
        <v>16</v>
      </c>
      <c r="C2" t="str">
        <f>TRIM(LEFT(A2,B2))</f>
        <v>Business Analyst</v>
      </c>
      <c r="D2" t="str">
        <f>TRIM(RIGHT(A2,LEN(A2)-B2))</f>
        <v>85,000 - 110,000 445 - 575</v>
      </c>
      <c r="E2">
        <f>FIND(" ",D2,1)</f>
        <v>7</v>
      </c>
      <c r="F2" t="str">
        <f>TRIM(LEFT(D2,E2))</f>
        <v>85,000</v>
      </c>
      <c r="G2" t="str">
        <f>TRIM(RIGHT(D2,LEN(D2)-E2-1))</f>
        <v>110,000 445 - 575</v>
      </c>
      <c r="H2">
        <f>FIND(" ",G2,1)</f>
        <v>8</v>
      </c>
      <c r="I2" t="str">
        <f>TRIM(LEFT(G2,H2))</f>
        <v>110,000</v>
      </c>
      <c r="J2" t="str">
        <f>TRIM(RIGHT(G2,LEN(G2)-H2))</f>
        <v>445 - 575</v>
      </c>
      <c r="K2">
        <f>FIND(" ",J2,1)</f>
        <v>4</v>
      </c>
      <c r="L2" t="str">
        <f>TRIM(LEFT(J2,K2))</f>
        <v>445</v>
      </c>
      <c r="M2" t="str">
        <f>TRIM(RIGHT(J2,LEN(J2)-K2-1))</f>
        <v>575</v>
      </c>
      <c r="P2" t="s">
        <v>38</v>
      </c>
    </row>
    <row r="3" spans="1:16" x14ac:dyDescent="0.35">
      <c r="A3" t="s">
        <v>97</v>
      </c>
      <c r="B3">
        <f t="shared" ref="B3:B26" si="0">FIND(",",A3,1)-4</f>
        <v>24</v>
      </c>
      <c r="C3" t="str">
        <f t="shared" ref="C3:C4" si="1">TRIM(LEFT(A3,B3))</f>
        <v>Senior Business Analyst</v>
      </c>
      <c r="D3" t="str">
        <f t="shared" ref="D3:D4" si="2">TRIM(RIGHT(A3,LEN(A3)-B3))</f>
        <v>110,000 - 140,000 700 - 900</v>
      </c>
      <c r="E3">
        <f t="shared" ref="E3:E26" si="3">FIND(" ",D3,1)</f>
        <v>8</v>
      </c>
      <c r="F3" t="str">
        <f t="shared" ref="F3:F4" si="4">TRIM(LEFT(D3,E3))</f>
        <v>110,000</v>
      </c>
      <c r="G3" t="str">
        <f t="shared" ref="G3:G4" si="5">TRIM(RIGHT(D3,LEN(D3)-E3-1))</f>
        <v>140,000 700 - 900</v>
      </c>
      <c r="H3">
        <f t="shared" ref="H3:H26" si="6">FIND(" ",G3,1)</f>
        <v>8</v>
      </c>
      <c r="I3" t="str">
        <f t="shared" ref="I3:I4" si="7">TRIM(LEFT(G3,H3))</f>
        <v>140,000</v>
      </c>
      <c r="J3" t="str">
        <f t="shared" ref="J3:J4" si="8">TRIM(RIGHT(G3,LEN(G3)-H3))</f>
        <v>700 - 900</v>
      </c>
      <c r="K3">
        <f t="shared" ref="K3:K26" si="9">FIND(" ",J3,1)</f>
        <v>4</v>
      </c>
      <c r="L3" t="str">
        <f t="shared" ref="L3:L4" si="10">TRIM(LEFT(J3,K3))</f>
        <v>700</v>
      </c>
      <c r="M3" t="str">
        <f t="shared" ref="M3:M4" si="11">TRIM(RIGHT(J3,LEN(J3)-K3-1))</f>
        <v>900</v>
      </c>
      <c r="P3" t="s">
        <v>37</v>
      </c>
    </row>
    <row r="4" spans="1:16" x14ac:dyDescent="0.35">
      <c r="A4" t="s">
        <v>102</v>
      </c>
      <c r="B4">
        <f t="shared" si="0"/>
        <v>16</v>
      </c>
      <c r="C4" t="str">
        <f t="shared" si="1"/>
        <v>Project Manager</v>
      </c>
      <c r="D4" t="str">
        <f t="shared" si="2"/>
        <v>130,000 - 150,000 680 - 780</v>
      </c>
      <c r="E4">
        <f t="shared" si="3"/>
        <v>8</v>
      </c>
      <c r="F4" t="str">
        <f t="shared" si="4"/>
        <v>130,000</v>
      </c>
      <c r="G4" t="str">
        <f t="shared" si="5"/>
        <v>150,000 680 - 780</v>
      </c>
      <c r="H4">
        <f t="shared" si="6"/>
        <v>8</v>
      </c>
      <c r="I4" t="str">
        <f t="shared" si="7"/>
        <v>150,000</v>
      </c>
      <c r="J4" t="str">
        <f t="shared" si="8"/>
        <v>680 - 780</v>
      </c>
      <c r="K4">
        <f t="shared" si="9"/>
        <v>4</v>
      </c>
      <c r="L4" t="str">
        <f t="shared" si="10"/>
        <v>680</v>
      </c>
      <c r="M4" t="str">
        <f t="shared" si="11"/>
        <v>780</v>
      </c>
      <c r="P4" t="s">
        <v>22</v>
      </c>
    </row>
    <row r="5" spans="1:16" x14ac:dyDescent="0.35">
      <c r="A5" t="s">
        <v>103</v>
      </c>
      <c r="B5">
        <f t="shared" si="0"/>
        <v>23</v>
      </c>
      <c r="C5" t="str">
        <f t="shared" ref="C5:C25" si="12">TRIM(LEFT(A5,B5))</f>
        <v>Senior Project Manager</v>
      </c>
      <c r="D5" t="str">
        <f t="shared" ref="D5:D25" si="13">TRIM(RIGHT(A5,LEN(A5)-B5))</f>
        <v>160,000 - 200,000 850 - 1,200</v>
      </c>
      <c r="E5">
        <f t="shared" si="3"/>
        <v>8</v>
      </c>
      <c r="F5" t="str">
        <f t="shared" ref="F5:F25" si="14">TRIM(LEFT(D5,E5))</f>
        <v>160,000</v>
      </c>
      <c r="G5" t="str">
        <f t="shared" ref="G5:G25" si="15">TRIM(RIGHT(D5,LEN(D5)-E5-1))</f>
        <v>200,000 850 - 1,200</v>
      </c>
      <c r="H5">
        <f t="shared" si="6"/>
        <v>8</v>
      </c>
      <c r="I5" t="str">
        <f t="shared" ref="I5:I25" si="16">TRIM(LEFT(G5,H5))</f>
        <v>200,000</v>
      </c>
      <c r="J5" t="str">
        <f t="shared" ref="J5:J25" si="17">TRIM(RIGHT(G5,LEN(G5)-H5))</f>
        <v>850 - 1,200</v>
      </c>
      <c r="K5">
        <f t="shared" si="9"/>
        <v>4</v>
      </c>
      <c r="L5" t="str">
        <f t="shared" ref="L5:L25" si="18">TRIM(LEFT(J5,K5))</f>
        <v>850</v>
      </c>
      <c r="M5" t="str">
        <f t="shared" ref="M5:M25" si="19">TRIM(RIGHT(J5,LEN(J5)-K5-1))</f>
        <v>1,200</v>
      </c>
      <c r="P5" t="s">
        <v>27</v>
      </c>
    </row>
    <row r="6" spans="1:16" x14ac:dyDescent="0.35">
      <c r="A6" t="s">
        <v>98</v>
      </c>
      <c r="B6">
        <f t="shared" si="0"/>
        <v>14</v>
      </c>
      <c r="C6" t="str">
        <f t="shared" si="12"/>
        <v>Change Analyst</v>
      </c>
      <c r="D6" t="str">
        <f t="shared" si="13"/>
        <v>85,000 - 110,000 450 - 650</v>
      </c>
      <c r="E6">
        <f t="shared" si="3"/>
        <v>7</v>
      </c>
      <c r="F6" t="str">
        <f t="shared" si="14"/>
        <v>85,000</v>
      </c>
      <c r="G6" t="str">
        <f t="shared" si="15"/>
        <v>110,000 450 - 650</v>
      </c>
      <c r="H6">
        <f t="shared" si="6"/>
        <v>8</v>
      </c>
      <c r="I6" t="str">
        <f t="shared" si="16"/>
        <v>110,000</v>
      </c>
      <c r="J6" t="str">
        <f t="shared" si="17"/>
        <v>450 - 650</v>
      </c>
      <c r="K6">
        <f t="shared" si="9"/>
        <v>4</v>
      </c>
      <c r="L6" t="str">
        <f t="shared" si="18"/>
        <v>450</v>
      </c>
      <c r="M6" t="str">
        <f t="shared" si="19"/>
        <v>650</v>
      </c>
      <c r="P6" t="s">
        <v>26</v>
      </c>
    </row>
    <row r="7" spans="1:16" x14ac:dyDescent="0.35">
      <c r="A7" t="s">
        <v>99</v>
      </c>
      <c r="B7">
        <f t="shared" si="0"/>
        <v>22</v>
      </c>
      <c r="C7" t="str">
        <f t="shared" si="12"/>
        <v>Senior Change Analyst</v>
      </c>
      <c r="D7" t="str">
        <f t="shared" si="13"/>
        <v>110,000 - 140,000 575 - 730</v>
      </c>
      <c r="E7">
        <f t="shared" si="3"/>
        <v>8</v>
      </c>
      <c r="F7" t="str">
        <f t="shared" si="14"/>
        <v>110,000</v>
      </c>
      <c r="G7" t="str">
        <f t="shared" si="15"/>
        <v>140,000 575 - 730</v>
      </c>
      <c r="H7">
        <f t="shared" si="6"/>
        <v>8</v>
      </c>
      <c r="I7" t="str">
        <f t="shared" si="16"/>
        <v>140,000</v>
      </c>
      <c r="J7" t="str">
        <f t="shared" si="17"/>
        <v>575 - 730</v>
      </c>
      <c r="K7">
        <f t="shared" si="9"/>
        <v>4</v>
      </c>
      <c r="L7" t="str">
        <f t="shared" si="18"/>
        <v>575</v>
      </c>
      <c r="M7" t="str">
        <f t="shared" si="19"/>
        <v>730</v>
      </c>
      <c r="P7" t="s">
        <v>9</v>
      </c>
    </row>
    <row r="8" spans="1:16" x14ac:dyDescent="0.35">
      <c r="A8" t="s">
        <v>100</v>
      </c>
      <c r="B8">
        <f t="shared" si="0"/>
        <v>11</v>
      </c>
      <c r="C8" t="str">
        <f t="shared" si="12"/>
        <v>PMO Analyst</v>
      </c>
      <c r="D8" t="str">
        <f t="shared" si="13"/>
        <v>95,000 - 130,000 550 - 800</v>
      </c>
      <c r="E8">
        <f t="shared" si="3"/>
        <v>7</v>
      </c>
      <c r="F8" t="str">
        <f t="shared" si="14"/>
        <v>95,000</v>
      </c>
      <c r="G8" t="str">
        <f t="shared" si="15"/>
        <v>130,000 550 - 800</v>
      </c>
      <c r="H8">
        <f t="shared" si="6"/>
        <v>8</v>
      </c>
      <c r="I8" t="str">
        <f t="shared" si="16"/>
        <v>130,000</v>
      </c>
      <c r="J8" t="str">
        <f t="shared" si="17"/>
        <v>550 - 800</v>
      </c>
      <c r="K8">
        <f t="shared" si="9"/>
        <v>4</v>
      </c>
      <c r="L8" t="str">
        <f t="shared" si="18"/>
        <v>550</v>
      </c>
      <c r="M8" t="str">
        <f t="shared" si="19"/>
        <v>800</v>
      </c>
      <c r="P8" t="s">
        <v>23</v>
      </c>
    </row>
    <row r="9" spans="1:16" x14ac:dyDescent="0.35">
      <c r="A9" t="s">
        <v>101</v>
      </c>
      <c r="B9">
        <f t="shared" si="0"/>
        <v>16</v>
      </c>
      <c r="C9" t="str">
        <f t="shared" si="12"/>
        <v>Process Analyst</v>
      </c>
      <c r="D9" t="str">
        <f t="shared" si="13"/>
        <v>105,000 - 135,000 550 - 705</v>
      </c>
      <c r="E9">
        <f t="shared" si="3"/>
        <v>8</v>
      </c>
      <c r="F9" t="str">
        <f t="shared" si="14"/>
        <v>105,000</v>
      </c>
      <c r="G9" t="str">
        <f t="shared" si="15"/>
        <v>135,000 550 - 705</v>
      </c>
      <c r="H9">
        <f t="shared" si="6"/>
        <v>8</v>
      </c>
      <c r="I9" t="str">
        <f t="shared" si="16"/>
        <v>135,000</v>
      </c>
      <c r="J9" t="str">
        <f t="shared" si="17"/>
        <v>550 - 705</v>
      </c>
      <c r="K9">
        <f t="shared" si="9"/>
        <v>4</v>
      </c>
      <c r="L9" t="str">
        <f t="shared" si="18"/>
        <v>550</v>
      </c>
      <c r="M9" t="str">
        <f t="shared" si="19"/>
        <v>705</v>
      </c>
      <c r="P9" t="s">
        <v>24</v>
      </c>
    </row>
    <row r="10" spans="1:16" x14ac:dyDescent="0.35">
      <c r="A10" t="s">
        <v>68</v>
      </c>
      <c r="B10">
        <f t="shared" si="0"/>
        <v>13</v>
      </c>
      <c r="C10" t="str">
        <f t="shared" si="12"/>
        <v>BI Architect</v>
      </c>
      <c r="D10" t="str">
        <f t="shared" si="13"/>
        <v>155,000 - 200,000 805 - 1,130</v>
      </c>
      <c r="E10">
        <f t="shared" si="3"/>
        <v>8</v>
      </c>
      <c r="F10" t="str">
        <f t="shared" si="14"/>
        <v>155,000</v>
      </c>
      <c r="G10" t="str">
        <f t="shared" si="15"/>
        <v>200,000 805 - 1,130</v>
      </c>
      <c r="H10">
        <f t="shared" si="6"/>
        <v>8</v>
      </c>
      <c r="I10" t="str">
        <f t="shared" si="16"/>
        <v>200,000</v>
      </c>
      <c r="J10" t="str">
        <f t="shared" si="17"/>
        <v>805 - 1,130</v>
      </c>
      <c r="K10">
        <f t="shared" si="9"/>
        <v>4</v>
      </c>
      <c r="L10" t="str">
        <f t="shared" si="18"/>
        <v>805</v>
      </c>
      <c r="M10" t="str">
        <f t="shared" si="19"/>
        <v>1,130</v>
      </c>
      <c r="P10" t="s">
        <v>52</v>
      </c>
    </row>
    <row r="11" spans="1:16" x14ac:dyDescent="0.35">
      <c r="A11" t="s">
        <v>69</v>
      </c>
      <c r="B11">
        <f t="shared" si="0"/>
        <v>20</v>
      </c>
      <c r="C11" t="str">
        <f t="shared" si="12"/>
        <v>BI Business Analyst</v>
      </c>
      <c r="D11" t="str">
        <f t="shared" si="13"/>
        <v>120,000 - 150,000 635 - 850</v>
      </c>
      <c r="E11">
        <f t="shared" si="3"/>
        <v>8</v>
      </c>
      <c r="F11" t="str">
        <f t="shared" si="14"/>
        <v>120,000</v>
      </c>
      <c r="G11" t="str">
        <f t="shared" si="15"/>
        <v>150,000 635 - 850</v>
      </c>
      <c r="H11">
        <f t="shared" si="6"/>
        <v>8</v>
      </c>
      <c r="I11" t="str">
        <f t="shared" si="16"/>
        <v>150,000</v>
      </c>
      <c r="J11" t="str">
        <f t="shared" si="17"/>
        <v>635 - 850</v>
      </c>
      <c r="K11">
        <f t="shared" si="9"/>
        <v>4</v>
      </c>
      <c r="L11" t="str">
        <f t="shared" si="18"/>
        <v>635</v>
      </c>
      <c r="M11" t="str">
        <f t="shared" si="19"/>
        <v>850</v>
      </c>
      <c r="P11" t="s">
        <v>10</v>
      </c>
    </row>
    <row r="12" spans="1:16" x14ac:dyDescent="0.35">
      <c r="A12" t="s">
        <v>70</v>
      </c>
      <c r="B12">
        <f t="shared" si="0"/>
        <v>14</v>
      </c>
      <c r="C12" t="str">
        <f t="shared" si="12"/>
        <v>BI Consultant</v>
      </c>
      <c r="D12" t="str">
        <f t="shared" si="13"/>
        <v>120,000 - 150,000 635 - 850</v>
      </c>
      <c r="E12">
        <f t="shared" si="3"/>
        <v>8</v>
      </c>
      <c r="F12" t="str">
        <f t="shared" si="14"/>
        <v>120,000</v>
      </c>
      <c r="G12" t="str">
        <f t="shared" si="15"/>
        <v>150,000 635 - 850</v>
      </c>
      <c r="H12">
        <f t="shared" si="6"/>
        <v>8</v>
      </c>
      <c r="I12" t="str">
        <f t="shared" si="16"/>
        <v>150,000</v>
      </c>
      <c r="J12" t="str">
        <f t="shared" si="17"/>
        <v>635 - 850</v>
      </c>
      <c r="K12">
        <f t="shared" si="9"/>
        <v>4</v>
      </c>
      <c r="L12" t="str">
        <f t="shared" si="18"/>
        <v>635</v>
      </c>
      <c r="M12" t="str">
        <f t="shared" si="19"/>
        <v>850</v>
      </c>
      <c r="P12" t="s">
        <v>21</v>
      </c>
    </row>
    <row r="13" spans="1:16" x14ac:dyDescent="0.35">
      <c r="A13" t="s">
        <v>71</v>
      </c>
      <c r="B13">
        <f t="shared" si="0"/>
        <v>13</v>
      </c>
      <c r="C13" t="str">
        <f t="shared" si="12"/>
        <v>BI Developer</v>
      </c>
      <c r="D13" t="str">
        <f t="shared" si="13"/>
        <v>125,000 - 150,000 635 - 850</v>
      </c>
      <c r="E13">
        <f t="shared" si="3"/>
        <v>8</v>
      </c>
      <c r="F13" t="str">
        <f t="shared" si="14"/>
        <v>125,000</v>
      </c>
      <c r="G13" t="str">
        <f t="shared" si="15"/>
        <v>150,000 635 - 850</v>
      </c>
      <c r="H13">
        <f t="shared" si="6"/>
        <v>8</v>
      </c>
      <c r="I13" t="str">
        <f t="shared" si="16"/>
        <v>150,000</v>
      </c>
      <c r="J13" t="str">
        <f t="shared" si="17"/>
        <v>635 - 850</v>
      </c>
      <c r="K13">
        <f t="shared" si="9"/>
        <v>4</v>
      </c>
      <c r="L13" t="str">
        <f t="shared" si="18"/>
        <v>635</v>
      </c>
      <c r="M13" t="str">
        <f t="shared" si="19"/>
        <v>850</v>
      </c>
      <c r="P13" t="s">
        <v>29</v>
      </c>
    </row>
    <row r="14" spans="1:16" x14ac:dyDescent="0.35">
      <c r="A14" t="s">
        <v>72</v>
      </c>
      <c r="B14">
        <f t="shared" si="0"/>
        <v>11</v>
      </c>
      <c r="C14" t="str">
        <f t="shared" si="12"/>
        <v>BI Manager</v>
      </c>
      <c r="D14" t="str">
        <f t="shared" si="13"/>
        <v>155,000 - 200,000 805 - 1,130</v>
      </c>
      <c r="E14">
        <f t="shared" si="3"/>
        <v>8</v>
      </c>
      <c r="F14" t="str">
        <f t="shared" si="14"/>
        <v>155,000</v>
      </c>
      <c r="G14" t="str">
        <f t="shared" si="15"/>
        <v>200,000 805 - 1,130</v>
      </c>
      <c r="H14">
        <f t="shared" si="6"/>
        <v>8</v>
      </c>
      <c r="I14" t="str">
        <f t="shared" si="16"/>
        <v>200,000</v>
      </c>
      <c r="J14" t="str">
        <f t="shared" si="17"/>
        <v>805 - 1,130</v>
      </c>
      <c r="K14">
        <f t="shared" si="9"/>
        <v>4</v>
      </c>
      <c r="L14" t="str">
        <f t="shared" si="18"/>
        <v>805</v>
      </c>
      <c r="M14" t="str">
        <f t="shared" si="19"/>
        <v>1,130</v>
      </c>
      <c r="P14" t="s">
        <v>30</v>
      </c>
    </row>
    <row r="15" spans="1:16" x14ac:dyDescent="0.35">
      <c r="A15" t="s">
        <v>73</v>
      </c>
      <c r="B15">
        <f t="shared" si="0"/>
        <v>19</v>
      </c>
      <c r="C15" t="str">
        <f t="shared" si="12"/>
        <v>BI Project Manager</v>
      </c>
      <c r="D15" t="str">
        <f t="shared" si="13"/>
        <v>135,000 - 165,000 705 - 930</v>
      </c>
      <c r="E15">
        <f t="shared" si="3"/>
        <v>8</v>
      </c>
      <c r="F15" t="str">
        <f t="shared" si="14"/>
        <v>135,000</v>
      </c>
      <c r="G15" t="str">
        <f t="shared" si="15"/>
        <v>165,000 705 - 930</v>
      </c>
      <c r="H15">
        <f t="shared" si="6"/>
        <v>8</v>
      </c>
      <c r="I15" t="str">
        <f t="shared" si="16"/>
        <v>165,000</v>
      </c>
      <c r="J15" t="str">
        <f t="shared" si="17"/>
        <v>705 - 930</v>
      </c>
      <c r="K15">
        <f t="shared" si="9"/>
        <v>4</v>
      </c>
      <c r="L15" t="str">
        <f t="shared" si="18"/>
        <v>705</v>
      </c>
      <c r="M15" t="str">
        <f t="shared" si="19"/>
        <v>930</v>
      </c>
      <c r="P15" t="s">
        <v>31</v>
      </c>
    </row>
    <row r="16" spans="1:16" x14ac:dyDescent="0.35">
      <c r="A16" t="s">
        <v>74</v>
      </c>
      <c r="B16">
        <f t="shared" si="0"/>
        <v>12</v>
      </c>
      <c r="C16" t="str">
        <f t="shared" si="12"/>
        <v>Data Analyst</v>
      </c>
      <c r="D16" t="str">
        <f t="shared" si="13"/>
        <v>90,000 - 130,000 470 - 735</v>
      </c>
      <c r="E16">
        <f t="shared" si="3"/>
        <v>7</v>
      </c>
      <c r="F16" t="str">
        <f t="shared" si="14"/>
        <v>90,000</v>
      </c>
      <c r="G16" t="str">
        <f t="shared" si="15"/>
        <v>130,000 470 - 735</v>
      </c>
      <c r="H16">
        <f t="shared" si="6"/>
        <v>8</v>
      </c>
      <c r="I16" t="str">
        <f t="shared" si="16"/>
        <v>130,000</v>
      </c>
      <c r="J16" t="str">
        <f t="shared" si="17"/>
        <v>470 - 735</v>
      </c>
      <c r="K16">
        <f t="shared" si="9"/>
        <v>4</v>
      </c>
      <c r="L16" t="str">
        <f t="shared" si="18"/>
        <v>470</v>
      </c>
      <c r="M16" t="str">
        <f t="shared" si="19"/>
        <v>735</v>
      </c>
      <c r="P16" t="s">
        <v>55</v>
      </c>
    </row>
    <row r="17" spans="1:16" x14ac:dyDescent="0.35">
      <c r="A17" t="s">
        <v>104</v>
      </c>
      <c r="B17">
        <f t="shared" si="0"/>
        <v>15</v>
      </c>
      <c r="C17" t="str">
        <f t="shared" si="12"/>
        <v>Data Architect</v>
      </c>
      <c r="D17" t="str">
        <f t="shared" si="13"/>
        <v>155,000 - 200,000 800 -1130</v>
      </c>
      <c r="E17">
        <f t="shared" si="3"/>
        <v>8</v>
      </c>
      <c r="F17" t="str">
        <f t="shared" si="14"/>
        <v>155,000</v>
      </c>
      <c r="G17" t="str">
        <f t="shared" si="15"/>
        <v>200,000 800 -1130</v>
      </c>
      <c r="H17">
        <f t="shared" si="6"/>
        <v>8</v>
      </c>
      <c r="I17" t="str">
        <f t="shared" si="16"/>
        <v>200,000</v>
      </c>
      <c r="J17" t="str">
        <f t="shared" si="17"/>
        <v>800 -1130</v>
      </c>
      <c r="K17">
        <f t="shared" si="9"/>
        <v>4</v>
      </c>
      <c r="L17" t="str">
        <f t="shared" si="18"/>
        <v>800</v>
      </c>
      <c r="M17" t="str">
        <f t="shared" si="19"/>
        <v>1130</v>
      </c>
      <c r="P17" t="s">
        <v>20</v>
      </c>
    </row>
    <row r="18" spans="1:16" x14ac:dyDescent="0.35">
      <c r="A18" t="s">
        <v>75</v>
      </c>
      <c r="B18">
        <f t="shared" si="0"/>
        <v>14</v>
      </c>
      <c r="C18" t="str">
        <f t="shared" si="12"/>
        <v>Data Engineer</v>
      </c>
      <c r="D18" t="str">
        <f t="shared" si="13"/>
        <v>130,000 - 185,000 680 - 1,045</v>
      </c>
      <c r="E18">
        <f t="shared" si="3"/>
        <v>8</v>
      </c>
      <c r="F18" t="str">
        <f t="shared" si="14"/>
        <v>130,000</v>
      </c>
      <c r="G18" t="str">
        <f t="shared" si="15"/>
        <v>185,000 680 - 1,045</v>
      </c>
      <c r="H18">
        <f t="shared" si="6"/>
        <v>8</v>
      </c>
      <c r="I18" t="str">
        <f t="shared" si="16"/>
        <v>185,000</v>
      </c>
      <c r="J18" t="str">
        <f t="shared" si="17"/>
        <v>680 - 1,045</v>
      </c>
      <c r="K18">
        <f t="shared" si="9"/>
        <v>4</v>
      </c>
      <c r="L18" t="str">
        <f t="shared" si="18"/>
        <v>680</v>
      </c>
      <c r="M18" t="str">
        <f t="shared" si="19"/>
        <v>1,045</v>
      </c>
      <c r="P18" t="s">
        <v>18</v>
      </c>
    </row>
    <row r="19" spans="1:16" x14ac:dyDescent="0.35">
      <c r="A19" t="s">
        <v>76</v>
      </c>
      <c r="B19">
        <f t="shared" si="0"/>
        <v>14</v>
      </c>
      <c r="C19" t="str">
        <f t="shared" si="12"/>
        <v>Data Modeller</v>
      </c>
      <c r="D19" t="str">
        <f t="shared" si="13"/>
        <v>130,000 - 185,000 680 - 1,045</v>
      </c>
      <c r="E19">
        <f t="shared" si="3"/>
        <v>8</v>
      </c>
      <c r="F19" t="str">
        <f t="shared" si="14"/>
        <v>130,000</v>
      </c>
      <c r="G19" t="str">
        <f t="shared" si="15"/>
        <v>185,000 680 - 1,045</v>
      </c>
      <c r="H19">
        <f t="shared" si="6"/>
        <v>8</v>
      </c>
      <c r="I19" t="str">
        <f t="shared" si="16"/>
        <v>185,000</v>
      </c>
      <c r="J19" t="str">
        <f t="shared" si="17"/>
        <v>680 - 1,045</v>
      </c>
      <c r="K19">
        <f t="shared" si="9"/>
        <v>4</v>
      </c>
      <c r="L19" t="str">
        <f t="shared" si="18"/>
        <v>680</v>
      </c>
      <c r="M19" t="str">
        <f t="shared" si="19"/>
        <v>1,045</v>
      </c>
      <c r="P19" t="s">
        <v>19</v>
      </c>
    </row>
    <row r="20" spans="1:16" x14ac:dyDescent="0.35">
      <c r="A20" t="s">
        <v>77</v>
      </c>
      <c r="B20">
        <f t="shared" si="0"/>
        <v>15</v>
      </c>
      <c r="C20" t="str">
        <f t="shared" si="12"/>
        <v>Data Scientist</v>
      </c>
      <c r="D20" t="str">
        <f t="shared" si="13"/>
        <v>130,000 - 185,000 680 - 1,045</v>
      </c>
      <c r="E20">
        <f t="shared" si="3"/>
        <v>8</v>
      </c>
      <c r="F20" t="str">
        <f t="shared" si="14"/>
        <v>130,000</v>
      </c>
      <c r="G20" t="str">
        <f t="shared" si="15"/>
        <v>185,000 680 - 1,045</v>
      </c>
      <c r="H20">
        <f t="shared" si="6"/>
        <v>8</v>
      </c>
      <c r="I20" t="str">
        <f t="shared" si="16"/>
        <v>185,000</v>
      </c>
      <c r="J20" t="str">
        <f t="shared" si="17"/>
        <v>680 - 1,045</v>
      </c>
      <c r="K20">
        <f t="shared" si="9"/>
        <v>4</v>
      </c>
      <c r="L20" t="str">
        <f t="shared" si="18"/>
        <v>680</v>
      </c>
      <c r="M20" t="str">
        <f t="shared" si="19"/>
        <v>1,045</v>
      </c>
      <c r="P20" t="s">
        <v>56</v>
      </c>
    </row>
    <row r="21" spans="1:16" x14ac:dyDescent="0.35">
      <c r="A21" t="s">
        <v>78</v>
      </c>
      <c r="B21">
        <f t="shared" si="0"/>
        <v>25</v>
      </c>
      <c r="C21" t="str">
        <f t="shared" si="12"/>
        <v>ERP/CRM Business Analyst</v>
      </c>
      <c r="D21" t="str">
        <f t="shared" si="13"/>
        <v>120,000 - 150,000 635 - 850</v>
      </c>
      <c r="E21">
        <f t="shared" si="3"/>
        <v>8</v>
      </c>
      <c r="F21" t="str">
        <f t="shared" si="14"/>
        <v>120,000</v>
      </c>
      <c r="G21" t="str">
        <f t="shared" si="15"/>
        <v>150,000 635 - 850</v>
      </c>
      <c r="H21">
        <f t="shared" si="6"/>
        <v>8</v>
      </c>
      <c r="I21" t="str">
        <f t="shared" si="16"/>
        <v>150,000</v>
      </c>
      <c r="J21" t="str">
        <f t="shared" si="17"/>
        <v>635 - 850</v>
      </c>
      <c r="K21">
        <f t="shared" si="9"/>
        <v>4</v>
      </c>
      <c r="L21" t="str">
        <f t="shared" si="18"/>
        <v>635</v>
      </c>
      <c r="M21" t="str">
        <f t="shared" si="19"/>
        <v>850</v>
      </c>
      <c r="P21" t="s">
        <v>40</v>
      </c>
    </row>
    <row r="22" spans="1:16" x14ac:dyDescent="0.35">
      <c r="A22" t="s">
        <v>79</v>
      </c>
      <c r="B22">
        <f t="shared" si="0"/>
        <v>19</v>
      </c>
      <c r="C22" t="str">
        <f t="shared" si="12"/>
        <v>ERP/CRM Consultant</v>
      </c>
      <c r="D22" t="str">
        <f t="shared" si="13"/>
        <v>140,000 - 160,000 730 - 905</v>
      </c>
      <c r="E22">
        <f t="shared" si="3"/>
        <v>8</v>
      </c>
      <c r="F22" t="str">
        <f t="shared" si="14"/>
        <v>140,000</v>
      </c>
      <c r="G22" t="str">
        <f t="shared" si="15"/>
        <v>160,000 730 - 905</v>
      </c>
      <c r="H22">
        <f t="shared" si="6"/>
        <v>8</v>
      </c>
      <c r="I22" t="str">
        <f t="shared" si="16"/>
        <v>160,000</v>
      </c>
      <c r="J22" t="str">
        <f t="shared" si="17"/>
        <v>730 - 905</v>
      </c>
      <c r="K22">
        <f t="shared" si="9"/>
        <v>4</v>
      </c>
      <c r="L22" t="str">
        <f t="shared" si="18"/>
        <v>730</v>
      </c>
      <c r="M22" t="str">
        <f t="shared" si="19"/>
        <v>905</v>
      </c>
      <c r="P22" t="s">
        <v>25</v>
      </c>
    </row>
    <row r="23" spans="1:16" x14ac:dyDescent="0.35">
      <c r="A23" t="s">
        <v>80</v>
      </c>
      <c r="B23">
        <f t="shared" si="0"/>
        <v>18</v>
      </c>
      <c r="C23" t="str">
        <f t="shared" si="12"/>
        <v>ERP/CRM Developer</v>
      </c>
      <c r="D23" t="str">
        <f t="shared" si="13"/>
        <v>125,000 - 150,000 650 - 850</v>
      </c>
      <c r="E23">
        <f t="shared" si="3"/>
        <v>8</v>
      </c>
      <c r="F23" t="str">
        <f t="shared" si="14"/>
        <v>125,000</v>
      </c>
      <c r="G23" t="str">
        <f t="shared" si="15"/>
        <v>150,000 650 - 850</v>
      </c>
      <c r="H23">
        <f t="shared" si="6"/>
        <v>8</v>
      </c>
      <c r="I23" t="str">
        <f t="shared" si="16"/>
        <v>150,000</v>
      </c>
      <c r="J23" t="str">
        <f t="shared" si="17"/>
        <v>650 - 850</v>
      </c>
      <c r="K23">
        <f t="shared" si="9"/>
        <v>4</v>
      </c>
      <c r="L23" t="str">
        <f t="shared" si="18"/>
        <v>650</v>
      </c>
      <c r="M23" t="str">
        <f t="shared" si="19"/>
        <v>850</v>
      </c>
      <c r="P23" t="s">
        <v>53</v>
      </c>
    </row>
    <row r="24" spans="1:16" x14ac:dyDescent="0.35">
      <c r="A24" t="s">
        <v>81</v>
      </c>
      <c r="B24">
        <f t="shared" si="0"/>
        <v>24</v>
      </c>
      <c r="C24" t="str">
        <f t="shared" si="12"/>
        <v>ERP/CRM Project Manager</v>
      </c>
      <c r="D24" t="str">
        <f t="shared" si="13"/>
        <v>130,000 - 180,000 680 - 1,015</v>
      </c>
      <c r="E24">
        <f t="shared" si="3"/>
        <v>8</v>
      </c>
      <c r="F24" t="str">
        <f t="shared" si="14"/>
        <v>130,000</v>
      </c>
      <c r="G24" t="str">
        <f t="shared" si="15"/>
        <v>180,000 680 - 1,015</v>
      </c>
      <c r="H24">
        <f t="shared" si="6"/>
        <v>8</v>
      </c>
      <c r="I24" t="str">
        <f t="shared" si="16"/>
        <v>180,000</v>
      </c>
      <c r="J24" t="str">
        <f t="shared" si="17"/>
        <v>680 - 1,015</v>
      </c>
      <c r="K24">
        <f t="shared" si="9"/>
        <v>4</v>
      </c>
      <c r="L24" t="str">
        <f t="shared" si="18"/>
        <v>680</v>
      </c>
      <c r="M24" t="str">
        <f t="shared" si="19"/>
        <v>1,015</v>
      </c>
      <c r="P24" t="s">
        <v>28</v>
      </c>
    </row>
    <row r="25" spans="1:16" x14ac:dyDescent="0.35">
      <c r="A25" t="s">
        <v>83</v>
      </c>
      <c r="B25">
        <f t="shared" si="0"/>
        <v>27</v>
      </c>
      <c r="C25" t="str">
        <f t="shared" si="12"/>
        <v>ERP/CRM Solution Architect</v>
      </c>
      <c r="D25" t="str">
        <f t="shared" si="13"/>
        <v>160,000 - 200,000 835 - 1,130</v>
      </c>
      <c r="E25">
        <f t="shared" si="3"/>
        <v>8</v>
      </c>
      <c r="F25" t="str">
        <f t="shared" si="14"/>
        <v>160,000</v>
      </c>
      <c r="G25" t="str">
        <f t="shared" si="15"/>
        <v>200,000 835 - 1,130</v>
      </c>
      <c r="H25">
        <f t="shared" si="6"/>
        <v>8</v>
      </c>
      <c r="I25" t="str">
        <f t="shared" si="16"/>
        <v>200,000</v>
      </c>
      <c r="J25" t="str">
        <f t="shared" si="17"/>
        <v>835 - 1,130</v>
      </c>
      <c r="K25">
        <f t="shared" si="9"/>
        <v>4</v>
      </c>
      <c r="L25" t="str">
        <f t="shared" si="18"/>
        <v>835</v>
      </c>
      <c r="M25" t="str">
        <f t="shared" si="19"/>
        <v>1,130</v>
      </c>
      <c r="P25" t="s">
        <v>32</v>
      </c>
    </row>
    <row r="26" spans="1:16" x14ac:dyDescent="0.35">
      <c r="B26" t="e">
        <f t="shared" si="0"/>
        <v>#VALUE!</v>
      </c>
      <c r="C26" t="e">
        <f t="shared" ref="C26" si="20">TRIM(LEFT(A26,B26))</f>
        <v>#VALUE!</v>
      </c>
      <c r="D26" t="e">
        <f t="shared" ref="D26" si="21">TRIM(RIGHT(A26,LEN(A26)-B26))</f>
        <v>#VALUE!</v>
      </c>
      <c r="E26" t="e">
        <f t="shared" si="3"/>
        <v>#VALUE!</v>
      </c>
      <c r="F26" t="e">
        <f t="shared" ref="F26" si="22">TRIM(LEFT(D26,E26))</f>
        <v>#VALUE!</v>
      </c>
      <c r="G26" t="e">
        <f t="shared" ref="G26" si="23">TRIM(RIGHT(D26,LEN(D26)-E26-1))</f>
        <v>#VALUE!</v>
      </c>
      <c r="H26" t="e">
        <f t="shared" si="6"/>
        <v>#VALUE!</v>
      </c>
      <c r="I26" t="e">
        <f t="shared" ref="I26" si="24">TRIM(LEFT(G26,H26))</f>
        <v>#VALUE!</v>
      </c>
      <c r="J26" t="e">
        <f t="shared" ref="J26" si="25">TRIM(RIGHT(G26,LEN(G26)-H26))</f>
        <v>#VALUE!</v>
      </c>
      <c r="K26" t="e">
        <f t="shared" si="9"/>
        <v>#VALUE!</v>
      </c>
      <c r="L26" t="e">
        <f t="shared" ref="L26" si="26">TRIM(LEFT(J26,K26))</f>
        <v>#VALUE!</v>
      </c>
      <c r="M26" t="e">
        <f t="shared" ref="M26" si="27">TRIM(RIGHT(J26,LEN(J26)-K26-1))</f>
        <v>#VALUE!</v>
      </c>
      <c r="P26" t="s">
        <v>49</v>
      </c>
    </row>
    <row r="27" spans="1:16" x14ac:dyDescent="0.35">
      <c r="P27" t="s">
        <v>50</v>
      </c>
    </row>
    <row r="28" spans="1:16" x14ac:dyDescent="0.35">
      <c r="P28" t="s">
        <v>39</v>
      </c>
    </row>
    <row r="29" spans="1:16" x14ac:dyDescent="0.35">
      <c r="P29" t="s">
        <v>65</v>
      </c>
    </row>
    <row r="30" spans="1:16" x14ac:dyDescent="0.35">
      <c r="P30" t="s">
        <v>54</v>
      </c>
    </row>
    <row r="31" spans="1:16" x14ac:dyDescent="0.35">
      <c r="P31" t="s">
        <v>64</v>
      </c>
    </row>
    <row r="32" spans="1:16" x14ac:dyDescent="0.35">
      <c r="P32" t="s">
        <v>59</v>
      </c>
    </row>
    <row r="33" spans="16:16" x14ac:dyDescent="0.35">
      <c r="P33" t="s">
        <v>48</v>
      </c>
    </row>
    <row r="34" spans="16:16" x14ac:dyDescent="0.35">
      <c r="P34" t="s">
        <v>36</v>
      </c>
    </row>
    <row r="35" spans="16:16" x14ac:dyDescent="0.35">
      <c r="P35" t="s">
        <v>33</v>
      </c>
    </row>
    <row r="36" spans="16:16" x14ac:dyDescent="0.35">
      <c r="P36" t="s">
        <v>35</v>
      </c>
    </row>
    <row r="37" spans="16:16" x14ac:dyDescent="0.35">
      <c r="P37" t="s">
        <v>34</v>
      </c>
    </row>
    <row r="38" spans="16:16" x14ac:dyDescent="0.35">
      <c r="P38" t="s">
        <v>61</v>
      </c>
    </row>
    <row r="39" spans="16:16" x14ac:dyDescent="0.35">
      <c r="P39" t="s">
        <v>51</v>
      </c>
    </row>
    <row r="40" spans="16:16" x14ac:dyDescent="0.35">
      <c r="P40" t="s">
        <v>62</v>
      </c>
    </row>
    <row r="41" spans="16:16" x14ac:dyDescent="0.35">
      <c r="P41" t="s">
        <v>63</v>
      </c>
    </row>
    <row r="42" spans="16:16" x14ac:dyDescent="0.35">
      <c r="P42" t="s">
        <v>47</v>
      </c>
    </row>
    <row r="43" spans="16:16" x14ac:dyDescent="0.35">
      <c r="P4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Keywords</vt:lpstr>
      <vt:lpstr>transformation RW</vt:lpstr>
      <vt:lpstr>transformation Rowben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Tan</dc:creator>
  <cp:lastModifiedBy>Jamie Tan</cp:lastModifiedBy>
  <dcterms:created xsi:type="dcterms:W3CDTF">2020-09-20T01:02:10Z</dcterms:created>
  <dcterms:modified xsi:type="dcterms:W3CDTF">2020-09-21T05:49:30Z</dcterms:modified>
</cp:coreProperties>
</file>