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lusions" sheetId="1" r:id="rId4"/>
    <sheet state="visible" name="20 cpm T1 Redo" sheetId="2" r:id="rId5"/>
    <sheet state="visible" name="20 cpm T2 Redo" sheetId="3" r:id="rId6"/>
    <sheet state="visible" name="20 cpm T3 Redo" sheetId="4" r:id="rId7"/>
    <sheet state="visible" name="20 cpm Redo All Trials" sheetId="5" r:id="rId8"/>
    <sheet state="visible" name="1 cm Redo" sheetId="6" r:id="rId9"/>
    <sheet state="visible" name="6 cm T1 Redo" sheetId="7" r:id="rId10"/>
    <sheet state="visible" name="6 cm T2 Redo" sheetId="8" r:id="rId11"/>
    <sheet state="visible" name="6 cm T3 Redo" sheetId="9" r:id="rId12"/>
    <sheet state="visible" name="6 cm Redo All Trials" sheetId="10" r:id="rId13"/>
    <sheet state="visible" name="4cpm T1 Redo" sheetId="11" r:id="rId14"/>
    <sheet state="visible" name="4cpm T2 Redo" sheetId="12" r:id="rId15"/>
    <sheet state="visible" name="4cpm T3 Redo" sheetId="13" r:id="rId16"/>
    <sheet state="visible" name="4 cpm Redo All Trials" sheetId="14" r:id="rId17"/>
    <sheet state="visible" name="1 cm Amplitude T1" sheetId="15" r:id="rId18"/>
    <sheet state="visible" name="1 cm Amplitude T2" sheetId="16" r:id="rId19"/>
    <sheet state="visible" name="1 cm Amplitude T3" sheetId="17" r:id="rId20"/>
    <sheet state="visible" name="1 cm Amplitude All Trials" sheetId="18" r:id="rId21"/>
    <sheet state="visible" name="6 cm Amplitude T1" sheetId="19" r:id="rId22"/>
    <sheet state="visible" name="6 cm Amplitude T2" sheetId="20" r:id="rId23"/>
    <sheet state="visible" name="6 cm Amplitude T3" sheetId="21" r:id="rId24"/>
    <sheet state="visible" name="6 cm Amplitude All Trials" sheetId="22" r:id="rId25"/>
    <sheet state="visible" name="460 Frequency T1" sheetId="23" r:id="rId26"/>
    <sheet state="visible" name="460 Frequency T2" sheetId="24" r:id="rId27"/>
    <sheet state="visible" name="460 Frequency T3" sheetId="25" r:id="rId28"/>
    <sheet state="visible" name="460 Frequency All Trials" sheetId="26" r:id="rId29"/>
    <sheet state="visible" name="2060 Frequency T1" sheetId="27" r:id="rId30"/>
    <sheet state="visible" name="2060 Frequency T2" sheetId="28" r:id="rId31"/>
    <sheet state="visible" name="2060 Frequency T3" sheetId="29" r:id="rId32"/>
    <sheet state="visible" name="2060 Frequency All Trials" sheetId="30" r:id="rId33"/>
  </sheets>
  <definedNames/>
  <calcPr/>
</workbook>
</file>

<file path=xl/sharedStrings.xml><?xml version="1.0" encoding="utf-8"?>
<sst xmlns="http://schemas.openxmlformats.org/spreadsheetml/2006/main" count="249" uniqueCount="29">
  <si>
    <t>Average Period (s)</t>
  </si>
  <si>
    <t>Period Stdev</t>
  </si>
  <si>
    <t>Average P-P</t>
  </si>
  <si>
    <t>P-P Stdev</t>
  </si>
  <si>
    <t>Percent error period</t>
  </si>
  <si>
    <t>Percent error amplitude</t>
  </si>
  <si>
    <t>Baseline (8/60, 3.6 cm)</t>
  </si>
  <si>
    <t>1 cm Amplitude</t>
  </si>
  <si>
    <t>6 cm Amplitude</t>
  </si>
  <si>
    <t>Low Frequency (4/60)</t>
  </si>
  <si>
    <t>High Frequency (20/60)</t>
  </si>
  <si>
    <t>4 cpm Redo</t>
  </si>
  <si>
    <t>6 cm Amplitude Redo</t>
  </si>
  <si>
    <t>20 cpm Redo</t>
  </si>
  <si>
    <t>1 cm Amplitude Redo (one trial only)</t>
  </si>
  <si>
    <t xml:space="preserve"> Time(s)</t>
  </si>
  <si>
    <t>Observed (cm)</t>
  </si>
  <si>
    <t>Calculated (cm)</t>
  </si>
  <si>
    <t>Period (s)</t>
  </si>
  <si>
    <t>P-P Amplitude (cm)</t>
  </si>
  <si>
    <t>Actual P-P</t>
  </si>
  <si>
    <t>Actual Period</t>
  </si>
  <si>
    <t>1/f</t>
  </si>
  <si>
    <t>% Error Period</t>
  </si>
  <si>
    <t>% Error P-P amplitude</t>
  </si>
  <si>
    <t>Average</t>
  </si>
  <si>
    <t>St Dev</t>
  </si>
  <si>
    <t>% Error P-P Amplitude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</si>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</sst>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2" fontId="1" numFmtId="2" xfId="0" applyAlignment="1" applyFill="1" applyFont="1" applyNumberFormat="1">
      <alignment horizontal="right" vertical="bottom"/>
    </xf>
    <xf borderId="0" fillId="0" fontId="4" numFmtId="2" xfId="0" applyFont="1" applyNumberFormat="1"/>
    <xf borderId="0" fillId="0" fontId="4" numFmtId="164" xfId="0" applyFont="1" applyNumberFormat="1"/>
    <xf borderId="0" fillId="2" fontId="4" numFmtId="2" xfId="0" applyFont="1" applyNumberFormat="1"/>
    <xf borderId="0" fillId="3" fontId="4" numFmtId="0" xfId="0" applyFill="1" applyFont="1"/>
    <xf borderId="0" fillId="4" fontId="4" numFmtId="2" xfId="0" applyFill="1" applyFont="1" applyNumberFormat="1"/>
    <xf borderId="0" fillId="4" fontId="4" numFmtId="164" xfId="0" applyFont="1" applyNumberFormat="1"/>
    <xf borderId="0" fillId="5" fontId="5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4" numFmtId="0" xfId="0" applyFont="1"/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vertical="bottom"/>
    </xf>
    <xf borderId="0" fillId="6" fontId="1" numFmtId="2" xfId="0" applyAlignment="1" applyFont="1" applyNumberFormat="1">
      <alignment horizontal="right" vertical="bottom"/>
    </xf>
    <xf borderId="0" fillId="6" fontId="4" numFmtId="2" xfId="0" applyFont="1" applyNumberFormat="1"/>
    <xf borderId="0" fillId="6" fontId="4" numFmtId="164" xfId="0" applyFont="1" applyNumberFormat="1"/>
    <xf borderId="0" fillId="0" fontId="5" numFmtId="0" xfId="0" applyAlignment="1" applyFont="1">
      <alignment horizontal="right" readingOrder="0" shrinkToFit="0" vertical="bottom" wrapText="0"/>
    </xf>
    <xf borderId="0" fillId="6" fontId="4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6" max="6" width="17.13"/>
    <col customWidth="1" min="7" max="7" width="20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>
      <c r="A2" s="4" t="s">
        <v>6</v>
      </c>
      <c r="B2" s="5">
        <v>7.4951282051282035</v>
      </c>
      <c r="C2" s="6">
        <v>0.5876441448918219</v>
      </c>
      <c r="D2" s="5">
        <v>3.7809523809523813</v>
      </c>
      <c r="E2" s="6">
        <v>0.04761684083156074</v>
      </c>
      <c r="F2" s="7">
        <v>0.06495726495728604</v>
      </c>
      <c r="G2" s="7">
        <v>4.8323210984948535</v>
      </c>
    </row>
    <row r="3">
      <c r="A3" s="4" t="s">
        <v>7</v>
      </c>
      <c r="B3" s="8">
        <v>7.531794871794871</v>
      </c>
      <c r="C3" s="9">
        <v>0.5741074161131929</v>
      </c>
      <c r="D3" s="8">
        <v>1.2919047619047621</v>
      </c>
      <c r="E3" s="9">
        <v>0.06511670930283359</v>
      </c>
      <c r="F3" s="10">
        <v>0.42393162393160827</v>
      </c>
      <c r="G3" s="8">
        <v>29.190627774146126</v>
      </c>
    </row>
    <row r="4">
      <c r="A4" s="4" t="s">
        <v>8</v>
      </c>
      <c r="B4" s="8">
        <v>7.458717948717949</v>
      </c>
      <c r="C4" s="9">
        <v>0.28129568155028545</v>
      </c>
      <c r="D4" s="8">
        <v>7.774761904761904</v>
      </c>
      <c r="E4" s="9">
        <v>0.25170867883559644</v>
      </c>
      <c r="F4" s="10">
        <v>0.5504273504273508</v>
      </c>
      <c r="G4" s="8">
        <v>29.57936133596128</v>
      </c>
    </row>
    <row r="5">
      <c r="A5" s="4" t="s">
        <v>9</v>
      </c>
      <c r="B5" s="8">
        <v>15.032000000000002</v>
      </c>
      <c r="C5" s="9">
        <v>0.6341721262514508</v>
      </c>
      <c r="D5" s="8">
        <v>4.639999999999999</v>
      </c>
      <c r="E5" s="9">
        <v>0.19384651296382746</v>
      </c>
      <c r="F5" s="10">
        <v>0.21333333333334537</v>
      </c>
      <c r="G5" s="8">
        <v>28.65064695009238</v>
      </c>
    </row>
    <row r="6">
      <c r="A6" s="4" t="s">
        <v>10</v>
      </c>
      <c r="B6" s="8">
        <v>3.00963963963964</v>
      </c>
      <c r="C6" s="9">
        <v>0.17688171665590915</v>
      </c>
      <c r="D6" s="8">
        <v>4.640877192982456</v>
      </c>
      <c r="E6" s="9">
        <v>0.11433192946288322</v>
      </c>
      <c r="F6" s="10">
        <v>0.3213213213213292</v>
      </c>
      <c r="G6" s="8">
        <v>28.67496838213834</v>
      </c>
    </row>
    <row r="7">
      <c r="A7" s="11"/>
      <c r="B7" s="11"/>
      <c r="C7" s="11"/>
      <c r="D7" s="11"/>
      <c r="E7" s="11"/>
      <c r="F7" s="11"/>
      <c r="G7" s="11"/>
    </row>
    <row r="8">
      <c r="A8" s="4" t="s">
        <v>11</v>
      </c>
      <c r="B8" s="12">
        <v>15.067333333333332</v>
      </c>
      <c r="C8" s="13">
        <v>0.6824898394499225</v>
      </c>
      <c r="D8" s="8">
        <v>4.108888888888889</v>
      </c>
      <c r="E8" s="9">
        <v>0.10081368306341398</v>
      </c>
      <c r="F8" s="10">
        <v>0.4488888888888809</v>
      </c>
      <c r="G8" s="8">
        <v>12.06060605041874</v>
      </c>
    </row>
    <row r="9">
      <c r="A9" s="4" t="s">
        <v>12</v>
      </c>
      <c r="B9" s="8">
        <v>7.5605128205128205</v>
      </c>
      <c r="C9" s="9">
        <v>0.5520914718163669</v>
      </c>
      <c r="D9" s="12">
        <v>6.475714285714285</v>
      </c>
      <c r="E9" s="13">
        <v>0.23139178956641</v>
      </c>
      <c r="F9" s="10">
        <v>0.8068376068376064</v>
      </c>
      <c r="G9" s="8">
        <v>6.162464465551858</v>
      </c>
    </row>
    <row r="10">
      <c r="A10" s="4" t="s">
        <v>13</v>
      </c>
      <c r="B10" s="12">
        <v>3.015315315315316</v>
      </c>
      <c r="C10" s="13">
        <v>0.1840988855816352</v>
      </c>
      <c r="D10" s="8">
        <v>3.936052631578946</v>
      </c>
      <c r="E10" s="9">
        <v>0.035984717037516434</v>
      </c>
      <c r="F10" s="10">
        <v>0.5105105105105274</v>
      </c>
      <c r="G10" s="8">
        <v>7.346889952153054</v>
      </c>
    </row>
    <row r="11">
      <c r="A11" s="4" t="s">
        <v>14</v>
      </c>
      <c r="B11" s="9">
        <v>7.436923076923076</v>
      </c>
      <c r="C11" s="9">
        <v>0.843221843243566</v>
      </c>
      <c r="D11" s="13">
        <v>0.7357142857142857</v>
      </c>
      <c r="E11" s="13">
        <v>0.04164211731007368</v>
      </c>
      <c r="F11" s="10">
        <v>0.8410256410256522</v>
      </c>
      <c r="G11" s="8">
        <v>27.632382621129825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  <c r="B1" s="16" t="s">
        <v>19</v>
      </c>
    </row>
    <row r="3">
      <c r="B3" s="16">
        <v>6.72</v>
      </c>
      <c r="D3" s="16">
        <f>(-16.63586*2*PI()/60*22/10)/(2*PI()*8/60)/1.5*COS(2*PI()*8/60*(0))</f>
        <v>-3.049907667</v>
      </c>
    </row>
    <row r="4">
      <c r="A4" s="16">
        <v>8.13</v>
      </c>
      <c r="B4" s="16">
        <v>6.77</v>
      </c>
      <c r="D4" s="16">
        <f>abs(D3 *2)</f>
        <v>6.099815333</v>
      </c>
    </row>
    <row r="5">
      <c r="A5" s="16">
        <v>7.3100000000000005</v>
      </c>
      <c r="B5" s="16">
        <v>7.0</v>
      </c>
    </row>
    <row r="6">
      <c r="A6" s="16">
        <v>6.77</v>
      </c>
      <c r="B6" s="16">
        <v>7.0600000000000005</v>
      </c>
    </row>
    <row r="7">
      <c r="A7" s="16">
        <v>7.66</v>
      </c>
      <c r="B7" s="16">
        <v>6.78</v>
      </c>
      <c r="D7" s="19" t="s">
        <v>23</v>
      </c>
      <c r="E7" s="19" t="s">
        <v>24</v>
      </c>
    </row>
    <row r="8">
      <c r="A8" s="16">
        <v>8.329999999999998</v>
      </c>
      <c r="B8" s="16">
        <v>6.7</v>
      </c>
      <c r="D8" s="20">
        <f> (abs(A48- 7.5) / 7.5) * 100</f>
        <v>0.8068376068</v>
      </c>
      <c r="E8" s="20">
        <f> (abs(B48 - D4)/D4) * 100</f>
        <v>6.162464466</v>
      </c>
    </row>
    <row r="9">
      <c r="A9" s="16">
        <v>8.0</v>
      </c>
      <c r="B9" s="16">
        <v>6.7</v>
      </c>
    </row>
    <row r="10">
      <c r="A10" s="16">
        <v>6.640000000000001</v>
      </c>
      <c r="B10" s="16">
        <v>6.27</v>
      </c>
    </row>
    <row r="11">
      <c r="A11" s="16">
        <v>6.970000000000002</v>
      </c>
      <c r="B11" s="16">
        <v>6.75</v>
      </c>
    </row>
    <row r="12">
      <c r="A12" s="16">
        <v>8.230000000000004</v>
      </c>
      <c r="B12" s="16">
        <v>6.68</v>
      </c>
    </row>
    <row r="13">
      <c r="A13" s="16">
        <v>8.029999999999994</v>
      </c>
      <c r="B13" s="16">
        <v>6.68</v>
      </c>
    </row>
    <row r="14">
      <c r="A14" s="16">
        <v>7.299999999999997</v>
      </c>
      <c r="B14" s="16">
        <v>6.640000000000001</v>
      </c>
    </row>
    <row r="15">
      <c r="A15" s="16">
        <v>6.640000000000001</v>
      </c>
      <c r="B15" s="16">
        <v>7.050000000000001</v>
      </c>
    </row>
    <row r="16">
      <c r="A16" s="16">
        <v>7.399999999999999</v>
      </c>
      <c r="B16" s="16">
        <v>6.62</v>
      </c>
    </row>
    <row r="18">
      <c r="B18" s="16">
        <v>6.4399999999999995</v>
      </c>
    </row>
    <row r="19">
      <c r="A19" s="16">
        <v>7.930000000000001</v>
      </c>
      <c r="B19" s="16">
        <v>6.4</v>
      </c>
    </row>
    <row r="20">
      <c r="A20" s="16">
        <v>7.930000000000001</v>
      </c>
      <c r="B20" s="16">
        <v>6.359999999999999</v>
      </c>
    </row>
    <row r="21">
      <c r="A21" s="16">
        <v>7.499999999999998</v>
      </c>
      <c r="B21" s="16">
        <v>6.38</v>
      </c>
    </row>
    <row r="22">
      <c r="A22" s="16">
        <v>7.0</v>
      </c>
      <c r="B22" s="16">
        <v>6.43</v>
      </c>
    </row>
    <row r="23">
      <c r="A23" s="16">
        <v>7.140000000000001</v>
      </c>
      <c r="B23" s="16">
        <v>6.42</v>
      </c>
    </row>
    <row r="24">
      <c r="A24" s="16">
        <v>8.100000000000001</v>
      </c>
      <c r="B24" s="16">
        <v>6.32</v>
      </c>
    </row>
    <row r="25">
      <c r="A25" s="16">
        <v>7.859999999999999</v>
      </c>
      <c r="B25" s="16">
        <v>6.32</v>
      </c>
    </row>
    <row r="26">
      <c r="A26" s="16">
        <v>7.57</v>
      </c>
      <c r="B26" s="16">
        <v>6.19</v>
      </c>
    </row>
    <row r="27">
      <c r="A27" s="16">
        <v>7.8700000000000045</v>
      </c>
      <c r="B27" s="16">
        <v>6.21</v>
      </c>
    </row>
    <row r="28">
      <c r="A28" s="16">
        <v>7.5</v>
      </c>
      <c r="B28" s="16">
        <v>6.24</v>
      </c>
    </row>
    <row r="29">
      <c r="A29" s="16">
        <v>7.0</v>
      </c>
      <c r="B29" s="16">
        <v>6.220000000000001</v>
      </c>
    </row>
    <row r="30">
      <c r="A30" s="16">
        <v>7.5</v>
      </c>
      <c r="B30" s="16">
        <v>6.25</v>
      </c>
    </row>
    <row r="31">
      <c r="A31" s="16">
        <v>7.799999999999997</v>
      </c>
      <c r="B31" s="16">
        <v>6.23</v>
      </c>
    </row>
    <row r="33">
      <c r="B33" s="16">
        <v>6.41</v>
      </c>
    </row>
    <row r="34">
      <c r="A34" s="16">
        <v>6.7</v>
      </c>
      <c r="B34" s="16">
        <v>6.41</v>
      </c>
    </row>
    <row r="35">
      <c r="A35" s="16">
        <v>8.14</v>
      </c>
      <c r="B35" s="16">
        <v>6.38</v>
      </c>
    </row>
    <row r="36">
      <c r="A36" s="16">
        <v>8.3</v>
      </c>
      <c r="B36" s="16">
        <v>6.38</v>
      </c>
    </row>
    <row r="37">
      <c r="A37" s="16">
        <v>7.129999999999999</v>
      </c>
      <c r="B37" s="16">
        <v>6.4</v>
      </c>
    </row>
    <row r="38">
      <c r="A38" s="16">
        <v>6.84</v>
      </c>
      <c r="B38" s="16">
        <v>6.4</v>
      </c>
    </row>
    <row r="39">
      <c r="A39" s="16">
        <v>7.530000000000001</v>
      </c>
      <c r="B39" s="16">
        <v>6.37</v>
      </c>
    </row>
    <row r="40">
      <c r="A40" s="16">
        <v>7.299999999999997</v>
      </c>
      <c r="B40" s="16">
        <v>6.41</v>
      </c>
    </row>
    <row r="41">
      <c r="A41" s="16">
        <v>7.900000000000002</v>
      </c>
      <c r="B41" s="16">
        <v>6.390000000000001</v>
      </c>
    </row>
    <row r="42">
      <c r="A42" s="16">
        <v>8.560000000000002</v>
      </c>
      <c r="B42" s="16">
        <v>6.35</v>
      </c>
    </row>
    <row r="43">
      <c r="A43" s="16">
        <v>7.100000000000001</v>
      </c>
      <c r="B43" s="16">
        <v>6.359999999999999</v>
      </c>
    </row>
    <row r="44">
      <c r="A44" s="16">
        <v>6.799999999999997</v>
      </c>
      <c r="B44" s="16">
        <v>6.359999999999999</v>
      </c>
    </row>
    <row r="45">
      <c r="A45" s="16">
        <v>7.939999999999998</v>
      </c>
      <c r="B45" s="16">
        <v>6.28</v>
      </c>
    </row>
    <row r="46">
      <c r="A46" s="16">
        <v>8.510000000000005</v>
      </c>
      <c r="B46" s="16">
        <v>6.25</v>
      </c>
    </row>
    <row r="48">
      <c r="A48" s="21">
        <f>average(A4:A46)</f>
        <v>7.560512821</v>
      </c>
      <c r="B48" s="21">
        <f>average(B3:B46)</f>
        <v>6.475714286</v>
      </c>
    </row>
    <row r="49">
      <c r="A49" s="22">
        <f>STDEV(A4:A46)</f>
        <v>0.5520914718</v>
      </c>
      <c r="B49" s="22">
        <f>STDEV(B3:B46)</f>
        <v>0.2313917896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7.43</v>
      </c>
      <c r="B2" s="14">
        <v>1.966666667</v>
      </c>
      <c r="C2" s="14">
        <v>1.832545284</v>
      </c>
      <c r="D2" s="1"/>
      <c r="E2" s="1"/>
      <c r="F2" s="1"/>
    </row>
    <row r="3">
      <c r="A3" s="14">
        <v>14.13</v>
      </c>
      <c r="B3" s="14">
        <v>-2.113333333</v>
      </c>
      <c r="C3" s="14">
        <v>-1.712936395</v>
      </c>
      <c r="D3" s="1"/>
      <c r="E3" s="1"/>
      <c r="F3" s="15">
        <f t="shared" ref="F3:F8" si="1">abs(B2-B3)</f>
        <v>4.08</v>
      </c>
    </row>
    <row r="4">
      <c r="A4" s="14">
        <v>22.37</v>
      </c>
      <c r="B4" s="14">
        <v>2.066666667</v>
      </c>
      <c r="C4" s="14">
        <v>1.830615843</v>
      </c>
      <c r="D4" s="1"/>
      <c r="E4" s="15">
        <f t="shared" ref="E4:E8" si="2">A4-A2</f>
        <v>14.94</v>
      </c>
      <c r="F4" s="15">
        <f t="shared" si="1"/>
        <v>4.18</v>
      </c>
    </row>
    <row r="5">
      <c r="A5" s="14">
        <v>29.97</v>
      </c>
      <c r="B5" s="14">
        <v>-2.053333333</v>
      </c>
      <c r="C5" s="14">
        <v>-1.833188581</v>
      </c>
      <c r="D5" s="1"/>
      <c r="E5" s="15">
        <f t="shared" si="2"/>
        <v>15.84</v>
      </c>
      <c r="F5" s="15">
        <f t="shared" si="1"/>
        <v>4.12</v>
      </c>
    </row>
    <row r="6">
      <c r="A6" s="14">
        <v>35.87</v>
      </c>
      <c r="B6" s="14">
        <v>1.856666667</v>
      </c>
      <c r="C6" s="14">
        <v>1.422348056</v>
      </c>
      <c r="D6" s="1"/>
      <c r="E6" s="15">
        <f t="shared" si="2"/>
        <v>13.5</v>
      </c>
      <c r="F6" s="15">
        <f t="shared" si="1"/>
        <v>3.91</v>
      </c>
    </row>
    <row r="7">
      <c r="A7" s="14">
        <v>44.9</v>
      </c>
      <c r="B7" s="14">
        <v>-2.223333333</v>
      </c>
      <c r="C7" s="14">
        <v>-1.831725189</v>
      </c>
      <c r="D7" s="1"/>
      <c r="E7" s="15">
        <f t="shared" si="2"/>
        <v>14.93</v>
      </c>
      <c r="F7" s="15">
        <f t="shared" si="1"/>
        <v>4.08</v>
      </c>
    </row>
    <row r="8">
      <c r="A8" s="14">
        <v>51.9</v>
      </c>
      <c r="B8" s="14">
        <v>1.626666667</v>
      </c>
      <c r="C8" s="14">
        <v>1.775735795</v>
      </c>
      <c r="D8" s="1"/>
      <c r="E8" s="15">
        <f t="shared" si="2"/>
        <v>16.03</v>
      </c>
      <c r="F8" s="15">
        <f t="shared" si="1"/>
        <v>3.85</v>
      </c>
    </row>
    <row r="9">
      <c r="A9" s="25"/>
      <c r="B9" s="25"/>
      <c r="C9" s="25"/>
      <c r="D9" s="1"/>
      <c r="E9" s="15"/>
      <c r="F9" s="15"/>
    </row>
    <row r="10">
      <c r="A10" s="25"/>
      <c r="B10" s="25"/>
      <c r="C10" s="25"/>
      <c r="D10" s="1"/>
      <c r="E10" s="15"/>
      <c r="F10" s="15"/>
    </row>
    <row r="11">
      <c r="A11" s="25"/>
      <c r="B11" s="25"/>
      <c r="C11" s="25"/>
      <c r="D11" s="1"/>
      <c r="E11" s="15"/>
      <c r="F11" s="15"/>
      <c r="I11" s="1"/>
      <c r="J11" s="15">
        <f>(-10*2*PI()/60*21.64/10)/(2*PI()*8/60)/1.5*COS(2*PI()*8/60*(0))</f>
        <v>-1.803333333</v>
      </c>
    </row>
    <row r="12">
      <c r="A12" s="25"/>
      <c r="B12" s="25"/>
      <c r="C12" s="25"/>
      <c r="D12" s="1"/>
      <c r="E12" s="15"/>
      <c r="F12" s="15"/>
      <c r="I12" s="17" t="s">
        <v>20</v>
      </c>
      <c r="J12" s="15">
        <f>ABS(J11) * 2</f>
        <v>3.606666667</v>
      </c>
      <c r="L12" s="18">
        <v>3.666666667</v>
      </c>
    </row>
    <row r="13">
      <c r="A13" s="25"/>
      <c r="B13" s="25"/>
      <c r="C13" s="25"/>
      <c r="D13" s="1"/>
      <c r="E13" s="15"/>
      <c r="F13" s="15"/>
      <c r="I13" s="1"/>
      <c r="J13" s="1"/>
    </row>
    <row r="14">
      <c r="A14" s="25"/>
      <c r="B14" s="25"/>
      <c r="C14" s="25"/>
      <c r="D14" s="1"/>
      <c r="E14" s="15"/>
      <c r="F14" s="15"/>
      <c r="I14" s="17" t="s">
        <v>21</v>
      </c>
      <c r="J14" s="17">
        <v>15.0</v>
      </c>
      <c r="K14" s="18" t="s">
        <v>22</v>
      </c>
    </row>
    <row r="15">
      <c r="A15" s="25"/>
      <c r="B15" s="25"/>
      <c r="C15" s="25"/>
      <c r="D15" s="1"/>
      <c r="E15" s="15"/>
      <c r="F15" s="15"/>
      <c r="I15" s="1"/>
      <c r="J15" s="1"/>
    </row>
    <row r="16">
      <c r="A16" s="25"/>
      <c r="B16" s="25"/>
      <c r="C16" s="25"/>
      <c r="D16" s="1"/>
      <c r="E16" s="15"/>
      <c r="F16" s="15"/>
      <c r="I16" s="1"/>
      <c r="J16" s="1"/>
    </row>
    <row r="17">
      <c r="A17" s="1"/>
      <c r="B17" s="1"/>
      <c r="C17" s="1"/>
      <c r="D17" s="1"/>
      <c r="E17" s="1"/>
      <c r="F17" s="1"/>
      <c r="I17" s="1"/>
      <c r="J17" s="1"/>
    </row>
    <row r="18">
      <c r="A18" s="1"/>
      <c r="B18" s="1"/>
      <c r="C18" s="1"/>
      <c r="D18" s="1"/>
      <c r="E18" s="1"/>
      <c r="F18" s="1"/>
      <c r="I18" s="19" t="s">
        <v>23</v>
      </c>
      <c r="J18" s="19" t="s">
        <v>24</v>
      </c>
    </row>
    <row r="19">
      <c r="A19" s="1"/>
      <c r="B19" s="1"/>
      <c r="C19" s="1"/>
      <c r="D19" s="2" t="s">
        <v>25</v>
      </c>
      <c r="E19" s="6">
        <f>AVERAGE(E4:E8)</f>
        <v>15.048</v>
      </c>
      <c r="F19" s="6">
        <f>AVERAGE(F3:F8)</f>
        <v>4.036666667</v>
      </c>
      <c r="I19" s="20">
        <f> (abs(E19- 15) / 15) * 100</f>
        <v>0.32</v>
      </c>
      <c r="J19" s="20">
        <f> (abs(F19 - L12)/L12) * 100</f>
        <v>10.09090908</v>
      </c>
    </row>
    <row r="20">
      <c r="A20" s="1"/>
      <c r="B20" s="1"/>
      <c r="C20" s="1"/>
      <c r="D20" s="2" t="s">
        <v>26</v>
      </c>
      <c r="E20" s="6">
        <f>STDEV(E4:E16)</f>
        <v>1.001683583</v>
      </c>
      <c r="F20" s="6">
        <f>STDEV(F3:F8)</f>
        <v>0.1281665583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7.0</v>
      </c>
      <c r="B2" s="14">
        <v>2.366666667</v>
      </c>
      <c r="C2" s="14">
        <v>1.793270601</v>
      </c>
      <c r="D2" s="1"/>
      <c r="E2" s="1"/>
      <c r="F2" s="1"/>
    </row>
    <row r="3">
      <c r="A3" s="14">
        <v>15.03</v>
      </c>
      <c r="B3" s="14">
        <v>-1.803333333</v>
      </c>
      <c r="C3" s="14">
        <v>-1.833188581</v>
      </c>
      <c r="D3" s="1"/>
      <c r="E3" s="1"/>
      <c r="F3" s="15">
        <f t="shared" ref="F3:F8" si="1">abs(B2-B3)</f>
        <v>4.17</v>
      </c>
    </row>
    <row r="4">
      <c r="A4" s="14">
        <v>22.63</v>
      </c>
      <c r="B4" s="14">
        <v>2.376666667</v>
      </c>
      <c r="C4" s="14">
        <v>1.830615843</v>
      </c>
      <c r="D4" s="1"/>
      <c r="E4" s="15">
        <f t="shared" ref="E4:E8" si="2">A4-A2</f>
        <v>15.63</v>
      </c>
      <c r="F4" s="15">
        <f t="shared" si="1"/>
        <v>4.18</v>
      </c>
    </row>
    <row r="5">
      <c r="A5" s="14">
        <v>29.53</v>
      </c>
      <c r="B5" s="14">
        <v>-1.783333333</v>
      </c>
      <c r="C5" s="14">
        <v>-1.797918828</v>
      </c>
      <c r="D5" s="1"/>
      <c r="E5" s="15">
        <f t="shared" si="2"/>
        <v>14.5</v>
      </c>
      <c r="F5" s="15">
        <f t="shared" si="1"/>
        <v>4.16</v>
      </c>
    </row>
    <row r="6">
      <c r="A6" s="14">
        <v>36.93</v>
      </c>
      <c r="B6" s="14">
        <v>2.436666667</v>
      </c>
      <c r="C6" s="14">
        <v>1.781324844</v>
      </c>
      <c r="D6" s="1"/>
      <c r="E6" s="15">
        <f t="shared" si="2"/>
        <v>14.3</v>
      </c>
      <c r="F6" s="15">
        <f t="shared" si="1"/>
        <v>4.22</v>
      </c>
    </row>
    <row r="7">
      <c r="A7" s="14">
        <v>44.57</v>
      </c>
      <c r="B7" s="14">
        <v>-1.763333333</v>
      </c>
      <c r="C7" s="14">
        <v>-1.803674701</v>
      </c>
      <c r="D7" s="1"/>
      <c r="E7" s="15">
        <f t="shared" si="2"/>
        <v>15.04</v>
      </c>
      <c r="F7" s="15">
        <f t="shared" si="1"/>
        <v>4.2</v>
      </c>
    </row>
    <row r="8">
      <c r="A8" s="14">
        <v>51.9</v>
      </c>
      <c r="B8" s="14">
        <v>2.206666667</v>
      </c>
      <c r="C8" s="14">
        <v>1.775735795</v>
      </c>
      <c r="D8" s="1"/>
      <c r="E8" s="15">
        <f t="shared" si="2"/>
        <v>14.97</v>
      </c>
      <c r="F8" s="15">
        <f t="shared" si="1"/>
        <v>3.97</v>
      </c>
    </row>
    <row r="9">
      <c r="A9" s="25"/>
      <c r="B9" s="25"/>
      <c r="C9" s="25"/>
      <c r="D9" s="1"/>
      <c r="E9" s="15"/>
      <c r="F9" s="15"/>
    </row>
    <row r="10">
      <c r="A10" s="25"/>
      <c r="B10" s="25"/>
      <c r="C10" s="25"/>
      <c r="D10" s="1"/>
      <c r="E10" s="15"/>
      <c r="F10" s="15"/>
    </row>
    <row r="11">
      <c r="A11" s="25"/>
      <c r="B11" s="25"/>
      <c r="C11" s="25"/>
      <c r="D11" s="1"/>
      <c r="E11" s="15"/>
      <c r="F11" s="15"/>
      <c r="I11" s="1"/>
      <c r="J11" s="15">
        <f>(-10*2*PI()/60*21.64/10)/(2*PI()*8/60)/1.5*COS(2*PI()*8/60*(0))</f>
        <v>-1.803333333</v>
      </c>
    </row>
    <row r="12">
      <c r="A12" s="25"/>
      <c r="B12" s="25"/>
      <c r="C12" s="25"/>
      <c r="D12" s="1"/>
      <c r="E12" s="15"/>
      <c r="F12" s="15"/>
      <c r="I12" s="17" t="s">
        <v>20</v>
      </c>
      <c r="J12" s="15">
        <f>ABS(J11) * 2</f>
        <v>3.606666667</v>
      </c>
      <c r="L12" s="18">
        <v>3.666666667</v>
      </c>
    </row>
    <row r="13">
      <c r="A13" s="25"/>
      <c r="B13" s="25"/>
      <c r="C13" s="25"/>
      <c r="D13" s="1"/>
      <c r="E13" s="15"/>
      <c r="F13" s="15"/>
      <c r="I13" s="1"/>
      <c r="J13" s="1"/>
    </row>
    <row r="14">
      <c r="A14" s="25"/>
      <c r="B14" s="25"/>
      <c r="C14" s="25"/>
      <c r="D14" s="1"/>
      <c r="E14" s="15"/>
      <c r="F14" s="15"/>
      <c r="I14" s="17" t="s">
        <v>21</v>
      </c>
      <c r="J14" s="17">
        <v>15.0</v>
      </c>
      <c r="K14" s="18" t="s">
        <v>22</v>
      </c>
    </row>
    <row r="15">
      <c r="A15" s="25"/>
      <c r="B15" s="25"/>
      <c r="C15" s="25"/>
      <c r="D15" s="1"/>
      <c r="E15" s="15"/>
      <c r="F15" s="15"/>
      <c r="I15" s="1"/>
      <c r="J15" s="1"/>
    </row>
    <row r="16">
      <c r="A16" s="25"/>
      <c r="B16" s="25"/>
      <c r="C16" s="25"/>
      <c r="D16" s="1"/>
      <c r="E16" s="15"/>
      <c r="F16" s="15"/>
      <c r="I16" s="1"/>
      <c r="J16" s="1"/>
    </row>
    <row r="17">
      <c r="A17" s="1"/>
      <c r="B17" s="1"/>
      <c r="C17" s="1"/>
      <c r="D17" s="1"/>
      <c r="E17" s="1"/>
      <c r="F17" s="1"/>
      <c r="I17" s="1"/>
      <c r="J17" s="1"/>
    </row>
    <row r="18">
      <c r="A18" s="1"/>
      <c r="B18" s="1"/>
      <c r="C18" s="1"/>
      <c r="D18" s="1"/>
      <c r="E18" s="1"/>
      <c r="F18" s="1"/>
      <c r="I18" s="19" t="s">
        <v>23</v>
      </c>
      <c r="J18" s="19" t="s">
        <v>24</v>
      </c>
    </row>
    <row r="19">
      <c r="A19" s="1"/>
      <c r="B19" s="1"/>
      <c r="C19" s="1"/>
      <c r="D19" s="2" t="s">
        <v>25</v>
      </c>
      <c r="E19" s="6">
        <f>AVERAGE(E4:E8)</f>
        <v>14.888</v>
      </c>
      <c r="F19" s="6">
        <f>AVERAGE(F3:F8)</f>
        <v>4.15</v>
      </c>
      <c r="I19" s="20">
        <f> (abs(E19- 15) / 15) * 100</f>
        <v>0.7466666667</v>
      </c>
      <c r="J19" s="20">
        <f> (abs(F19 - L12)/L12) * 100</f>
        <v>13.18181817</v>
      </c>
    </row>
    <row r="20">
      <c r="A20" s="1"/>
      <c r="B20" s="1"/>
      <c r="C20" s="1"/>
      <c r="D20" s="2" t="s">
        <v>26</v>
      </c>
      <c r="E20" s="6">
        <f>STDEV(E4:E16)</f>
        <v>0.5188159597</v>
      </c>
      <c r="F20" s="6">
        <f>STDEV(F3:F8)</f>
        <v>0.09077444574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23">
        <v>6.13</v>
      </c>
      <c r="B2" s="23">
        <v>2.276666667</v>
      </c>
      <c r="C2" s="23">
        <v>1.539650598</v>
      </c>
      <c r="D2" s="1"/>
      <c r="E2" s="1"/>
      <c r="F2" s="1"/>
    </row>
    <row r="3">
      <c r="A3" s="23">
        <v>13.9</v>
      </c>
      <c r="B3" s="23">
        <v>-1.843333333</v>
      </c>
      <c r="C3" s="23">
        <v>-1.642138227</v>
      </c>
      <c r="D3" s="1"/>
      <c r="E3" s="1"/>
      <c r="F3" s="15">
        <f t="shared" ref="F3:F8" si="1">abs(B2-B3)</f>
        <v>4.12</v>
      </c>
    </row>
    <row r="4">
      <c r="A4" s="23">
        <v>21.4</v>
      </c>
      <c r="B4" s="23">
        <v>2.286666667</v>
      </c>
      <c r="C4" s="23">
        <v>1.642138227</v>
      </c>
      <c r="D4" s="1"/>
      <c r="E4" s="15">
        <f t="shared" ref="E4:E8" si="2">A4-A2</f>
        <v>15.27</v>
      </c>
      <c r="F4" s="15">
        <f t="shared" si="1"/>
        <v>4.13</v>
      </c>
    </row>
    <row r="5">
      <c r="A5" s="23">
        <v>29.9</v>
      </c>
      <c r="B5" s="23">
        <v>-1.843333333</v>
      </c>
      <c r="C5" s="23">
        <v>-1.831725189</v>
      </c>
      <c r="D5" s="1"/>
      <c r="E5" s="15">
        <f t="shared" si="2"/>
        <v>16</v>
      </c>
      <c r="F5" s="15">
        <f t="shared" si="1"/>
        <v>4.13</v>
      </c>
    </row>
    <row r="6">
      <c r="A6" s="23">
        <v>36.13</v>
      </c>
      <c r="B6" s="23">
        <v>2.336666667</v>
      </c>
      <c r="C6" s="23">
        <v>1.539650598</v>
      </c>
      <c r="D6" s="1"/>
      <c r="E6" s="15">
        <f t="shared" si="2"/>
        <v>14.73</v>
      </c>
      <c r="F6" s="15">
        <f t="shared" si="1"/>
        <v>4.18</v>
      </c>
    </row>
    <row r="7">
      <c r="A7" s="23">
        <v>44.73</v>
      </c>
      <c r="B7" s="23">
        <v>-1.803333333</v>
      </c>
      <c r="C7" s="23">
        <v>-1.821620736</v>
      </c>
      <c r="D7" s="1"/>
      <c r="E7" s="15">
        <f t="shared" si="2"/>
        <v>14.83</v>
      </c>
      <c r="F7" s="15">
        <f t="shared" si="1"/>
        <v>4.14</v>
      </c>
    </row>
    <row r="8">
      <c r="A8" s="23">
        <v>51.63</v>
      </c>
      <c r="B8" s="23">
        <v>2.336666667</v>
      </c>
      <c r="C8" s="23">
        <v>1.712936395</v>
      </c>
      <c r="D8" s="1"/>
      <c r="E8" s="15">
        <f t="shared" si="2"/>
        <v>15.5</v>
      </c>
      <c r="F8" s="15">
        <f t="shared" si="1"/>
        <v>4.14</v>
      </c>
    </row>
    <row r="9">
      <c r="A9" s="25"/>
      <c r="B9" s="25"/>
      <c r="C9" s="25"/>
      <c r="D9" s="1"/>
      <c r="E9" s="15"/>
      <c r="F9" s="15"/>
    </row>
    <row r="10">
      <c r="A10" s="25"/>
      <c r="B10" s="25"/>
      <c r="C10" s="25"/>
      <c r="D10" s="1"/>
      <c r="E10" s="15"/>
      <c r="F10" s="15"/>
    </row>
    <row r="11">
      <c r="A11" s="25"/>
      <c r="B11" s="25"/>
      <c r="C11" s="25"/>
      <c r="D11" s="1"/>
      <c r="E11" s="15"/>
      <c r="F11" s="15"/>
      <c r="I11" s="1"/>
      <c r="J11" s="15">
        <f>(-10*2*PI()/60*21.64/10)/(2*PI()*8/60)/1.5*COS(2*PI()*8/60*(0))</f>
        <v>-1.803333333</v>
      </c>
    </row>
    <row r="12">
      <c r="A12" s="25"/>
      <c r="B12" s="25"/>
      <c r="C12" s="25"/>
      <c r="D12" s="1"/>
      <c r="E12" s="15"/>
      <c r="F12" s="15"/>
      <c r="I12" s="17" t="s">
        <v>20</v>
      </c>
      <c r="J12" s="15">
        <f>ABS(J11) * 2</f>
        <v>3.606666667</v>
      </c>
      <c r="L12" s="18">
        <v>3.666666667</v>
      </c>
    </row>
    <row r="13">
      <c r="A13" s="25"/>
      <c r="B13" s="25"/>
      <c r="C13" s="25"/>
      <c r="D13" s="1"/>
      <c r="E13" s="15"/>
      <c r="F13" s="15"/>
      <c r="I13" s="1"/>
      <c r="J13" s="1"/>
    </row>
    <row r="14">
      <c r="A14" s="25"/>
      <c r="B14" s="25"/>
      <c r="C14" s="25"/>
      <c r="D14" s="1"/>
      <c r="E14" s="15"/>
      <c r="F14" s="15"/>
      <c r="I14" s="17" t="s">
        <v>21</v>
      </c>
      <c r="J14" s="17">
        <v>15.0</v>
      </c>
      <c r="K14" s="18" t="s">
        <v>22</v>
      </c>
    </row>
    <row r="15">
      <c r="A15" s="25"/>
      <c r="B15" s="25"/>
      <c r="C15" s="25"/>
      <c r="D15" s="1"/>
      <c r="E15" s="15"/>
      <c r="F15" s="15"/>
      <c r="I15" s="1"/>
      <c r="J15" s="1"/>
    </row>
    <row r="16">
      <c r="A16" s="25"/>
      <c r="B16" s="25"/>
      <c r="C16" s="25"/>
      <c r="D16" s="1"/>
      <c r="E16" s="15"/>
      <c r="F16" s="15"/>
      <c r="I16" s="1"/>
      <c r="J16" s="1"/>
    </row>
    <row r="17">
      <c r="A17" s="1"/>
      <c r="B17" s="1"/>
      <c r="C17" s="1"/>
      <c r="D17" s="1"/>
      <c r="E17" s="1"/>
      <c r="F17" s="1"/>
      <c r="I17" s="1"/>
      <c r="J17" s="1"/>
    </row>
    <row r="18">
      <c r="A18" s="1"/>
      <c r="B18" s="1"/>
      <c r="C18" s="1"/>
      <c r="D18" s="1"/>
      <c r="E18" s="1"/>
      <c r="F18" s="1"/>
      <c r="I18" s="19" t="s">
        <v>23</v>
      </c>
      <c r="J18" s="19" t="s">
        <v>24</v>
      </c>
    </row>
    <row r="19">
      <c r="A19" s="1"/>
      <c r="B19" s="1"/>
      <c r="C19" s="1"/>
      <c r="D19" s="2" t="s">
        <v>25</v>
      </c>
      <c r="E19" s="6">
        <f>AVERAGE(E4:E8)</f>
        <v>15.266</v>
      </c>
      <c r="F19" s="6">
        <f>AVERAGE(F3:F8)</f>
        <v>4.14</v>
      </c>
      <c r="I19" s="20">
        <f> (abs(E19- 15) / 15) * 100</f>
        <v>1.773333333</v>
      </c>
      <c r="J19" s="20">
        <f> (abs(F19 - L12)/L12) * 100</f>
        <v>12.9090909</v>
      </c>
    </row>
    <row r="20">
      <c r="A20" s="1"/>
      <c r="B20" s="1"/>
      <c r="C20" s="1"/>
      <c r="D20" s="2" t="s">
        <v>26</v>
      </c>
      <c r="E20" s="6">
        <f>STDEV(E4:E16)</f>
        <v>0.5174263233</v>
      </c>
      <c r="F20" s="6">
        <f>STDEV(F3:F8)</f>
        <v>0.02097617696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  <c r="B1" s="16" t="s">
        <v>19</v>
      </c>
    </row>
    <row r="3">
      <c r="B3" s="16">
        <v>4.08</v>
      </c>
    </row>
    <row r="4">
      <c r="A4" s="16">
        <v>14.940000000000001</v>
      </c>
      <c r="B4" s="16">
        <v>4.18</v>
      </c>
    </row>
    <row r="5">
      <c r="A5" s="16">
        <v>15.839999999999998</v>
      </c>
      <c r="B5" s="16">
        <v>4.119999999999999</v>
      </c>
    </row>
    <row r="6">
      <c r="A6" s="16">
        <v>13.499999999999996</v>
      </c>
      <c r="B6" s="16">
        <v>3.91</v>
      </c>
      <c r="D6" s="1"/>
      <c r="E6" s="15">
        <f>(-10*2*PI()/60*22/10)/(2*PI()*8/60)/1.5*COS(2*PI()*8/60*(0))</f>
        <v>-1.833333333</v>
      </c>
    </row>
    <row r="7">
      <c r="A7" s="16">
        <v>14.93</v>
      </c>
      <c r="B7" s="16">
        <v>4.08</v>
      </c>
      <c r="D7" s="17" t="s">
        <v>20</v>
      </c>
      <c r="E7" s="15">
        <f>ABS(E6) * 2</f>
        <v>3.666666667</v>
      </c>
      <c r="G7" s="18">
        <v>3.666666667</v>
      </c>
    </row>
    <row r="8">
      <c r="A8" s="16">
        <v>16.03</v>
      </c>
      <c r="B8" s="16">
        <v>3.8499999999999996</v>
      </c>
      <c r="D8" s="1"/>
      <c r="E8" s="1"/>
    </row>
    <row r="9">
      <c r="D9" s="17" t="s">
        <v>21</v>
      </c>
      <c r="E9" s="17">
        <v>15.0</v>
      </c>
      <c r="F9" s="18" t="s">
        <v>22</v>
      </c>
    </row>
    <row r="10">
      <c r="B10" s="16">
        <v>4.17</v>
      </c>
      <c r="D10" s="1"/>
      <c r="E10" s="1"/>
    </row>
    <row r="11">
      <c r="A11" s="16">
        <v>15.629999999999999</v>
      </c>
      <c r="B11" s="16">
        <v>4.18</v>
      </c>
      <c r="D11" s="1"/>
      <c r="E11" s="1"/>
    </row>
    <row r="12">
      <c r="A12" s="16">
        <v>14.500000000000002</v>
      </c>
      <c r="B12" s="16">
        <v>4.16</v>
      </c>
      <c r="D12" s="1"/>
      <c r="E12" s="1"/>
    </row>
    <row r="13">
      <c r="A13" s="16">
        <v>14.3</v>
      </c>
      <c r="B13" s="16">
        <v>4.22</v>
      </c>
      <c r="D13" s="19" t="s">
        <v>23</v>
      </c>
      <c r="E13" s="19" t="s">
        <v>24</v>
      </c>
    </row>
    <row r="14">
      <c r="A14" s="16">
        <v>15.04</v>
      </c>
      <c r="B14" s="16">
        <v>4.2</v>
      </c>
      <c r="D14" s="20">
        <f> (abs(A24- 15) / 15) * 100</f>
        <v>0.4488888889</v>
      </c>
      <c r="E14" s="20">
        <f> (abs(B24 - G7)/G7) * 100</f>
        <v>12.06060605</v>
      </c>
    </row>
    <row r="15">
      <c r="A15" s="16">
        <v>14.969999999999999</v>
      </c>
      <c r="B15" s="16">
        <v>3.9699999999999998</v>
      </c>
    </row>
    <row r="17">
      <c r="B17" s="16">
        <v>4.12</v>
      </c>
    </row>
    <row r="18">
      <c r="A18" s="16">
        <v>15.27</v>
      </c>
      <c r="B18" s="16">
        <v>4.13</v>
      </c>
    </row>
    <row r="19">
      <c r="A19" s="16">
        <v>15.999999999999998</v>
      </c>
      <c r="B19" s="16">
        <v>4.13</v>
      </c>
    </row>
    <row r="20">
      <c r="A20" s="16">
        <v>14.730000000000004</v>
      </c>
      <c r="B20" s="16">
        <v>4.18</v>
      </c>
    </row>
    <row r="21">
      <c r="A21" s="16">
        <v>14.829999999999998</v>
      </c>
      <c r="B21" s="16">
        <v>4.14</v>
      </c>
    </row>
    <row r="22">
      <c r="A22" s="16">
        <v>15.5</v>
      </c>
      <c r="B22" s="16">
        <v>4.14</v>
      </c>
    </row>
    <row r="24">
      <c r="A24" s="21">
        <f>average(A4:A22)</f>
        <v>15.06733333</v>
      </c>
      <c r="B24" s="21">
        <f>average(B3:B22)</f>
        <v>4.108888889</v>
      </c>
    </row>
    <row r="25">
      <c r="A25" s="22">
        <f>stdev(A4:A22)</f>
        <v>0.6824898394</v>
      </c>
      <c r="B25" s="22">
        <f>stdev(B3:B22)</f>
        <v>0.1008136831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4.04</v>
      </c>
      <c r="B2" s="14">
        <v>-0.740000587</v>
      </c>
      <c r="C2" s="14">
        <v>-0.485315714</v>
      </c>
      <c r="D2" s="1"/>
      <c r="E2" s="1"/>
      <c r="F2" s="1"/>
    </row>
    <row r="3">
      <c r="A3" s="14">
        <v>7.87</v>
      </c>
      <c r="B3" s="14">
        <v>0.429999413</v>
      </c>
      <c r="C3" s="14">
        <v>0.476170729</v>
      </c>
      <c r="D3" s="1"/>
      <c r="E3" s="1"/>
      <c r="F3" s="15">
        <f t="shared" ref="F3:F16" si="1">abs(B2-B3)</f>
        <v>1.17</v>
      </c>
    </row>
    <row r="4">
      <c r="A4" s="14">
        <v>11.04</v>
      </c>
      <c r="B4" s="14">
        <v>-0.700000587</v>
      </c>
      <c r="C4" s="14">
        <v>-0.49228159</v>
      </c>
      <c r="D4" s="1"/>
      <c r="E4" s="1">
        <f t="shared" ref="E4:E16" si="2">A4-A2</f>
        <v>7</v>
      </c>
      <c r="F4" s="15">
        <f t="shared" si="1"/>
        <v>1.13</v>
      </c>
    </row>
    <row r="5">
      <c r="A5" s="14">
        <v>14.84</v>
      </c>
      <c r="B5" s="14">
        <v>0.509999413</v>
      </c>
      <c r="C5" s="14">
        <v>0.495514373</v>
      </c>
      <c r="D5" s="1"/>
      <c r="E5" s="1">
        <f t="shared" si="2"/>
        <v>6.97</v>
      </c>
      <c r="F5" s="15">
        <f t="shared" si="1"/>
        <v>1.21</v>
      </c>
    </row>
    <row r="6">
      <c r="A6" s="14">
        <v>19.44</v>
      </c>
      <c r="B6" s="14">
        <v>-0.600000587</v>
      </c>
      <c r="C6" s="14">
        <v>-0.418763529</v>
      </c>
      <c r="D6" s="1"/>
      <c r="E6" s="1">
        <f t="shared" si="2"/>
        <v>8.4</v>
      </c>
      <c r="F6" s="15">
        <f t="shared" si="1"/>
        <v>1.11</v>
      </c>
    </row>
    <row r="7">
      <c r="A7" s="14">
        <v>22.51</v>
      </c>
      <c r="B7" s="14">
        <v>0.639999413</v>
      </c>
      <c r="C7" s="14">
        <v>0.499981867</v>
      </c>
      <c r="D7" s="1"/>
      <c r="E7" s="1">
        <f t="shared" si="2"/>
        <v>7.67</v>
      </c>
      <c r="F7" s="15">
        <f t="shared" si="1"/>
        <v>1.24</v>
      </c>
    </row>
    <row r="8">
      <c r="A8" s="14">
        <v>26.95</v>
      </c>
      <c r="B8" s="14">
        <v>-0.590000587</v>
      </c>
      <c r="C8" s="14">
        <v>-0.416460132</v>
      </c>
      <c r="D8" s="1"/>
      <c r="E8" s="1">
        <f t="shared" si="2"/>
        <v>7.51</v>
      </c>
      <c r="F8" s="15">
        <f t="shared" si="1"/>
        <v>1.23</v>
      </c>
    </row>
    <row r="9">
      <c r="A9" s="14">
        <v>30.15</v>
      </c>
      <c r="B9" s="14">
        <v>0.689999413</v>
      </c>
      <c r="C9" s="14">
        <v>0.496056769</v>
      </c>
      <c r="D9" s="1"/>
      <c r="E9" s="1">
        <f t="shared" si="2"/>
        <v>7.64</v>
      </c>
      <c r="F9" s="15">
        <f t="shared" si="1"/>
        <v>1.28</v>
      </c>
    </row>
    <row r="10">
      <c r="A10" s="14">
        <v>33.55</v>
      </c>
      <c r="B10" s="14">
        <v>-0.570000587</v>
      </c>
      <c r="C10" s="14">
        <v>-0.49299744</v>
      </c>
      <c r="D10" s="1"/>
      <c r="E10" s="1">
        <f t="shared" si="2"/>
        <v>6.6</v>
      </c>
      <c r="F10" s="15">
        <f t="shared" si="1"/>
        <v>1.26</v>
      </c>
    </row>
    <row r="11">
      <c r="A11" s="14">
        <v>37.35</v>
      </c>
      <c r="B11" s="14">
        <v>0.739999413</v>
      </c>
      <c r="C11" s="14">
        <v>0.496056769</v>
      </c>
      <c r="D11" s="1"/>
      <c r="E11" s="1">
        <f t="shared" si="2"/>
        <v>7.2</v>
      </c>
      <c r="F11" s="15">
        <f t="shared" si="1"/>
        <v>1.31</v>
      </c>
    </row>
    <row r="12">
      <c r="A12" s="14">
        <v>41.95</v>
      </c>
      <c r="B12" s="14">
        <v>-0.570000587</v>
      </c>
      <c r="C12" s="14">
        <v>-0.416460132</v>
      </c>
      <c r="D12" s="1"/>
      <c r="E12" s="1">
        <f t="shared" si="2"/>
        <v>8.4</v>
      </c>
      <c r="F12" s="15">
        <f t="shared" si="1"/>
        <v>1.31</v>
      </c>
    </row>
    <row r="13">
      <c r="A13" s="14">
        <v>45.72</v>
      </c>
      <c r="B13" s="14">
        <v>0.709999413</v>
      </c>
      <c r="C13" s="14">
        <v>0.411765816</v>
      </c>
      <c r="D13" s="1"/>
      <c r="E13" s="1">
        <f t="shared" si="2"/>
        <v>8.37</v>
      </c>
      <c r="F13" s="15">
        <f t="shared" si="1"/>
        <v>1.28</v>
      </c>
    </row>
    <row r="14">
      <c r="A14" s="14">
        <v>49.39</v>
      </c>
      <c r="B14" s="14">
        <v>-0.540000587</v>
      </c>
      <c r="C14" s="14">
        <v>-0.429836499</v>
      </c>
      <c r="D14" s="1"/>
      <c r="E14" s="1">
        <f t="shared" si="2"/>
        <v>7.44</v>
      </c>
      <c r="F14" s="15">
        <f t="shared" si="1"/>
        <v>1.25</v>
      </c>
    </row>
    <row r="15">
      <c r="A15" s="14">
        <v>53.09</v>
      </c>
      <c r="B15" s="14">
        <v>0.699999413</v>
      </c>
      <c r="C15" s="14">
        <v>0.440155389</v>
      </c>
      <c r="D15" s="1"/>
      <c r="E15" s="1">
        <f t="shared" si="2"/>
        <v>7.37</v>
      </c>
      <c r="F15" s="15">
        <f t="shared" si="1"/>
        <v>1.24</v>
      </c>
    </row>
    <row r="16">
      <c r="A16" s="14">
        <v>56.59</v>
      </c>
      <c r="B16" s="14">
        <v>-0.570000587</v>
      </c>
      <c r="C16" s="14">
        <v>-0.479853068</v>
      </c>
      <c r="D16" s="1"/>
      <c r="E16" s="1">
        <f t="shared" si="2"/>
        <v>7.2</v>
      </c>
      <c r="F16" s="15">
        <f t="shared" si="1"/>
        <v>1.27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7.520769231</v>
      </c>
      <c r="F19" s="6">
        <f>AVERAGE(F3:F16)</f>
        <v>1.235</v>
      </c>
    </row>
    <row r="20">
      <c r="A20" s="1"/>
      <c r="B20" s="1"/>
      <c r="C20" s="1"/>
      <c r="D20" s="2" t="s">
        <v>26</v>
      </c>
      <c r="E20" s="6">
        <f>STDEV(E4:E16)</f>
        <v>0.5745499911</v>
      </c>
      <c r="F20" s="6">
        <f>STDEV(F3:F16)</f>
        <v>0.06136272986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4.64</v>
      </c>
      <c r="B2" s="14">
        <v>-0.550000587</v>
      </c>
      <c r="C2" s="14">
        <v>-0.367338483</v>
      </c>
      <c r="D2" s="1"/>
      <c r="E2" s="1"/>
      <c r="F2" s="1"/>
    </row>
    <row r="3">
      <c r="A3" s="14">
        <v>8.04</v>
      </c>
      <c r="B3" s="14">
        <v>0.739999413</v>
      </c>
      <c r="C3" s="14">
        <v>0.449702098</v>
      </c>
      <c r="D3" s="1"/>
      <c r="E3" s="1"/>
      <c r="F3" s="15">
        <f t="shared" ref="F3:F16" si="1">abs(B2-B3)</f>
        <v>1.29</v>
      </c>
    </row>
    <row r="4">
      <c r="A4" s="14">
        <v>12.4</v>
      </c>
      <c r="B4" s="14">
        <v>-0.600000587</v>
      </c>
      <c r="C4" s="14">
        <v>-0.285356449</v>
      </c>
      <c r="D4" s="1"/>
      <c r="E4" s="15">
        <f t="shared" ref="E4:E16" si="2">A4-A2</f>
        <v>7.76</v>
      </c>
      <c r="F4" s="15">
        <f t="shared" si="1"/>
        <v>1.34</v>
      </c>
    </row>
    <row r="5">
      <c r="A5" s="14">
        <v>16.14</v>
      </c>
      <c r="B5" s="14">
        <v>0.729999413</v>
      </c>
      <c r="C5" s="14">
        <v>0.288786013</v>
      </c>
      <c r="D5" s="1"/>
      <c r="E5" s="15">
        <f t="shared" si="2"/>
        <v>8.1</v>
      </c>
      <c r="F5" s="15">
        <f t="shared" si="1"/>
        <v>1.33</v>
      </c>
    </row>
    <row r="6">
      <c r="A6" s="14">
        <v>19.64</v>
      </c>
      <c r="B6" s="14">
        <v>-0.610000587</v>
      </c>
      <c r="C6" s="14">
        <v>-0.367338483</v>
      </c>
      <c r="D6" s="1"/>
      <c r="E6" s="15">
        <f t="shared" si="2"/>
        <v>7.24</v>
      </c>
      <c r="F6" s="15">
        <f t="shared" si="1"/>
        <v>1.34</v>
      </c>
    </row>
    <row r="7">
      <c r="A7" s="14">
        <v>23.34</v>
      </c>
      <c r="B7" s="14">
        <v>0.689999413</v>
      </c>
      <c r="C7" s="14">
        <v>0.381220808</v>
      </c>
      <c r="D7" s="1"/>
      <c r="E7" s="15">
        <f t="shared" si="2"/>
        <v>7.2</v>
      </c>
      <c r="F7" s="15">
        <f t="shared" si="1"/>
        <v>1.3</v>
      </c>
    </row>
    <row r="8">
      <c r="A8" s="14">
        <v>26.78</v>
      </c>
      <c r="B8" s="14">
        <v>-0.650000587</v>
      </c>
      <c r="C8" s="14">
        <v>-0.45151728</v>
      </c>
      <c r="D8" s="1"/>
      <c r="E8" s="15">
        <f t="shared" si="2"/>
        <v>7.14</v>
      </c>
      <c r="F8" s="15">
        <f t="shared" si="1"/>
        <v>1.34</v>
      </c>
    </row>
    <row r="9">
      <c r="A9" s="14">
        <v>30.28</v>
      </c>
      <c r="B9" s="14">
        <v>0.679999413</v>
      </c>
      <c r="C9" s="14">
        <v>0.486306355</v>
      </c>
      <c r="D9" s="1"/>
      <c r="E9" s="15">
        <f t="shared" si="2"/>
        <v>6.94</v>
      </c>
      <c r="F9" s="15">
        <f t="shared" si="1"/>
        <v>1.33</v>
      </c>
    </row>
    <row r="10">
      <c r="A10" s="14">
        <v>35.01</v>
      </c>
      <c r="B10" s="14">
        <v>-0.610000587</v>
      </c>
      <c r="C10" s="14">
        <v>-0.246363382</v>
      </c>
      <c r="D10" s="1"/>
      <c r="E10" s="15">
        <f t="shared" si="2"/>
        <v>8.23</v>
      </c>
      <c r="F10" s="15">
        <f t="shared" si="1"/>
        <v>1.29</v>
      </c>
    </row>
    <row r="11">
      <c r="A11" s="23">
        <v>38.62</v>
      </c>
      <c r="B11" s="23">
        <v>0.669999413</v>
      </c>
      <c r="C11" s="23">
        <v>0.295584097</v>
      </c>
      <c r="D11" s="1"/>
      <c r="E11" s="15">
        <f t="shared" si="2"/>
        <v>8.34</v>
      </c>
      <c r="F11" s="15">
        <f t="shared" si="1"/>
        <v>1.28</v>
      </c>
    </row>
    <row r="12">
      <c r="A12" s="14">
        <v>42.45</v>
      </c>
      <c r="B12" s="14">
        <v>-0.670000587</v>
      </c>
      <c r="C12" s="14">
        <v>-0.267913083</v>
      </c>
      <c r="D12" s="1"/>
      <c r="E12" s="15">
        <f t="shared" si="2"/>
        <v>7.44</v>
      </c>
      <c r="F12" s="15">
        <f t="shared" si="1"/>
        <v>1.34</v>
      </c>
    </row>
    <row r="13">
      <c r="A13" s="14">
        <v>46.32</v>
      </c>
      <c r="B13" s="14">
        <v>0.629999413</v>
      </c>
      <c r="C13" s="14">
        <v>0.224191345</v>
      </c>
      <c r="D13" s="1"/>
      <c r="E13" s="15">
        <f t="shared" si="2"/>
        <v>7.7</v>
      </c>
      <c r="F13" s="15">
        <f t="shared" si="1"/>
        <v>1.3</v>
      </c>
    </row>
    <row r="14">
      <c r="A14" s="14">
        <v>49.32</v>
      </c>
      <c r="B14" s="14">
        <v>-0.700000587</v>
      </c>
      <c r="C14" s="14">
        <v>-0.444067703</v>
      </c>
      <c r="D14" s="1"/>
      <c r="E14" s="15">
        <f t="shared" si="2"/>
        <v>6.87</v>
      </c>
      <c r="F14" s="15">
        <f t="shared" si="1"/>
        <v>1.33</v>
      </c>
    </row>
    <row r="15">
      <c r="A15" s="14">
        <v>53.19</v>
      </c>
      <c r="B15" s="14">
        <v>0.629999413</v>
      </c>
      <c r="C15" s="14">
        <v>0.418763529</v>
      </c>
      <c r="D15" s="1"/>
      <c r="E15" s="15">
        <f t="shared" si="2"/>
        <v>6.87</v>
      </c>
      <c r="F15" s="15">
        <f t="shared" si="1"/>
        <v>1.33</v>
      </c>
    </row>
    <row r="16">
      <c r="A16" s="14">
        <v>57.56</v>
      </c>
      <c r="B16" s="14">
        <v>-0.740000587</v>
      </c>
      <c r="C16" s="14">
        <v>-0.227927544</v>
      </c>
      <c r="D16" s="1"/>
      <c r="E16" s="15">
        <f t="shared" si="2"/>
        <v>8.24</v>
      </c>
      <c r="F16" s="15">
        <f t="shared" si="1"/>
        <v>1.37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7.543846154</v>
      </c>
      <c r="F19" s="6">
        <f>AVERAGE(F3:F16)</f>
        <v>1.322142857</v>
      </c>
    </row>
    <row r="20">
      <c r="A20" s="1"/>
      <c r="B20" s="1"/>
      <c r="C20" s="1"/>
      <c r="D20" s="2" t="s">
        <v>26</v>
      </c>
      <c r="E20" s="6">
        <f>STDEV(E4:E16)</f>
        <v>0.5497656844</v>
      </c>
      <c r="F20" s="6">
        <f>STDEV(F3:F16)</f>
        <v>0.02577374079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23">
        <v>3.23</v>
      </c>
      <c r="B2" s="23">
        <v>-0.760000587</v>
      </c>
      <c r="C2" s="23">
        <v>-0.453300773</v>
      </c>
      <c r="D2" s="1"/>
      <c r="E2" s="1"/>
      <c r="F2" s="1"/>
    </row>
    <row r="3">
      <c r="A3" s="23">
        <v>6.97</v>
      </c>
      <c r="B3" s="23">
        <v>0.609999413</v>
      </c>
      <c r="C3" s="23">
        <v>0.45151728</v>
      </c>
      <c r="D3" s="1"/>
      <c r="E3" s="1"/>
      <c r="F3" s="15">
        <f t="shared" ref="F3:F16" si="1">abs(B2-B3)</f>
        <v>1.37</v>
      </c>
    </row>
    <row r="4">
      <c r="A4" s="23">
        <v>10.8</v>
      </c>
      <c r="B4" s="23">
        <v>-0.770000587</v>
      </c>
      <c r="C4" s="23">
        <v>-0.464887697</v>
      </c>
      <c r="D4" s="1"/>
      <c r="E4" s="15">
        <f t="shared" ref="E4:E16" si="2">A4-A2</f>
        <v>7.57</v>
      </c>
      <c r="F4" s="15">
        <f t="shared" si="1"/>
        <v>1.38</v>
      </c>
    </row>
    <row r="5">
      <c r="A5" s="23">
        <v>15.1</v>
      </c>
      <c r="B5" s="23">
        <v>0.619999413</v>
      </c>
      <c r="C5" s="23">
        <v>0.498245845</v>
      </c>
      <c r="D5" s="1"/>
      <c r="E5" s="15">
        <f t="shared" si="2"/>
        <v>8.13</v>
      </c>
      <c r="F5" s="15">
        <f t="shared" si="1"/>
        <v>1.39</v>
      </c>
    </row>
    <row r="6">
      <c r="A6" s="23">
        <v>18.81</v>
      </c>
      <c r="B6" s="23">
        <v>-0.650000587</v>
      </c>
      <c r="C6" s="23">
        <v>-0.499367892</v>
      </c>
      <c r="D6" s="1"/>
      <c r="E6" s="15">
        <f t="shared" si="2"/>
        <v>8.01</v>
      </c>
      <c r="F6" s="15">
        <f t="shared" si="1"/>
        <v>1.27</v>
      </c>
    </row>
    <row r="7">
      <c r="A7" s="23">
        <v>22.57</v>
      </c>
      <c r="B7" s="23">
        <v>0.599999413</v>
      </c>
      <c r="C7" s="23">
        <v>0.499139908</v>
      </c>
      <c r="D7" s="1"/>
      <c r="E7" s="15">
        <f t="shared" si="2"/>
        <v>7.47</v>
      </c>
      <c r="F7" s="15">
        <f t="shared" si="1"/>
        <v>1.25</v>
      </c>
    </row>
    <row r="8">
      <c r="A8" s="23">
        <v>25.67</v>
      </c>
      <c r="B8" s="23">
        <v>-0.710000587</v>
      </c>
      <c r="C8" s="23">
        <v>-0.442127061</v>
      </c>
      <c r="D8" s="1"/>
      <c r="E8" s="15">
        <f t="shared" si="2"/>
        <v>6.86</v>
      </c>
      <c r="F8" s="15">
        <f t="shared" si="1"/>
        <v>1.31</v>
      </c>
    </row>
    <row r="9">
      <c r="A9" s="23">
        <v>29.64</v>
      </c>
      <c r="B9" s="23">
        <v>0.559999413</v>
      </c>
      <c r="C9" s="23">
        <v>0.477431712</v>
      </c>
      <c r="D9" s="1"/>
      <c r="E9" s="15">
        <f t="shared" si="2"/>
        <v>7.07</v>
      </c>
      <c r="F9" s="15">
        <f t="shared" si="1"/>
        <v>1.27</v>
      </c>
    </row>
    <row r="10">
      <c r="A10" s="23">
        <v>33.91</v>
      </c>
      <c r="B10" s="23">
        <v>-0.750000587</v>
      </c>
      <c r="C10" s="23">
        <v>-0.495514373</v>
      </c>
      <c r="D10" s="1"/>
      <c r="E10" s="15">
        <f t="shared" si="2"/>
        <v>8.24</v>
      </c>
      <c r="F10" s="15">
        <f t="shared" si="1"/>
        <v>1.31</v>
      </c>
    </row>
    <row r="11">
      <c r="A11" s="23">
        <v>37.51</v>
      </c>
      <c r="B11" s="23">
        <v>0.549999413</v>
      </c>
      <c r="C11" s="23">
        <v>0.499981867</v>
      </c>
      <c r="D11" s="1"/>
      <c r="E11" s="15">
        <f t="shared" si="2"/>
        <v>7.87</v>
      </c>
      <c r="F11" s="15">
        <f t="shared" si="1"/>
        <v>1.3</v>
      </c>
    </row>
    <row r="12">
      <c r="A12" s="23">
        <v>40.38</v>
      </c>
      <c r="B12" s="23">
        <v>-0.840000587</v>
      </c>
      <c r="C12" s="23">
        <v>-0.372970135</v>
      </c>
      <c r="D12" s="1"/>
      <c r="E12" s="15">
        <f t="shared" si="2"/>
        <v>6.47</v>
      </c>
      <c r="F12" s="15">
        <f t="shared" si="1"/>
        <v>1.39</v>
      </c>
    </row>
    <row r="13">
      <c r="A13" s="23">
        <v>44.28</v>
      </c>
      <c r="B13" s="23">
        <v>0.459999413</v>
      </c>
      <c r="C13" s="23">
        <v>0.411765816</v>
      </c>
      <c r="D13" s="1"/>
      <c r="E13" s="15">
        <f t="shared" si="2"/>
        <v>6.77</v>
      </c>
      <c r="F13" s="15">
        <f t="shared" si="1"/>
        <v>1.3</v>
      </c>
    </row>
    <row r="14">
      <c r="A14" s="23">
        <v>47.68</v>
      </c>
      <c r="B14" s="23">
        <v>-0.730000587</v>
      </c>
      <c r="C14" s="23">
        <v>-0.312212158</v>
      </c>
      <c r="D14" s="1"/>
      <c r="E14" s="15">
        <f t="shared" si="2"/>
        <v>7.3</v>
      </c>
      <c r="F14" s="15">
        <f t="shared" si="1"/>
        <v>1.19</v>
      </c>
    </row>
    <row r="15">
      <c r="A15" s="23">
        <v>51.75</v>
      </c>
      <c r="B15" s="23">
        <v>0.619999413</v>
      </c>
      <c r="C15" s="23">
        <v>0.404508023</v>
      </c>
      <c r="D15" s="1"/>
      <c r="E15" s="15">
        <f t="shared" si="2"/>
        <v>7.47</v>
      </c>
      <c r="F15" s="15">
        <f t="shared" si="1"/>
        <v>1.35</v>
      </c>
    </row>
    <row r="16">
      <c r="A16" s="23">
        <v>56.35</v>
      </c>
      <c r="B16" s="23">
        <v>-0.760000587</v>
      </c>
      <c r="C16" s="23">
        <v>-0.498245845</v>
      </c>
      <c r="D16" s="1"/>
      <c r="E16" s="15">
        <f t="shared" si="2"/>
        <v>8.67</v>
      </c>
      <c r="F16" s="15">
        <f t="shared" si="1"/>
        <v>1.38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7.530769231</v>
      </c>
      <c r="F19" s="6">
        <f>AVERAGE(F3:F16)</f>
        <v>1.318571429</v>
      </c>
    </row>
    <row r="20">
      <c r="A20" s="1"/>
      <c r="B20" s="1"/>
      <c r="C20" s="1"/>
      <c r="D20" s="2" t="s">
        <v>26</v>
      </c>
      <c r="E20" s="6">
        <f>STDEV(E4:E16)</f>
        <v>0.6411638056</v>
      </c>
      <c r="F20" s="6">
        <f>STDEV(F3:F16)</f>
        <v>0.06087277311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38"/>
  </cols>
  <sheetData>
    <row r="1">
      <c r="A1" s="16" t="s">
        <v>18</v>
      </c>
      <c r="B1" s="16" t="s">
        <v>19</v>
      </c>
    </row>
    <row r="3">
      <c r="B3" s="16">
        <v>1.17</v>
      </c>
    </row>
    <row r="4">
      <c r="A4" s="16">
        <v>6.999999999999999</v>
      </c>
      <c r="B4" s="16">
        <v>1.13</v>
      </c>
    </row>
    <row r="5">
      <c r="A5" s="16">
        <v>6.97</v>
      </c>
      <c r="B5" s="16">
        <v>1.21</v>
      </c>
      <c r="E5" s="18">
        <f>(2.77264*2*PI()/60*21.64/10)/(2*PI()*8/60)/1.5*COS(2*PI()*8/60*(0))</f>
        <v>0.4999994133</v>
      </c>
    </row>
    <row r="6">
      <c r="A6" s="16">
        <v>8.400000000000002</v>
      </c>
      <c r="B6" s="16">
        <v>1.1099999999999999</v>
      </c>
      <c r="D6" s="18" t="s">
        <v>28</v>
      </c>
      <c r="E6" s="16">
        <f>E5 * 2</f>
        <v>0.9999988267</v>
      </c>
    </row>
    <row r="7">
      <c r="A7" s="16">
        <v>7.670000000000002</v>
      </c>
      <c r="B7" s="16">
        <v>1.24</v>
      </c>
    </row>
    <row r="8">
      <c r="A8" s="16">
        <v>7.509999999999998</v>
      </c>
      <c r="B8" s="16">
        <v>1.23</v>
      </c>
      <c r="D8" s="24" t="s">
        <v>23</v>
      </c>
      <c r="E8" s="24" t="s">
        <v>27</v>
      </c>
    </row>
    <row r="9">
      <c r="A9" s="16">
        <v>7.639999999999997</v>
      </c>
      <c r="B9" s="16">
        <v>1.28</v>
      </c>
      <c r="D9" s="21">
        <f> (abs(A48- 7.5) / 7.5) * 100</f>
        <v>0.4239316239</v>
      </c>
      <c r="E9" s="21">
        <f> (abs(B48 - E6)/E6) * 100</f>
        <v>29.19062777</v>
      </c>
    </row>
    <row r="10">
      <c r="A10" s="16">
        <v>6.599999999999998</v>
      </c>
      <c r="B10" s="16">
        <v>1.26</v>
      </c>
    </row>
    <row r="11">
      <c r="A11" s="16">
        <v>7.200000000000003</v>
      </c>
      <c r="B11" s="16">
        <v>1.31</v>
      </c>
    </row>
    <row r="12">
      <c r="A12" s="16">
        <v>8.400000000000006</v>
      </c>
      <c r="B12" s="16">
        <v>1.31</v>
      </c>
    </row>
    <row r="13">
      <c r="A13" s="16">
        <v>8.369999999999997</v>
      </c>
      <c r="B13" s="16">
        <v>1.28</v>
      </c>
    </row>
    <row r="14">
      <c r="A14" s="16">
        <v>7.439999999999998</v>
      </c>
      <c r="B14" s="16">
        <v>1.25</v>
      </c>
    </row>
    <row r="15">
      <c r="A15" s="16">
        <v>7.3700000000000045</v>
      </c>
      <c r="B15" s="16">
        <v>1.24</v>
      </c>
    </row>
    <row r="16">
      <c r="A16" s="16">
        <v>7.200000000000003</v>
      </c>
      <c r="B16" s="16">
        <v>1.27</v>
      </c>
    </row>
    <row r="18">
      <c r="B18" s="16">
        <v>1.29</v>
      </c>
    </row>
    <row r="19">
      <c r="A19" s="16">
        <v>7.760000000000001</v>
      </c>
      <c r="B19" s="16">
        <v>1.34</v>
      </c>
    </row>
    <row r="20">
      <c r="A20" s="16">
        <v>8.100000000000001</v>
      </c>
      <c r="B20" s="16">
        <v>1.33</v>
      </c>
    </row>
    <row r="21">
      <c r="A21" s="16">
        <v>7.24</v>
      </c>
      <c r="B21" s="16">
        <v>1.34</v>
      </c>
    </row>
    <row r="22">
      <c r="A22" s="16">
        <v>7.199999999999999</v>
      </c>
      <c r="B22" s="16">
        <v>1.3</v>
      </c>
    </row>
    <row r="23">
      <c r="A23" s="16">
        <v>7.140000000000001</v>
      </c>
      <c r="B23" s="16">
        <v>1.3399999999999999</v>
      </c>
    </row>
    <row r="24">
      <c r="A24" s="16">
        <v>6.940000000000001</v>
      </c>
      <c r="B24" s="16">
        <v>1.33</v>
      </c>
    </row>
    <row r="25">
      <c r="A25" s="16">
        <v>8.229999999999997</v>
      </c>
      <c r="B25" s="16">
        <v>1.29</v>
      </c>
    </row>
    <row r="26">
      <c r="A26" s="16">
        <v>8.339999999999996</v>
      </c>
      <c r="B26" s="16">
        <v>1.28</v>
      </c>
    </row>
    <row r="27">
      <c r="A27" s="16">
        <v>7.440000000000005</v>
      </c>
      <c r="B27" s="16">
        <v>1.3399999999999999</v>
      </c>
    </row>
    <row r="28">
      <c r="A28" s="16">
        <v>7.700000000000003</v>
      </c>
      <c r="B28" s="16">
        <v>1.2999999999999998</v>
      </c>
    </row>
    <row r="29">
      <c r="A29" s="16">
        <v>6.869999999999997</v>
      </c>
      <c r="B29" s="16">
        <v>1.33</v>
      </c>
    </row>
    <row r="30">
      <c r="A30" s="16">
        <v>6.869999999999997</v>
      </c>
      <c r="B30" s="16">
        <v>1.33</v>
      </c>
    </row>
    <row r="31">
      <c r="A31" s="16">
        <v>8.240000000000002</v>
      </c>
      <c r="B31" s="16">
        <v>1.37</v>
      </c>
    </row>
    <row r="33">
      <c r="B33" s="16">
        <v>1.37</v>
      </c>
    </row>
    <row r="34">
      <c r="A34" s="16">
        <v>7.57</v>
      </c>
      <c r="B34" s="16">
        <v>1.38</v>
      </c>
    </row>
    <row r="35">
      <c r="A35" s="16">
        <v>8.129999999999999</v>
      </c>
      <c r="B35" s="16">
        <v>1.3900000000000001</v>
      </c>
    </row>
    <row r="36">
      <c r="A36" s="16">
        <v>8.009999999999998</v>
      </c>
      <c r="B36" s="16">
        <v>1.27</v>
      </c>
    </row>
    <row r="37">
      <c r="A37" s="16">
        <v>7.470000000000001</v>
      </c>
      <c r="B37" s="16">
        <v>1.25</v>
      </c>
    </row>
    <row r="38">
      <c r="A38" s="16">
        <v>6.860000000000003</v>
      </c>
      <c r="B38" s="16">
        <v>1.31</v>
      </c>
    </row>
    <row r="39">
      <c r="A39" s="16">
        <v>7.07</v>
      </c>
      <c r="B39" s="16">
        <v>1.27</v>
      </c>
    </row>
    <row r="40">
      <c r="A40" s="16">
        <v>8.239999999999995</v>
      </c>
      <c r="B40" s="16">
        <v>1.31</v>
      </c>
    </row>
    <row r="41">
      <c r="A41" s="16">
        <v>7.869999999999997</v>
      </c>
      <c r="B41" s="16">
        <v>1.3</v>
      </c>
    </row>
    <row r="42">
      <c r="A42" s="16">
        <v>6.470000000000006</v>
      </c>
      <c r="B42" s="16">
        <v>1.3900000000000001</v>
      </c>
    </row>
    <row r="43">
      <c r="A43" s="16">
        <v>6.770000000000003</v>
      </c>
      <c r="B43" s="16">
        <v>1.3</v>
      </c>
    </row>
    <row r="44">
      <c r="A44" s="16">
        <v>7.299999999999997</v>
      </c>
      <c r="B44" s="16">
        <v>1.19</v>
      </c>
    </row>
    <row r="45">
      <c r="A45" s="16">
        <v>7.469999999999999</v>
      </c>
      <c r="B45" s="16">
        <v>1.35</v>
      </c>
    </row>
    <row r="46">
      <c r="A46" s="16">
        <v>8.670000000000002</v>
      </c>
      <c r="B46" s="16">
        <v>1.38</v>
      </c>
    </row>
    <row r="48">
      <c r="A48" s="21">
        <f>average(A4:A46)</f>
        <v>7.531794872</v>
      </c>
      <c r="B48" s="21">
        <f>average(B3:B46)</f>
        <v>1.291904762</v>
      </c>
    </row>
    <row r="49">
      <c r="A49" s="22">
        <f>STDEV(A4:A46)</f>
        <v>0.5741074161</v>
      </c>
      <c r="B49" s="22">
        <f>STDEV(B3:B46)</f>
        <v>0.0651167093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3.91</v>
      </c>
      <c r="B2" s="14">
        <v>-4.619999913</v>
      </c>
      <c r="C2" s="14">
        <v>-2.973089814</v>
      </c>
      <c r="D2" s="1"/>
      <c r="E2" s="1"/>
      <c r="F2" s="1"/>
    </row>
    <row r="3">
      <c r="A3" s="14">
        <v>7.57</v>
      </c>
      <c r="B3" s="14">
        <v>2.860000087</v>
      </c>
      <c r="C3" s="14">
        <v>2.994843051</v>
      </c>
      <c r="D3" s="1"/>
      <c r="E3" s="1"/>
      <c r="F3" s="15">
        <f t="shared" ref="F3:F16" si="1">abs(B2-B3)</f>
        <v>7.48</v>
      </c>
    </row>
    <row r="4">
      <c r="A4" s="14">
        <v>10.97</v>
      </c>
      <c r="B4" s="14">
        <v>-4.579999913</v>
      </c>
      <c r="C4" s="14">
        <v>-2.917841636</v>
      </c>
      <c r="D4" s="1"/>
      <c r="E4" s="15">
        <f t="shared" ref="E4:E16" si="2">A4-A2</f>
        <v>7.06</v>
      </c>
      <c r="F4" s="15">
        <f t="shared" si="1"/>
        <v>7.44</v>
      </c>
    </row>
    <row r="5">
      <c r="A5" s="14">
        <v>15.01</v>
      </c>
      <c r="B5" s="14">
        <v>2.840000087</v>
      </c>
      <c r="C5" s="14">
        <v>2.999894811</v>
      </c>
      <c r="D5" s="1"/>
      <c r="E5" s="15">
        <f t="shared" si="2"/>
        <v>7.44</v>
      </c>
      <c r="F5" s="15">
        <f t="shared" si="1"/>
        <v>7.42</v>
      </c>
    </row>
    <row r="6">
      <c r="A6" s="14">
        <v>18.95</v>
      </c>
      <c r="B6" s="14">
        <v>-4.619999913</v>
      </c>
      <c r="C6" s="14">
        <v>-2.957988197</v>
      </c>
      <c r="D6" s="1"/>
      <c r="E6" s="15">
        <f t="shared" si="2"/>
        <v>7.98</v>
      </c>
      <c r="F6" s="15">
        <f t="shared" si="1"/>
        <v>7.46</v>
      </c>
    </row>
    <row r="7">
      <c r="A7" s="14">
        <v>22.61</v>
      </c>
      <c r="B7" s="14">
        <v>2.810000087</v>
      </c>
      <c r="C7" s="14">
        <v>2.987270729</v>
      </c>
      <c r="D7" s="1"/>
      <c r="E7" s="15">
        <f t="shared" si="2"/>
        <v>7.6</v>
      </c>
      <c r="F7" s="15">
        <f t="shared" si="1"/>
        <v>7.43</v>
      </c>
    </row>
    <row r="8">
      <c r="A8" s="14">
        <v>26.55</v>
      </c>
      <c r="B8" s="14">
        <v>-4.639999913</v>
      </c>
      <c r="C8" s="14">
        <v>-2.905749567</v>
      </c>
      <c r="D8" s="1"/>
      <c r="E8" s="15">
        <f t="shared" si="2"/>
        <v>7.6</v>
      </c>
      <c r="F8" s="15">
        <f t="shared" si="1"/>
        <v>7.45</v>
      </c>
    </row>
    <row r="9">
      <c r="A9" s="14">
        <v>30.15</v>
      </c>
      <c r="B9" s="14">
        <v>2.720000087</v>
      </c>
      <c r="C9" s="14">
        <v>2.97634419</v>
      </c>
      <c r="D9" s="1"/>
      <c r="E9" s="15">
        <f t="shared" si="2"/>
        <v>7.54</v>
      </c>
      <c r="F9" s="15">
        <f t="shared" si="1"/>
        <v>7.36</v>
      </c>
    </row>
    <row r="10">
      <c r="A10" s="14">
        <v>34.08</v>
      </c>
      <c r="B10" s="14">
        <v>-4.679999913</v>
      </c>
      <c r="C10" s="14">
        <v>-2.886083098</v>
      </c>
      <c r="D10" s="1"/>
      <c r="E10" s="15">
        <f t="shared" si="2"/>
        <v>7.53</v>
      </c>
      <c r="F10" s="15">
        <f t="shared" si="1"/>
        <v>7.4</v>
      </c>
    </row>
    <row r="11">
      <c r="A11" s="14">
        <v>37.62</v>
      </c>
      <c r="B11" s="14">
        <v>2.690000087</v>
      </c>
      <c r="C11" s="14">
        <v>2.984853137</v>
      </c>
      <c r="D11" s="1"/>
      <c r="E11" s="15">
        <f t="shared" si="2"/>
        <v>7.47</v>
      </c>
      <c r="F11" s="15">
        <f t="shared" si="1"/>
        <v>7.37</v>
      </c>
    </row>
    <row r="12">
      <c r="A12" s="14">
        <v>41.59</v>
      </c>
      <c r="B12" s="14">
        <v>-4.719999913</v>
      </c>
      <c r="C12" s="14">
        <v>-2.87912187</v>
      </c>
      <c r="D12" s="1"/>
      <c r="E12" s="15">
        <f t="shared" si="2"/>
        <v>7.51</v>
      </c>
      <c r="F12" s="15">
        <f t="shared" si="1"/>
        <v>7.41</v>
      </c>
    </row>
    <row r="13">
      <c r="A13" s="14">
        <v>45.19</v>
      </c>
      <c r="B13" s="14">
        <v>2.720000087</v>
      </c>
      <c r="C13" s="14">
        <v>2.962075703</v>
      </c>
      <c r="D13" s="1"/>
      <c r="E13" s="15">
        <f t="shared" si="2"/>
        <v>7.57</v>
      </c>
      <c r="F13" s="15">
        <f t="shared" si="1"/>
        <v>7.44</v>
      </c>
    </row>
    <row r="14">
      <c r="A14" s="14">
        <v>48.92</v>
      </c>
      <c r="B14" s="14">
        <v>-4.689999913</v>
      </c>
      <c r="C14" s="14">
        <v>-2.969626776</v>
      </c>
      <c r="D14" s="1"/>
      <c r="E14" s="15">
        <f t="shared" si="2"/>
        <v>7.33</v>
      </c>
      <c r="F14" s="15">
        <f t="shared" si="1"/>
        <v>7.41</v>
      </c>
    </row>
    <row r="15">
      <c r="A15" s="14">
        <v>52.19</v>
      </c>
      <c r="B15" s="14">
        <v>2.740000087</v>
      </c>
      <c r="C15" s="14">
        <v>2.899397414</v>
      </c>
      <c r="D15" s="1"/>
      <c r="E15" s="15">
        <f t="shared" si="2"/>
        <v>7</v>
      </c>
      <c r="F15" s="15">
        <f t="shared" si="1"/>
        <v>7.43</v>
      </c>
    </row>
    <row r="16">
      <c r="A16" s="14">
        <v>56.36</v>
      </c>
      <c r="B16" s="14">
        <v>-4.759999913</v>
      </c>
      <c r="C16" s="14">
        <v>-2.987270729</v>
      </c>
      <c r="D16" s="1"/>
      <c r="E16" s="15">
        <f t="shared" si="2"/>
        <v>7.44</v>
      </c>
      <c r="F16" s="15">
        <f t="shared" si="1"/>
        <v>7.5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7.466923077</v>
      </c>
      <c r="F19" s="6">
        <f>AVERAGE(F3:F16)</f>
        <v>7.428571429</v>
      </c>
    </row>
    <row r="20">
      <c r="A20" s="1"/>
      <c r="B20" s="1"/>
      <c r="C20" s="1"/>
      <c r="D20" s="2" t="s">
        <v>26</v>
      </c>
      <c r="E20" s="6">
        <f>STDEV(E4:E16)</f>
        <v>0.2456754165</v>
      </c>
      <c r="F20" s="6">
        <f>STDEV(F3:F16)</f>
        <v>0.03840215195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1.37</v>
      </c>
      <c r="B2" s="14">
        <v>2.166666667</v>
      </c>
      <c r="C2" s="14">
        <v>1.765798039</v>
      </c>
      <c r="D2" s="1"/>
      <c r="E2" s="1"/>
      <c r="F2" s="1"/>
    </row>
    <row r="3">
      <c r="A3" s="14">
        <v>3.07</v>
      </c>
      <c r="B3" s="14">
        <v>-1.853333333</v>
      </c>
      <c r="C3" s="14">
        <v>-1.813665944</v>
      </c>
      <c r="D3" s="1"/>
      <c r="E3" s="1"/>
      <c r="F3" s="15">
        <f t="shared" ref="F3:F40" si="1">abs(B2-B3)</f>
        <v>4.02</v>
      </c>
    </row>
    <row r="4">
      <c r="A4" s="14">
        <v>4.57</v>
      </c>
      <c r="B4" s="14">
        <v>2.126666667</v>
      </c>
      <c r="C4" s="14">
        <v>1.813665944</v>
      </c>
      <c r="D4" s="1"/>
      <c r="E4" s="15">
        <f t="shared" ref="E4:E40" si="2">A4-A2</f>
        <v>3.2</v>
      </c>
      <c r="F4" s="15">
        <f t="shared" si="1"/>
        <v>3.98</v>
      </c>
    </row>
    <row r="5">
      <c r="A5" s="14">
        <v>5.84</v>
      </c>
      <c r="B5" s="14">
        <v>-1.883333333</v>
      </c>
      <c r="C5" s="14">
        <v>-1.731356679</v>
      </c>
      <c r="D5" s="1"/>
      <c r="E5" s="15">
        <f t="shared" si="2"/>
        <v>2.77</v>
      </c>
      <c r="F5" s="15">
        <f t="shared" si="1"/>
        <v>4.01</v>
      </c>
    </row>
    <row r="6">
      <c r="A6" s="14">
        <v>7.64</v>
      </c>
      <c r="B6" s="14">
        <v>2.106666667</v>
      </c>
      <c r="C6" s="14">
        <v>1.755085745</v>
      </c>
      <c r="D6" s="1"/>
      <c r="E6" s="15">
        <f t="shared" si="2"/>
        <v>3.07</v>
      </c>
      <c r="F6" s="15">
        <f t="shared" si="1"/>
        <v>3.99</v>
      </c>
      <c r="H6" s="1"/>
      <c r="I6" s="15">
        <f>(-10*2*PI()/60*21.64/10)/(2*PI()*8/60)/1.5*COS(2*PI()*8/60*(0))</f>
        <v>-1.803333333</v>
      </c>
      <c r="K6" s="16">
        <f>(-25*2*PI()/60*22/10)/(2*PI()*20/60)/1.5*COS(2*PI()*20/60*(0))</f>
        <v>-1.833333333</v>
      </c>
    </row>
    <row r="7">
      <c r="A7" s="14">
        <v>9.1</v>
      </c>
      <c r="B7" s="14">
        <v>-1.853333333</v>
      </c>
      <c r="C7" s="14">
        <v>-1.793270601</v>
      </c>
      <c r="D7" s="1"/>
      <c r="E7" s="15">
        <f t="shared" si="2"/>
        <v>3.26</v>
      </c>
      <c r="F7" s="15">
        <f t="shared" si="1"/>
        <v>3.96</v>
      </c>
      <c r="H7" s="17" t="s">
        <v>20</v>
      </c>
      <c r="I7" s="15">
        <f>ABS(I6) * 2</f>
        <v>3.606666667</v>
      </c>
      <c r="K7" s="16">
        <f>abs(K6 * 2)</f>
        <v>3.666666667</v>
      </c>
    </row>
    <row r="8">
      <c r="A8" s="14">
        <v>10.64</v>
      </c>
      <c r="B8" s="14">
        <v>2.076666667</v>
      </c>
      <c r="C8" s="14">
        <v>1.755085745</v>
      </c>
      <c r="D8" s="1"/>
      <c r="E8" s="15">
        <f t="shared" si="2"/>
        <v>3</v>
      </c>
      <c r="F8" s="15">
        <f t="shared" si="1"/>
        <v>3.93</v>
      </c>
      <c r="H8" s="1"/>
      <c r="I8" s="1"/>
    </row>
    <row r="9">
      <c r="A9" s="14">
        <v>12.1</v>
      </c>
      <c r="B9" s="14">
        <v>-1.883333333</v>
      </c>
      <c r="C9" s="14">
        <v>-1.793270601</v>
      </c>
      <c r="D9" s="1"/>
      <c r="E9" s="15">
        <f t="shared" si="2"/>
        <v>3</v>
      </c>
      <c r="F9" s="15">
        <f t="shared" si="1"/>
        <v>3.96</v>
      </c>
      <c r="H9" s="17" t="s">
        <v>21</v>
      </c>
      <c r="I9" s="17">
        <v>3.0</v>
      </c>
      <c r="J9" s="18" t="s">
        <v>22</v>
      </c>
    </row>
    <row r="10">
      <c r="A10" s="14">
        <v>13.67</v>
      </c>
      <c r="B10" s="14">
        <v>2.106666667</v>
      </c>
      <c r="C10" s="14">
        <v>1.718350314</v>
      </c>
      <c r="D10" s="1"/>
      <c r="E10" s="15">
        <f t="shared" si="2"/>
        <v>3.03</v>
      </c>
      <c r="F10" s="15">
        <f t="shared" si="1"/>
        <v>3.99</v>
      </c>
      <c r="H10" s="1"/>
      <c r="I10" s="1"/>
    </row>
    <row r="11">
      <c r="A11" s="14">
        <v>15.14</v>
      </c>
      <c r="B11" s="14">
        <v>-1.853333333</v>
      </c>
      <c r="C11" s="14">
        <v>-1.755085745</v>
      </c>
      <c r="D11" s="1"/>
      <c r="E11" s="15">
        <f t="shared" si="2"/>
        <v>3.04</v>
      </c>
      <c r="F11" s="15">
        <f t="shared" si="1"/>
        <v>3.96</v>
      </c>
      <c r="H11" s="1"/>
      <c r="I11" s="1"/>
    </row>
    <row r="12">
      <c r="A12" s="14">
        <v>16.34</v>
      </c>
      <c r="B12" s="14">
        <v>2.086666667</v>
      </c>
      <c r="C12" s="14">
        <v>1.731356679</v>
      </c>
      <c r="D12" s="1"/>
      <c r="E12" s="15">
        <f t="shared" si="2"/>
        <v>2.67</v>
      </c>
      <c r="F12" s="15">
        <f t="shared" si="1"/>
        <v>3.94</v>
      </c>
      <c r="H12" s="1"/>
      <c r="I12" s="1"/>
    </row>
    <row r="13">
      <c r="A13" s="14">
        <v>17.94</v>
      </c>
      <c r="B13" s="14">
        <v>-1.883333333</v>
      </c>
      <c r="C13" s="14">
        <v>-1.818876952</v>
      </c>
      <c r="D13" s="1"/>
      <c r="E13" s="15">
        <f t="shared" si="2"/>
        <v>2.8</v>
      </c>
      <c r="F13" s="15">
        <f t="shared" si="1"/>
        <v>3.97</v>
      </c>
      <c r="H13" s="19" t="s">
        <v>23</v>
      </c>
      <c r="I13" s="19" t="s">
        <v>24</v>
      </c>
    </row>
    <row r="14">
      <c r="A14" s="14">
        <v>19.34</v>
      </c>
      <c r="B14" s="14">
        <v>2.116666667</v>
      </c>
      <c r="C14" s="14">
        <v>1.731356679</v>
      </c>
      <c r="D14" s="1"/>
      <c r="E14" s="15">
        <f t="shared" si="2"/>
        <v>3</v>
      </c>
      <c r="F14" s="15">
        <f t="shared" si="1"/>
        <v>4</v>
      </c>
      <c r="H14" s="20">
        <f> (abs(E43- 3) / 3) * 100</f>
        <v>0.2162162162</v>
      </c>
      <c r="I14" s="20">
        <f> (abs(F43 - K7)/K7) * 100</f>
        <v>7.791866029</v>
      </c>
    </row>
    <row r="15">
      <c r="A15" s="14">
        <v>21.14</v>
      </c>
      <c r="B15" s="14">
        <v>-1.833333333</v>
      </c>
      <c r="C15" s="14">
        <v>-1.755085745</v>
      </c>
      <c r="D15" s="1"/>
      <c r="E15" s="15">
        <f t="shared" si="2"/>
        <v>3.2</v>
      </c>
      <c r="F15" s="15">
        <f t="shared" si="1"/>
        <v>3.95</v>
      </c>
    </row>
    <row r="16">
      <c r="A16" s="14">
        <v>22.67</v>
      </c>
      <c r="B16" s="14">
        <v>2.106666667</v>
      </c>
      <c r="C16" s="14">
        <v>1.718350314</v>
      </c>
      <c r="D16" s="1"/>
      <c r="E16" s="15">
        <f t="shared" si="2"/>
        <v>3.33</v>
      </c>
      <c r="F16" s="15">
        <f t="shared" si="1"/>
        <v>3.94</v>
      </c>
    </row>
    <row r="17">
      <c r="A17" s="14">
        <v>24.14</v>
      </c>
      <c r="B17" s="14">
        <v>-1.833333333</v>
      </c>
      <c r="C17" s="14">
        <v>-1.755085745</v>
      </c>
      <c r="D17" s="1"/>
      <c r="E17" s="15">
        <f t="shared" si="2"/>
        <v>3</v>
      </c>
      <c r="F17" s="15">
        <f t="shared" si="1"/>
        <v>3.94</v>
      </c>
    </row>
    <row r="18">
      <c r="A18" s="14">
        <v>25.67</v>
      </c>
      <c r="B18" s="14">
        <v>2.106666667</v>
      </c>
      <c r="C18" s="14">
        <v>1.718350314</v>
      </c>
      <c r="D18" s="1"/>
      <c r="E18" s="15">
        <f t="shared" si="2"/>
        <v>3</v>
      </c>
      <c r="F18" s="15">
        <f t="shared" si="1"/>
        <v>3.94</v>
      </c>
    </row>
    <row r="19">
      <c r="A19" s="14">
        <v>27.17</v>
      </c>
      <c r="B19" s="14">
        <v>-1.853333333</v>
      </c>
      <c r="C19" s="14">
        <v>-1.718350314</v>
      </c>
      <c r="E19" s="15">
        <f t="shared" si="2"/>
        <v>3.03</v>
      </c>
      <c r="F19" s="15">
        <f t="shared" si="1"/>
        <v>3.96</v>
      </c>
    </row>
    <row r="20">
      <c r="A20" s="14">
        <v>28.34</v>
      </c>
      <c r="B20" s="14">
        <v>2.086666667</v>
      </c>
      <c r="C20" s="14">
        <v>1.731356679</v>
      </c>
      <c r="E20" s="15">
        <f t="shared" si="2"/>
        <v>2.67</v>
      </c>
      <c r="F20" s="15">
        <f t="shared" si="1"/>
        <v>3.94</v>
      </c>
    </row>
    <row r="21">
      <c r="A21" s="14">
        <v>29.97</v>
      </c>
      <c r="B21" s="14">
        <v>-1.883333333</v>
      </c>
      <c r="C21" s="14">
        <v>-1.829715669</v>
      </c>
      <c r="E21" s="15">
        <f t="shared" si="2"/>
        <v>2.8</v>
      </c>
      <c r="F21" s="15">
        <f t="shared" si="1"/>
        <v>3.97</v>
      </c>
    </row>
    <row r="22">
      <c r="A22" s="14">
        <v>31.34</v>
      </c>
      <c r="B22" s="14">
        <v>2.106666667</v>
      </c>
      <c r="C22" s="14">
        <v>1.731356679</v>
      </c>
      <c r="E22" s="15">
        <f t="shared" si="2"/>
        <v>3</v>
      </c>
      <c r="F22" s="15">
        <f t="shared" si="1"/>
        <v>3.99</v>
      </c>
    </row>
    <row r="23">
      <c r="A23" s="14">
        <v>33.11</v>
      </c>
      <c r="B23" s="14">
        <v>-1.913333333</v>
      </c>
      <c r="C23" s="14">
        <v>-1.784894655</v>
      </c>
      <c r="E23" s="15">
        <f t="shared" si="2"/>
        <v>3.14</v>
      </c>
      <c r="F23" s="15">
        <f t="shared" si="1"/>
        <v>4.02</v>
      </c>
    </row>
    <row r="24">
      <c r="A24" s="14">
        <v>34.71</v>
      </c>
      <c r="B24" s="14">
        <v>2.036666667</v>
      </c>
      <c r="C24" s="14">
        <v>1.658849596</v>
      </c>
      <c r="E24" s="15">
        <f t="shared" si="2"/>
        <v>3.37</v>
      </c>
      <c r="F24" s="15">
        <f t="shared" si="1"/>
        <v>3.95</v>
      </c>
    </row>
    <row r="25">
      <c r="A25" s="14">
        <v>36.04</v>
      </c>
      <c r="B25" s="14">
        <v>-1.913333333</v>
      </c>
      <c r="C25" s="14">
        <v>-1.826903575</v>
      </c>
      <c r="E25" s="15">
        <f t="shared" si="2"/>
        <v>2.93</v>
      </c>
      <c r="F25" s="15">
        <f t="shared" si="1"/>
        <v>3.95</v>
      </c>
    </row>
    <row r="26">
      <c r="A26" s="14">
        <v>37.71</v>
      </c>
      <c r="B26" s="14">
        <v>2.036666667</v>
      </c>
      <c r="C26" s="14">
        <v>1.658849596</v>
      </c>
      <c r="E26" s="15">
        <f t="shared" si="2"/>
        <v>3</v>
      </c>
      <c r="F26" s="15">
        <f t="shared" si="1"/>
        <v>3.95</v>
      </c>
    </row>
    <row r="27">
      <c r="A27" s="14">
        <v>39.21</v>
      </c>
      <c r="B27" s="14">
        <v>-1.863333333</v>
      </c>
      <c r="C27" s="14">
        <v>-1.658849596</v>
      </c>
      <c r="E27" s="15">
        <f t="shared" si="2"/>
        <v>3.17</v>
      </c>
      <c r="F27" s="15">
        <f t="shared" si="1"/>
        <v>3.9</v>
      </c>
    </row>
    <row r="28">
      <c r="A28" s="14">
        <v>40.74</v>
      </c>
      <c r="B28" s="14">
        <v>2.016666667</v>
      </c>
      <c r="C28" s="14">
        <v>1.606562247</v>
      </c>
      <c r="E28" s="15">
        <f t="shared" si="2"/>
        <v>3.03</v>
      </c>
      <c r="F28" s="15">
        <f t="shared" si="1"/>
        <v>3.88</v>
      </c>
    </row>
    <row r="29">
      <c r="A29" s="14">
        <v>42.21</v>
      </c>
      <c r="B29" s="14">
        <v>-1.833333333</v>
      </c>
      <c r="C29" s="14">
        <v>-1.658849596</v>
      </c>
      <c r="E29" s="15">
        <f t="shared" si="2"/>
        <v>3</v>
      </c>
      <c r="F29" s="15">
        <f t="shared" si="1"/>
        <v>3.85</v>
      </c>
    </row>
    <row r="30">
      <c r="A30" s="14">
        <v>43.74</v>
      </c>
      <c r="B30" s="14">
        <v>2.056666667</v>
      </c>
      <c r="C30" s="14">
        <v>1.606562247</v>
      </c>
      <c r="E30" s="15">
        <f t="shared" si="2"/>
        <v>3</v>
      </c>
      <c r="F30" s="15">
        <f t="shared" si="1"/>
        <v>3.89</v>
      </c>
    </row>
    <row r="31">
      <c r="A31" s="14">
        <v>45.21</v>
      </c>
      <c r="B31" s="14">
        <v>-1.843333333</v>
      </c>
      <c r="C31" s="14">
        <v>-1.658849596</v>
      </c>
      <c r="E31" s="15">
        <f t="shared" si="2"/>
        <v>3</v>
      </c>
      <c r="F31" s="15">
        <f t="shared" si="1"/>
        <v>3.9</v>
      </c>
    </row>
    <row r="32">
      <c r="A32" s="14">
        <v>46.37</v>
      </c>
      <c r="B32" s="14">
        <v>2.096666667</v>
      </c>
      <c r="C32" s="14">
        <v>1.765798039</v>
      </c>
      <c r="E32" s="15">
        <f t="shared" si="2"/>
        <v>2.63</v>
      </c>
      <c r="F32" s="15">
        <f t="shared" si="1"/>
        <v>3.94</v>
      </c>
    </row>
    <row r="33">
      <c r="A33" s="14">
        <v>48.21</v>
      </c>
      <c r="B33" s="14">
        <v>-1.873333333</v>
      </c>
      <c r="C33" s="14">
        <v>-1.658849596</v>
      </c>
      <c r="E33" s="15">
        <f t="shared" si="2"/>
        <v>3</v>
      </c>
      <c r="F33" s="15">
        <f t="shared" si="1"/>
        <v>3.97</v>
      </c>
    </row>
    <row r="34">
      <c r="A34" s="14">
        <v>49.74</v>
      </c>
      <c r="B34" s="14">
        <v>2.066666667</v>
      </c>
      <c r="C34" s="14">
        <v>1.606562247</v>
      </c>
      <c r="E34" s="15">
        <f t="shared" si="2"/>
        <v>3.37</v>
      </c>
      <c r="F34" s="15">
        <f t="shared" si="1"/>
        <v>3.94</v>
      </c>
    </row>
    <row r="35">
      <c r="A35" s="14">
        <v>51.24</v>
      </c>
      <c r="B35" s="14">
        <v>-1.873333333</v>
      </c>
      <c r="C35" s="14">
        <v>-1.606562247</v>
      </c>
      <c r="E35" s="15">
        <f t="shared" si="2"/>
        <v>3.03</v>
      </c>
      <c r="F35" s="15">
        <f t="shared" si="1"/>
        <v>3.94</v>
      </c>
    </row>
    <row r="36">
      <c r="A36" s="14">
        <v>52.47</v>
      </c>
      <c r="B36" s="14">
        <v>2.116666667</v>
      </c>
      <c r="C36" s="14">
        <v>1.829715669</v>
      </c>
      <c r="E36" s="15">
        <f t="shared" si="2"/>
        <v>2.73</v>
      </c>
      <c r="F36" s="15">
        <f t="shared" si="1"/>
        <v>3.99</v>
      </c>
    </row>
    <row r="37">
      <c r="A37" s="14">
        <v>54.24</v>
      </c>
      <c r="B37" s="14">
        <v>-1.843333333</v>
      </c>
      <c r="C37" s="14">
        <v>-1.606562247</v>
      </c>
      <c r="E37" s="15">
        <f t="shared" si="2"/>
        <v>3</v>
      </c>
      <c r="F37" s="15">
        <f t="shared" si="1"/>
        <v>3.96</v>
      </c>
    </row>
    <row r="38">
      <c r="A38" s="14">
        <v>55.47</v>
      </c>
      <c r="B38" s="14">
        <v>2.086666667</v>
      </c>
      <c r="C38" s="14">
        <v>1.829715669</v>
      </c>
      <c r="E38" s="15">
        <f t="shared" si="2"/>
        <v>3</v>
      </c>
      <c r="F38" s="15">
        <f t="shared" si="1"/>
        <v>3.93</v>
      </c>
    </row>
    <row r="39">
      <c r="A39" s="14">
        <v>57.24</v>
      </c>
      <c r="B39" s="14">
        <v>-1.863333333</v>
      </c>
      <c r="C39" s="14">
        <v>-1.606562247</v>
      </c>
      <c r="E39" s="15">
        <f t="shared" si="2"/>
        <v>3</v>
      </c>
      <c r="F39" s="15">
        <f t="shared" si="1"/>
        <v>3.95</v>
      </c>
    </row>
    <row r="40">
      <c r="A40" s="14">
        <v>58.44</v>
      </c>
      <c r="B40" s="14">
        <v>2.076666667</v>
      </c>
      <c r="C40" s="14">
        <v>1.818876952</v>
      </c>
      <c r="E40" s="15">
        <f t="shared" si="2"/>
        <v>2.97</v>
      </c>
      <c r="F40" s="15">
        <f t="shared" si="1"/>
        <v>3.94</v>
      </c>
    </row>
    <row r="43">
      <c r="D43" s="2" t="s">
        <v>25</v>
      </c>
      <c r="E43" s="6">
        <f>AVERAGE(E4:E40)</f>
        <v>3.006486486</v>
      </c>
      <c r="F43" s="6">
        <f>AVERAGE(F3:F40)</f>
        <v>3.952368421</v>
      </c>
    </row>
    <row r="44">
      <c r="D44" s="2" t="s">
        <v>26</v>
      </c>
      <c r="E44" s="6">
        <f>STDEV(E4:E40)</f>
        <v>0.1790129762</v>
      </c>
      <c r="F44" s="6">
        <f>STDEV(F3:F40)</f>
        <v>0.03671910987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3.94</v>
      </c>
      <c r="B2" s="14">
        <v>-4.909999913</v>
      </c>
      <c r="C2" s="14">
        <v>-2.962075703</v>
      </c>
      <c r="D2" s="1"/>
      <c r="E2" s="1"/>
      <c r="F2" s="1"/>
    </row>
    <row r="3">
      <c r="A3" s="14">
        <v>7.57</v>
      </c>
      <c r="B3" s="14">
        <v>3.020000087</v>
      </c>
      <c r="C3" s="14">
        <v>2.994843051</v>
      </c>
      <c r="D3" s="1"/>
      <c r="E3" s="1"/>
      <c r="F3" s="15">
        <f t="shared" ref="F3:F16" si="1">abs(B2-B3)</f>
        <v>7.93</v>
      </c>
    </row>
    <row r="4">
      <c r="A4" s="14">
        <v>11.47</v>
      </c>
      <c r="B4" s="14">
        <v>-4.929999913</v>
      </c>
      <c r="C4" s="14">
        <v>-2.949190681</v>
      </c>
      <c r="D4" s="1"/>
      <c r="E4" s="15">
        <f t="shared" ref="E4:E16" si="2">A4-A2</f>
        <v>7.53</v>
      </c>
      <c r="F4" s="15">
        <f t="shared" si="1"/>
        <v>7.95</v>
      </c>
    </row>
    <row r="5">
      <c r="A5" s="14">
        <v>15.08</v>
      </c>
      <c r="B5" s="14">
        <v>2.980000087</v>
      </c>
      <c r="C5" s="14">
        <v>2.993264958</v>
      </c>
      <c r="D5" s="1"/>
      <c r="E5" s="15">
        <f t="shared" si="2"/>
        <v>7.51</v>
      </c>
      <c r="F5" s="15">
        <f t="shared" si="1"/>
        <v>7.91</v>
      </c>
    </row>
    <row r="6">
      <c r="A6" s="14">
        <v>18.54</v>
      </c>
      <c r="B6" s="14">
        <v>-4.999999913</v>
      </c>
      <c r="C6" s="14">
        <v>-2.953693089</v>
      </c>
      <c r="D6" s="1"/>
      <c r="E6" s="15">
        <f t="shared" si="2"/>
        <v>7.07</v>
      </c>
      <c r="F6" s="15">
        <f t="shared" si="1"/>
        <v>7.98</v>
      </c>
    </row>
    <row r="7">
      <c r="A7" s="14">
        <v>22.48</v>
      </c>
      <c r="B7" s="14">
        <v>3.000000087</v>
      </c>
      <c r="C7" s="14">
        <v>2.999578993</v>
      </c>
      <c r="D7" s="1"/>
      <c r="E7" s="15">
        <f t="shared" si="2"/>
        <v>7.4</v>
      </c>
      <c r="F7" s="15">
        <f t="shared" si="1"/>
        <v>8</v>
      </c>
    </row>
    <row r="8">
      <c r="A8" s="14">
        <v>25.91</v>
      </c>
      <c r="B8" s="14">
        <v>-4.989999913</v>
      </c>
      <c r="C8" s="14">
        <v>-2.87912187</v>
      </c>
      <c r="D8" s="1"/>
      <c r="E8" s="15">
        <f t="shared" si="2"/>
        <v>7.37</v>
      </c>
      <c r="F8" s="15">
        <f t="shared" si="1"/>
        <v>7.99</v>
      </c>
    </row>
    <row r="9">
      <c r="A9" s="14">
        <v>30.15</v>
      </c>
      <c r="B9" s="14">
        <v>2.960000087</v>
      </c>
      <c r="C9" s="14">
        <v>2.97634419</v>
      </c>
      <c r="D9" s="1"/>
      <c r="E9" s="15">
        <f t="shared" si="2"/>
        <v>7.67</v>
      </c>
      <c r="F9" s="15">
        <f t="shared" si="1"/>
        <v>7.95</v>
      </c>
    </row>
    <row r="10">
      <c r="A10" s="14">
        <v>33.55</v>
      </c>
      <c r="B10" s="14">
        <v>-4.939999913</v>
      </c>
      <c r="C10" s="14">
        <v>-2.957988197</v>
      </c>
      <c r="D10" s="1"/>
      <c r="E10" s="15">
        <f t="shared" si="2"/>
        <v>7.64</v>
      </c>
      <c r="F10" s="15">
        <f t="shared" si="1"/>
        <v>7.9</v>
      </c>
    </row>
    <row r="11">
      <c r="A11" s="14">
        <v>37.65</v>
      </c>
      <c r="B11" s="14">
        <v>2.990000087</v>
      </c>
      <c r="C11" s="14">
        <v>2.97634419</v>
      </c>
      <c r="D11" s="1"/>
      <c r="E11" s="15">
        <f t="shared" si="2"/>
        <v>7.5</v>
      </c>
      <c r="F11" s="15">
        <f t="shared" si="1"/>
        <v>7.93</v>
      </c>
    </row>
    <row r="12">
      <c r="A12" s="14">
        <v>41.49</v>
      </c>
      <c r="B12" s="14">
        <v>-4.969999913</v>
      </c>
      <c r="C12" s="14">
        <v>-2.939565242</v>
      </c>
      <c r="D12" s="1"/>
      <c r="E12" s="15">
        <f t="shared" si="2"/>
        <v>7.94</v>
      </c>
      <c r="F12" s="15">
        <f t="shared" si="1"/>
        <v>7.96</v>
      </c>
    </row>
    <row r="13">
      <c r="A13" s="14">
        <v>45.19</v>
      </c>
      <c r="B13" s="14">
        <v>3.030000087</v>
      </c>
      <c r="C13" s="14">
        <v>2.962075703</v>
      </c>
      <c r="D13" s="1"/>
      <c r="E13" s="15">
        <f t="shared" si="2"/>
        <v>7.54</v>
      </c>
      <c r="F13" s="15">
        <f t="shared" si="1"/>
        <v>8</v>
      </c>
    </row>
    <row r="14">
      <c r="A14" s="14">
        <v>49.09</v>
      </c>
      <c r="B14" s="14">
        <v>-4.939999913</v>
      </c>
      <c r="C14" s="14">
        <v>-2.87912187</v>
      </c>
      <c r="D14" s="1"/>
      <c r="E14" s="15">
        <f t="shared" si="2"/>
        <v>7.6</v>
      </c>
      <c r="F14" s="15">
        <f t="shared" si="1"/>
        <v>7.97</v>
      </c>
    </row>
    <row r="15">
      <c r="A15" s="14">
        <v>52.36</v>
      </c>
      <c r="B15" s="14">
        <v>3.020000087</v>
      </c>
      <c r="C15" s="14">
        <v>2.979389676</v>
      </c>
      <c r="D15" s="1"/>
      <c r="E15" s="15">
        <f t="shared" si="2"/>
        <v>7.17</v>
      </c>
      <c r="F15" s="15">
        <f t="shared" si="1"/>
        <v>7.96</v>
      </c>
    </row>
    <row r="16">
      <c r="A16" s="14">
        <v>56.53</v>
      </c>
      <c r="B16" s="14">
        <v>-5.009999913</v>
      </c>
      <c r="C16" s="14">
        <v>-2.917841636</v>
      </c>
      <c r="D16" s="1"/>
      <c r="E16" s="15">
        <f t="shared" si="2"/>
        <v>7.44</v>
      </c>
      <c r="F16" s="15">
        <f t="shared" si="1"/>
        <v>8.03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7.490769231</v>
      </c>
      <c r="F19" s="6">
        <f>AVERAGE(F3:F16)</f>
        <v>7.961428571</v>
      </c>
    </row>
    <row r="20">
      <c r="A20" s="1"/>
      <c r="B20" s="1"/>
      <c r="C20" s="1"/>
      <c r="D20" s="2" t="s">
        <v>26</v>
      </c>
      <c r="E20" s="6">
        <f>STDEV(E4:E16)</f>
        <v>0.2194486097</v>
      </c>
      <c r="F20" s="6">
        <f>STDEV(F3:F16)</f>
        <v>0.03676477052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4.4</v>
      </c>
      <c r="B2" s="14">
        <v>-4.809999913</v>
      </c>
      <c r="C2" s="14">
        <v>-2.566092855</v>
      </c>
      <c r="D2" s="1"/>
      <c r="E2" s="1"/>
      <c r="F2" s="1"/>
    </row>
    <row r="3">
      <c r="A3" s="14">
        <v>8.0</v>
      </c>
      <c r="B3" s="14">
        <v>3.100000087</v>
      </c>
      <c r="C3" s="14">
        <v>2.740636452</v>
      </c>
      <c r="D3" s="1"/>
      <c r="E3" s="1"/>
      <c r="F3" s="15">
        <f t="shared" ref="F3:F16" si="1">abs(B2-B3)</f>
        <v>7.91</v>
      </c>
      <c r="H3" s="16">
        <f>(16.63586*2*PI()/60*21.64/10)/(2*PI()*8/60)/1.5*COS(2*PI()*8/60*(0))</f>
        <v>3.000000087</v>
      </c>
    </row>
    <row r="4">
      <c r="A4" s="14">
        <v>11.6</v>
      </c>
      <c r="B4" s="14">
        <v>-4.879999913</v>
      </c>
      <c r="C4" s="14">
        <v>-2.871958576</v>
      </c>
      <c r="D4" s="1"/>
      <c r="E4" s="15">
        <f t="shared" ref="E4:E16" si="2">A4-A2</f>
        <v>7.2</v>
      </c>
      <c r="F4" s="15">
        <f t="shared" si="1"/>
        <v>7.98</v>
      </c>
      <c r="H4" s="16">
        <f>H3 * 2</f>
        <v>6.000000173</v>
      </c>
    </row>
    <row r="5">
      <c r="A5" s="14">
        <v>15.37</v>
      </c>
      <c r="B5" s="14">
        <v>3.110000087</v>
      </c>
      <c r="C5" s="14">
        <v>2.857027811</v>
      </c>
      <c r="D5" s="1"/>
      <c r="E5" s="15">
        <f t="shared" si="2"/>
        <v>7.37</v>
      </c>
      <c r="F5" s="15">
        <f t="shared" si="1"/>
        <v>7.99</v>
      </c>
    </row>
    <row r="6">
      <c r="A6" s="14">
        <v>18.77</v>
      </c>
      <c r="B6" s="14">
        <v>-4.929999913</v>
      </c>
      <c r="C6" s="14">
        <v>-2.999578993</v>
      </c>
      <c r="D6" s="1"/>
      <c r="E6" s="15">
        <f t="shared" si="2"/>
        <v>7.17</v>
      </c>
      <c r="F6" s="15">
        <f t="shared" si="1"/>
        <v>8.04</v>
      </c>
    </row>
    <row r="7">
      <c r="A7" s="14">
        <v>23.07</v>
      </c>
      <c r="B7" s="14">
        <v>3.040000087</v>
      </c>
      <c r="C7" s="14">
        <v>2.664409423</v>
      </c>
      <c r="D7" s="1"/>
      <c r="E7" s="15">
        <f t="shared" si="2"/>
        <v>7.7</v>
      </c>
      <c r="F7" s="15">
        <f t="shared" si="1"/>
        <v>7.97</v>
      </c>
    </row>
    <row r="8">
      <c r="A8" s="14">
        <v>26.91</v>
      </c>
      <c r="B8" s="14">
        <v>-4.829999913</v>
      </c>
      <c r="C8" s="14">
        <v>-2.552983519</v>
      </c>
      <c r="D8" s="1"/>
      <c r="E8" s="15">
        <f t="shared" si="2"/>
        <v>8.14</v>
      </c>
      <c r="F8" s="15">
        <f t="shared" si="1"/>
        <v>7.87</v>
      </c>
    </row>
    <row r="9">
      <c r="A9" s="14">
        <v>30.61</v>
      </c>
      <c r="B9" s="14">
        <v>3.030000087</v>
      </c>
      <c r="C9" s="14">
        <v>2.616720214</v>
      </c>
      <c r="D9" s="1"/>
      <c r="E9" s="15">
        <f t="shared" si="2"/>
        <v>7.54</v>
      </c>
      <c r="F9" s="15">
        <f t="shared" si="1"/>
        <v>7.86</v>
      </c>
    </row>
    <row r="10">
      <c r="A10" s="14">
        <v>34.08</v>
      </c>
      <c r="B10" s="14">
        <v>-4.929999913</v>
      </c>
      <c r="C10" s="14">
        <v>-2.886083098</v>
      </c>
      <c r="D10" s="1"/>
      <c r="E10" s="15">
        <f t="shared" si="2"/>
        <v>7.17</v>
      </c>
      <c r="F10" s="15">
        <f t="shared" si="1"/>
        <v>7.96</v>
      </c>
    </row>
    <row r="11">
      <c r="A11" s="14">
        <v>38.11</v>
      </c>
      <c r="B11" s="14">
        <v>3.020000087</v>
      </c>
      <c r="C11" s="14">
        <v>2.616720214</v>
      </c>
      <c r="D11" s="1"/>
      <c r="E11" s="15">
        <f t="shared" si="2"/>
        <v>7.5</v>
      </c>
      <c r="F11" s="15">
        <f t="shared" si="1"/>
        <v>7.95</v>
      </c>
    </row>
    <row r="12">
      <c r="A12" s="14">
        <v>41.95</v>
      </c>
      <c r="B12" s="14">
        <v>-4.939999913</v>
      </c>
      <c r="C12" s="14">
        <v>-2.498763794</v>
      </c>
      <c r="D12" s="1"/>
      <c r="E12" s="15">
        <f t="shared" si="2"/>
        <v>7.87</v>
      </c>
      <c r="F12" s="15">
        <f t="shared" si="1"/>
        <v>7.96</v>
      </c>
    </row>
    <row r="13">
      <c r="A13" s="14">
        <v>45.61</v>
      </c>
      <c r="B13" s="14">
        <v>2.960000087</v>
      </c>
      <c r="C13" s="14">
        <v>2.616720214</v>
      </c>
      <c r="D13" s="1"/>
      <c r="E13" s="15">
        <f t="shared" si="2"/>
        <v>7.5</v>
      </c>
      <c r="F13" s="15">
        <f t="shared" si="1"/>
        <v>7.9</v>
      </c>
    </row>
    <row r="14">
      <c r="A14" s="14">
        <v>49.52</v>
      </c>
      <c r="B14" s="14">
        <v>-4.889999913</v>
      </c>
      <c r="C14" s="14">
        <v>-2.397166454</v>
      </c>
      <c r="D14" s="1"/>
      <c r="E14" s="15">
        <f t="shared" si="2"/>
        <v>7.57</v>
      </c>
      <c r="F14" s="15">
        <f t="shared" si="1"/>
        <v>7.85</v>
      </c>
    </row>
    <row r="15">
      <c r="A15" s="14">
        <v>52.52</v>
      </c>
      <c r="B15" s="14">
        <v>3.010000087</v>
      </c>
      <c r="C15" s="14">
        <v>2.999578993</v>
      </c>
      <c r="D15" s="1"/>
      <c r="E15" s="15">
        <f t="shared" si="2"/>
        <v>6.91</v>
      </c>
      <c r="F15" s="15">
        <f t="shared" si="1"/>
        <v>7.9</v>
      </c>
    </row>
    <row r="16">
      <c r="A16" s="14">
        <v>56.32</v>
      </c>
      <c r="B16" s="14">
        <v>-4.929999913</v>
      </c>
      <c r="C16" s="14">
        <v>-2.994843051</v>
      </c>
      <c r="D16" s="1"/>
      <c r="E16" s="15">
        <f t="shared" si="2"/>
        <v>6.8</v>
      </c>
      <c r="F16" s="15">
        <f t="shared" si="1"/>
        <v>7.94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7.418461538</v>
      </c>
      <c r="F19" s="6">
        <f>AVERAGE(F3:F16)</f>
        <v>7.934285714</v>
      </c>
    </row>
    <row r="20">
      <c r="A20" s="1"/>
      <c r="B20" s="1"/>
      <c r="C20" s="1"/>
      <c r="D20" s="2" t="s">
        <v>26</v>
      </c>
      <c r="E20" s="6">
        <f>STDEV(E4:E16)</f>
        <v>0.3729800297</v>
      </c>
      <c r="F20" s="6">
        <f>STDEV(F3:F16)</f>
        <v>0.05473211485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</cols>
  <sheetData>
    <row r="1">
      <c r="A1" s="16" t="s">
        <v>18</v>
      </c>
      <c r="B1" s="16" t="s">
        <v>19</v>
      </c>
    </row>
    <row r="3">
      <c r="B3" s="16">
        <v>7.48</v>
      </c>
      <c r="E3" s="16">
        <f>(16.63586*2*PI()/60*21.64/10)/(2*PI()*8/60)/1.5*COS(2*PI()*8/60*(0))</f>
        <v>3.000000087</v>
      </c>
    </row>
    <row r="4">
      <c r="A4" s="16">
        <v>7.0600000000000005</v>
      </c>
      <c r="B4" s="16">
        <v>7.4399999999999995</v>
      </c>
      <c r="D4" s="18" t="s">
        <v>28</v>
      </c>
      <c r="E4" s="16">
        <f>E3 * 2</f>
        <v>6.000000173</v>
      </c>
    </row>
    <row r="5">
      <c r="A5" s="16">
        <v>7.4399999999999995</v>
      </c>
      <c r="B5" s="16">
        <v>7.42</v>
      </c>
    </row>
    <row r="6">
      <c r="A6" s="16">
        <v>7.979999999999999</v>
      </c>
      <c r="B6" s="16">
        <v>7.46</v>
      </c>
      <c r="D6" s="24" t="s">
        <v>23</v>
      </c>
      <c r="E6" s="24" t="s">
        <v>27</v>
      </c>
    </row>
    <row r="7">
      <c r="A7" s="16">
        <v>7.6</v>
      </c>
      <c r="B7" s="16">
        <v>7.43</v>
      </c>
      <c r="D7" s="21">
        <f> (abs(A48- 7.5) / 7.5) * 100</f>
        <v>0.5504273504</v>
      </c>
      <c r="E7" s="21">
        <f> (abs(B48 - E4)/E4) * 100</f>
        <v>29.57936134</v>
      </c>
    </row>
    <row r="8">
      <c r="A8" s="16">
        <v>7.600000000000001</v>
      </c>
      <c r="B8" s="16">
        <v>7.449999999999999</v>
      </c>
    </row>
    <row r="9">
      <c r="A9" s="16">
        <v>7.539999999999999</v>
      </c>
      <c r="B9" s="16">
        <v>7.359999999999999</v>
      </c>
    </row>
    <row r="10">
      <c r="A10" s="16">
        <v>7.529999999999998</v>
      </c>
      <c r="B10" s="16">
        <v>7.3999999999999995</v>
      </c>
    </row>
    <row r="11">
      <c r="A11" s="16">
        <v>7.469999999999999</v>
      </c>
      <c r="B11" s="16">
        <v>7.369999999999999</v>
      </c>
    </row>
    <row r="12">
      <c r="A12" s="16">
        <v>7.510000000000005</v>
      </c>
      <c r="B12" s="16">
        <v>7.41</v>
      </c>
    </row>
    <row r="13">
      <c r="A13" s="16">
        <v>7.57</v>
      </c>
      <c r="B13" s="16">
        <v>7.4399999999999995</v>
      </c>
    </row>
    <row r="14">
      <c r="A14" s="16">
        <v>7.329999999999998</v>
      </c>
      <c r="B14" s="16">
        <v>7.41</v>
      </c>
    </row>
    <row r="15">
      <c r="A15" s="16">
        <v>7.0</v>
      </c>
      <c r="B15" s="16">
        <v>7.43</v>
      </c>
    </row>
    <row r="16">
      <c r="A16" s="16">
        <v>7.439999999999998</v>
      </c>
      <c r="B16" s="16">
        <v>7.5</v>
      </c>
    </row>
    <row r="18">
      <c r="B18" s="16">
        <v>7.93</v>
      </c>
    </row>
    <row r="19">
      <c r="A19" s="16">
        <v>7.530000000000001</v>
      </c>
      <c r="B19" s="16">
        <v>7.949999999999999</v>
      </c>
    </row>
    <row r="20">
      <c r="A20" s="16">
        <v>7.51</v>
      </c>
      <c r="B20" s="16">
        <v>7.91</v>
      </c>
    </row>
    <row r="21">
      <c r="A21" s="16">
        <v>7.0699999999999985</v>
      </c>
      <c r="B21" s="16">
        <v>7.98</v>
      </c>
    </row>
    <row r="22">
      <c r="A22" s="16">
        <v>7.4</v>
      </c>
      <c r="B22" s="16">
        <v>8.0</v>
      </c>
    </row>
    <row r="23">
      <c r="A23" s="16">
        <v>7.370000000000001</v>
      </c>
      <c r="B23" s="16">
        <v>7.99</v>
      </c>
    </row>
    <row r="24">
      <c r="A24" s="16">
        <v>7.669999999999998</v>
      </c>
      <c r="B24" s="16">
        <v>7.95</v>
      </c>
    </row>
    <row r="25">
      <c r="A25" s="16">
        <v>7.639999999999997</v>
      </c>
      <c r="B25" s="16">
        <v>7.9</v>
      </c>
    </row>
    <row r="26">
      <c r="A26" s="16">
        <v>7.5</v>
      </c>
      <c r="B26" s="16">
        <v>7.93</v>
      </c>
    </row>
    <row r="27">
      <c r="A27" s="16">
        <v>7.940000000000005</v>
      </c>
      <c r="B27" s="16">
        <v>7.959999999999999</v>
      </c>
    </row>
    <row r="28">
      <c r="A28" s="16">
        <v>7.539999999999999</v>
      </c>
      <c r="B28" s="16">
        <v>8.0</v>
      </c>
    </row>
    <row r="29">
      <c r="A29" s="16">
        <v>7.600000000000001</v>
      </c>
      <c r="B29" s="16">
        <v>7.970000000000001</v>
      </c>
    </row>
    <row r="30">
      <c r="A30" s="16">
        <v>7.170000000000002</v>
      </c>
      <c r="B30" s="16">
        <v>7.960000000000001</v>
      </c>
    </row>
    <row r="31">
      <c r="A31" s="16">
        <v>7.439999999999998</v>
      </c>
      <c r="B31" s="16">
        <v>8.03</v>
      </c>
    </row>
    <row r="33">
      <c r="B33" s="16">
        <v>7.91</v>
      </c>
    </row>
    <row r="34">
      <c r="A34" s="16">
        <v>7.199999999999999</v>
      </c>
      <c r="B34" s="16">
        <v>7.98</v>
      </c>
    </row>
    <row r="35">
      <c r="A35" s="16">
        <v>7.369999999999999</v>
      </c>
      <c r="B35" s="16">
        <v>7.99</v>
      </c>
    </row>
    <row r="36">
      <c r="A36" s="16">
        <v>7.17</v>
      </c>
      <c r="B36" s="16">
        <v>8.04</v>
      </c>
    </row>
    <row r="37">
      <c r="A37" s="16">
        <v>7.700000000000001</v>
      </c>
      <c r="B37" s="16">
        <v>7.97</v>
      </c>
    </row>
    <row r="38">
      <c r="A38" s="16">
        <v>8.14</v>
      </c>
      <c r="B38" s="16">
        <v>7.87</v>
      </c>
    </row>
    <row r="39">
      <c r="A39" s="16">
        <v>7.539999999999999</v>
      </c>
      <c r="B39" s="16">
        <v>7.859999999999999</v>
      </c>
    </row>
    <row r="40">
      <c r="A40" s="16">
        <v>7.169999999999998</v>
      </c>
      <c r="B40" s="16">
        <v>7.959999999999999</v>
      </c>
    </row>
    <row r="41">
      <c r="A41" s="16">
        <v>7.5</v>
      </c>
      <c r="B41" s="16">
        <v>7.949999999999999</v>
      </c>
    </row>
    <row r="42">
      <c r="A42" s="16">
        <v>7.8700000000000045</v>
      </c>
      <c r="B42" s="16">
        <v>7.960000000000001</v>
      </c>
    </row>
    <row r="43">
      <c r="A43" s="16">
        <v>7.5</v>
      </c>
      <c r="B43" s="16">
        <v>7.9</v>
      </c>
    </row>
    <row r="44">
      <c r="A44" s="16">
        <v>7.57</v>
      </c>
      <c r="B44" s="16">
        <v>7.85</v>
      </c>
    </row>
    <row r="45">
      <c r="A45" s="16">
        <v>6.910000000000004</v>
      </c>
      <c r="B45" s="16">
        <v>7.8999999999999995</v>
      </c>
    </row>
    <row r="46">
      <c r="A46" s="16">
        <v>6.799999999999997</v>
      </c>
      <c r="B46" s="16">
        <v>7.9399999999999995</v>
      </c>
    </row>
    <row r="48">
      <c r="A48" s="21">
        <f t="shared" ref="A48:B48" si="1">AVERAGE(A3:A46)</f>
        <v>7.458717949</v>
      </c>
      <c r="B48" s="21">
        <f t="shared" si="1"/>
        <v>7.774761905</v>
      </c>
    </row>
    <row r="49">
      <c r="A49" s="22">
        <f>STDEV(A4:A46)</f>
        <v>0.2812956816</v>
      </c>
      <c r="B49" s="22">
        <f>STDEV(B3:B46)</f>
        <v>0.2517086788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7.27</v>
      </c>
      <c r="B2" s="14">
        <v>-2.936666667</v>
      </c>
      <c r="C2" s="14">
        <v>-1.794970702</v>
      </c>
      <c r="D2" s="1"/>
      <c r="E2" s="1"/>
      <c r="F2" s="1"/>
    </row>
    <row r="3">
      <c r="A3" s="14">
        <v>15.01</v>
      </c>
      <c r="B3" s="14">
        <v>1.793333333</v>
      </c>
      <c r="C3" s="14">
        <v>1.803317513</v>
      </c>
      <c r="D3" s="1"/>
      <c r="E3" s="1"/>
      <c r="F3" s="15">
        <f t="shared" ref="F3:F8" si="1">abs(B2-B3)</f>
        <v>4.73</v>
      </c>
    </row>
    <row r="4">
      <c r="A4" s="14">
        <v>22.98</v>
      </c>
      <c r="B4" s="14">
        <v>-2.786666667</v>
      </c>
      <c r="C4" s="14">
        <v>-1.767005278</v>
      </c>
      <c r="D4" s="1"/>
      <c r="E4" s="15">
        <f t="shared" ref="E4:E8" si="2">A4-A2</f>
        <v>15.71</v>
      </c>
      <c r="F4" s="15">
        <f t="shared" si="1"/>
        <v>4.58</v>
      </c>
    </row>
    <row r="5">
      <c r="A5" s="14">
        <v>30.71</v>
      </c>
      <c r="B5" s="14">
        <v>1.883333333</v>
      </c>
      <c r="C5" s="14">
        <v>1.724167738</v>
      </c>
      <c r="D5" s="1"/>
      <c r="E5" s="15">
        <f t="shared" si="2"/>
        <v>15.7</v>
      </c>
      <c r="F5" s="15">
        <f t="shared" si="1"/>
        <v>4.67</v>
      </c>
    </row>
    <row r="6">
      <c r="A6" s="14">
        <v>37.78</v>
      </c>
      <c r="B6" s="14">
        <v>-2.886666667</v>
      </c>
      <c r="C6" s="14">
        <v>-1.790944187</v>
      </c>
      <c r="D6" s="1"/>
      <c r="E6" s="15">
        <f t="shared" si="2"/>
        <v>14.8</v>
      </c>
      <c r="F6" s="15">
        <f t="shared" si="1"/>
        <v>4.77</v>
      </c>
    </row>
    <row r="7">
      <c r="A7" s="14">
        <v>44.92</v>
      </c>
      <c r="B7" s="14">
        <v>1.883333333</v>
      </c>
      <c r="C7" s="14">
        <v>1.802320909</v>
      </c>
      <c r="D7" s="1"/>
      <c r="E7" s="15">
        <f t="shared" si="2"/>
        <v>14.21</v>
      </c>
      <c r="F7" s="15">
        <f t="shared" si="1"/>
        <v>4.77</v>
      </c>
    </row>
    <row r="8">
      <c r="A8" s="14">
        <v>52.52</v>
      </c>
      <c r="B8" s="14">
        <v>-2.756666667</v>
      </c>
      <c r="C8" s="14">
        <v>-1.803270051</v>
      </c>
      <c r="D8" s="1"/>
      <c r="E8" s="15">
        <f t="shared" si="2"/>
        <v>14.74</v>
      </c>
      <c r="F8" s="15">
        <f t="shared" si="1"/>
        <v>4.64</v>
      </c>
    </row>
    <row r="9">
      <c r="A9" s="25"/>
      <c r="B9" s="25"/>
      <c r="C9" s="25"/>
      <c r="D9" s="1"/>
      <c r="E9" s="15"/>
      <c r="F9" s="15"/>
    </row>
    <row r="10">
      <c r="A10" s="25"/>
      <c r="B10" s="25"/>
      <c r="C10" s="25"/>
      <c r="D10" s="1"/>
      <c r="E10" s="15"/>
      <c r="F10" s="15"/>
    </row>
    <row r="11">
      <c r="A11" s="25"/>
      <c r="B11" s="25"/>
      <c r="C11" s="25"/>
      <c r="D11" s="1"/>
      <c r="E11" s="15"/>
      <c r="F11" s="15"/>
    </row>
    <row r="12">
      <c r="A12" s="25"/>
      <c r="B12" s="25"/>
      <c r="C12" s="25"/>
      <c r="D12" s="1"/>
      <c r="E12" s="15"/>
      <c r="F12" s="15"/>
    </row>
    <row r="13">
      <c r="A13" s="25"/>
      <c r="B13" s="25"/>
      <c r="C13" s="25"/>
      <c r="D13" s="1"/>
      <c r="E13" s="15"/>
      <c r="F13" s="15"/>
    </row>
    <row r="14">
      <c r="A14" s="25"/>
      <c r="B14" s="25"/>
      <c r="C14" s="25"/>
      <c r="D14" s="1"/>
      <c r="E14" s="15"/>
      <c r="F14" s="15"/>
    </row>
    <row r="15">
      <c r="A15" s="25"/>
      <c r="B15" s="25"/>
      <c r="C15" s="25"/>
      <c r="D15" s="1"/>
      <c r="E15" s="15"/>
      <c r="F15" s="15"/>
    </row>
    <row r="16">
      <c r="A16" s="25"/>
      <c r="B16" s="25"/>
      <c r="C16" s="25"/>
      <c r="D16" s="1"/>
      <c r="E16" s="15"/>
      <c r="F16" s="15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AVERAGE(E4:E8)</f>
        <v>15.032</v>
      </c>
      <c r="F19" s="6">
        <f>AVERAGE(F3:F8)</f>
        <v>4.693333333</v>
      </c>
    </row>
    <row r="20">
      <c r="A20" s="1"/>
      <c r="B20" s="1"/>
      <c r="C20" s="1"/>
      <c r="D20" s="2" t="s">
        <v>26</v>
      </c>
      <c r="E20" s="6">
        <f>STDEV(E4:E16)</f>
        <v>0.6558734634</v>
      </c>
      <c r="F20" s="6">
        <f>STDEV(F3:F8)</f>
        <v>0.07659416862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7.8</v>
      </c>
      <c r="B2" s="14">
        <v>-2.636666667</v>
      </c>
      <c r="C2" s="14">
        <v>-1.789113511</v>
      </c>
      <c r="D2" s="1"/>
      <c r="E2" s="1"/>
      <c r="F2" s="1"/>
    </row>
    <row r="3">
      <c r="A3" s="14">
        <v>15.0</v>
      </c>
      <c r="B3" s="14">
        <v>1.773333333</v>
      </c>
      <c r="C3" s="14">
        <v>1.803333333</v>
      </c>
      <c r="D3" s="1"/>
      <c r="E3" s="1"/>
      <c r="F3" s="15">
        <f t="shared" ref="F3:F8" si="1">abs(B2-B3)</f>
        <v>4.41</v>
      </c>
    </row>
    <row r="4">
      <c r="A4" s="14">
        <v>22.04</v>
      </c>
      <c r="B4" s="14">
        <v>-2.626666667</v>
      </c>
      <c r="C4" s="14">
        <v>-1.769960368</v>
      </c>
      <c r="D4" s="1"/>
      <c r="E4" s="15">
        <f t="shared" ref="E4:E8" si="2">A4-A2</f>
        <v>14.24</v>
      </c>
      <c r="F4" s="15">
        <f t="shared" si="1"/>
        <v>4.4</v>
      </c>
    </row>
    <row r="5">
      <c r="A5" s="14">
        <v>29.31</v>
      </c>
      <c r="B5" s="14">
        <v>1.783333333</v>
      </c>
      <c r="C5" s="14">
        <v>1.728534293</v>
      </c>
      <c r="D5" s="1"/>
      <c r="E5" s="15">
        <f t="shared" si="2"/>
        <v>14.31</v>
      </c>
      <c r="F5" s="15">
        <f t="shared" si="1"/>
        <v>4.41</v>
      </c>
    </row>
    <row r="6">
      <c r="A6" s="14">
        <v>37.04</v>
      </c>
      <c r="B6" s="14">
        <v>-2.686666667</v>
      </c>
      <c r="C6" s="14">
        <v>-1.769960368</v>
      </c>
      <c r="D6" s="1"/>
      <c r="E6" s="15">
        <f t="shared" si="2"/>
        <v>15</v>
      </c>
      <c r="F6" s="15">
        <f t="shared" si="1"/>
        <v>4.47</v>
      </c>
    </row>
    <row r="7">
      <c r="A7" s="14">
        <v>45.11</v>
      </c>
      <c r="B7" s="14">
        <v>1.723333333</v>
      </c>
      <c r="C7" s="14">
        <v>1.801419378</v>
      </c>
      <c r="D7" s="1"/>
      <c r="E7" s="15">
        <f t="shared" si="2"/>
        <v>15.8</v>
      </c>
      <c r="F7" s="15">
        <f t="shared" si="1"/>
        <v>4.41</v>
      </c>
    </row>
    <row r="8">
      <c r="A8" s="14">
        <v>52.75</v>
      </c>
      <c r="B8" s="14">
        <v>-2.686666667</v>
      </c>
      <c r="C8" s="14">
        <v>-1.793454485</v>
      </c>
      <c r="D8" s="1"/>
      <c r="E8" s="15">
        <f t="shared" si="2"/>
        <v>15.71</v>
      </c>
      <c r="F8" s="15">
        <f t="shared" si="1"/>
        <v>4.41</v>
      </c>
    </row>
    <row r="9">
      <c r="A9" s="25"/>
      <c r="B9" s="25"/>
      <c r="C9" s="25"/>
      <c r="D9" s="1"/>
      <c r="E9" s="15"/>
      <c r="F9" s="15"/>
    </row>
    <row r="10">
      <c r="A10" s="25"/>
      <c r="B10" s="25"/>
      <c r="C10" s="25"/>
      <c r="D10" s="1"/>
      <c r="E10" s="15"/>
      <c r="F10" s="15"/>
    </row>
    <row r="11">
      <c r="A11" s="25"/>
      <c r="B11" s="25"/>
      <c r="C11" s="25"/>
      <c r="D11" s="1"/>
      <c r="E11" s="15"/>
      <c r="F11" s="15"/>
      <c r="J11" s="18">
        <v>1080.0</v>
      </c>
    </row>
    <row r="12">
      <c r="A12" s="25"/>
      <c r="B12" s="25"/>
      <c r="C12" s="25"/>
      <c r="D12" s="1"/>
      <c r="E12" s="15"/>
      <c r="F12" s="15"/>
      <c r="J12" s="18">
        <v>1920.0</v>
      </c>
    </row>
    <row r="13">
      <c r="A13" s="25"/>
      <c r="B13" s="25"/>
      <c r="C13" s="25"/>
      <c r="D13" s="1"/>
      <c r="E13" s="15"/>
      <c r="F13" s="15"/>
      <c r="J13" s="18">
        <v>1080.0</v>
      </c>
    </row>
    <row r="14">
      <c r="A14" s="25"/>
      <c r="B14" s="25"/>
      <c r="C14" s="25"/>
      <c r="D14" s="1"/>
      <c r="E14" s="15"/>
      <c r="F14" s="15"/>
    </row>
    <row r="15">
      <c r="A15" s="25"/>
      <c r="B15" s="25"/>
      <c r="C15" s="25"/>
      <c r="D15" s="1"/>
      <c r="E15" s="15"/>
      <c r="F15" s="15"/>
    </row>
    <row r="16">
      <c r="A16" s="25"/>
      <c r="B16" s="25"/>
      <c r="C16" s="25"/>
      <c r="D16" s="1"/>
      <c r="E16" s="15"/>
      <c r="F16" s="15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AVERAGE(E4:E8)</f>
        <v>15.012</v>
      </c>
      <c r="F19" s="6">
        <f>AVERAGE(F3:F8)</f>
        <v>4.418333333</v>
      </c>
    </row>
    <row r="20">
      <c r="A20" s="1"/>
      <c r="B20" s="1"/>
      <c r="C20" s="1"/>
      <c r="D20" s="2" t="s">
        <v>26</v>
      </c>
      <c r="E20" s="6">
        <f>STDEV(E4:E16)</f>
        <v>0.7411275194</v>
      </c>
      <c r="F20" s="6">
        <f>STDEV(F3:F8)</f>
        <v>0.02562550813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7.14</v>
      </c>
      <c r="B2" s="14">
        <v>-3.156666667</v>
      </c>
      <c r="C2" s="14">
        <v>-1.782868646</v>
      </c>
      <c r="D2" s="1"/>
      <c r="E2" s="1"/>
      <c r="F2" s="1"/>
    </row>
    <row r="3">
      <c r="A3" s="14">
        <v>14.58</v>
      </c>
      <c r="B3" s="14">
        <v>1.903333333</v>
      </c>
      <c r="C3" s="14">
        <v>1.775497683</v>
      </c>
      <c r="D3" s="1"/>
      <c r="E3" s="1"/>
      <c r="F3" s="15">
        <f t="shared" ref="F3:F8" si="1">abs(B2-B3)</f>
        <v>5.06</v>
      </c>
      <c r="H3" s="16">
        <f>(5*2*PI()/60*21.64/10)/(2*PI()*4/60)/1.5*COS(2*PI()*4/60*(0))</f>
        <v>1.803333333</v>
      </c>
    </row>
    <row r="4">
      <c r="A4" s="14">
        <v>22.95</v>
      </c>
      <c r="B4" s="14">
        <v>-3.036666667</v>
      </c>
      <c r="C4" s="14">
        <v>-1.771391342</v>
      </c>
      <c r="D4" s="1"/>
      <c r="E4" s="15">
        <f t="shared" ref="E4:E8" si="2">A4-A2</f>
        <v>15.81</v>
      </c>
      <c r="F4" s="15">
        <f t="shared" si="1"/>
        <v>4.94</v>
      </c>
      <c r="H4" s="16">
        <f>H3 * 2</f>
        <v>3.606666667</v>
      </c>
    </row>
    <row r="5">
      <c r="A5" s="14">
        <v>30.12</v>
      </c>
      <c r="B5" s="14">
        <v>1.623333333</v>
      </c>
      <c r="C5" s="14">
        <v>1.801055645</v>
      </c>
      <c r="D5" s="1"/>
      <c r="E5" s="15">
        <f t="shared" si="2"/>
        <v>15.54</v>
      </c>
      <c r="F5" s="15">
        <f t="shared" si="1"/>
        <v>4.66</v>
      </c>
    </row>
    <row r="6">
      <c r="A6" s="14">
        <v>37.59</v>
      </c>
      <c r="B6" s="14">
        <v>-3.146666667</v>
      </c>
      <c r="C6" s="14">
        <v>-1.802052016</v>
      </c>
      <c r="D6" s="1"/>
      <c r="E6" s="15">
        <f t="shared" si="2"/>
        <v>14.64</v>
      </c>
      <c r="F6" s="15">
        <f t="shared" si="1"/>
        <v>4.77</v>
      </c>
    </row>
    <row r="7">
      <c r="A7" s="14">
        <v>45.19</v>
      </c>
      <c r="B7" s="14">
        <v>1.543333333</v>
      </c>
      <c r="C7" s="14">
        <v>1.797625107</v>
      </c>
      <c r="D7" s="1"/>
      <c r="E7" s="15">
        <f t="shared" si="2"/>
        <v>15.07</v>
      </c>
      <c r="F7" s="15">
        <f t="shared" si="1"/>
        <v>4.69</v>
      </c>
    </row>
    <row r="8">
      <c r="A8" s="14">
        <v>51.79</v>
      </c>
      <c r="B8" s="14">
        <v>-3.186666667</v>
      </c>
      <c r="C8" s="14">
        <v>-1.724167738</v>
      </c>
      <c r="D8" s="1"/>
      <c r="E8" s="15">
        <f t="shared" si="2"/>
        <v>14.2</v>
      </c>
      <c r="F8" s="15">
        <f t="shared" si="1"/>
        <v>4.73</v>
      </c>
    </row>
    <row r="9">
      <c r="A9" s="25"/>
      <c r="B9" s="25"/>
      <c r="C9" s="25"/>
      <c r="D9" s="1"/>
      <c r="E9" s="15"/>
      <c r="F9" s="15"/>
    </row>
    <row r="10">
      <c r="A10" s="25"/>
      <c r="B10" s="25"/>
      <c r="C10" s="25"/>
      <c r="D10" s="1"/>
      <c r="E10" s="15"/>
      <c r="F10" s="15"/>
    </row>
    <row r="11">
      <c r="A11" s="25"/>
      <c r="B11" s="25"/>
      <c r="C11" s="25"/>
      <c r="D11" s="1"/>
      <c r="E11" s="15"/>
      <c r="F11" s="15"/>
    </row>
    <row r="12">
      <c r="A12" s="25"/>
      <c r="B12" s="25"/>
      <c r="C12" s="25"/>
      <c r="D12" s="1"/>
      <c r="E12" s="15"/>
      <c r="F12" s="15"/>
    </row>
    <row r="13">
      <c r="A13" s="25"/>
      <c r="B13" s="25"/>
      <c r="C13" s="25"/>
      <c r="D13" s="1"/>
      <c r="E13" s="15"/>
      <c r="F13" s="15"/>
    </row>
    <row r="14">
      <c r="A14" s="25"/>
      <c r="B14" s="25"/>
      <c r="C14" s="25"/>
      <c r="D14" s="1"/>
      <c r="E14" s="15"/>
      <c r="F14" s="15"/>
    </row>
    <row r="15">
      <c r="A15" s="25"/>
      <c r="B15" s="25"/>
      <c r="C15" s="25"/>
      <c r="D15" s="1"/>
      <c r="E15" s="15"/>
      <c r="F15" s="15"/>
    </row>
    <row r="16">
      <c r="A16" s="25"/>
      <c r="B16" s="25"/>
      <c r="C16" s="25"/>
      <c r="D16" s="1"/>
      <c r="E16" s="15"/>
      <c r="F16" s="15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AVERAGE(E4:E8)</f>
        <v>15.052</v>
      </c>
      <c r="F19" s="6">
        <f>AVERAGE(F3:F8)</f>
        <v>4.808333333</v>
      </c>
    </row>
    <row r="20">
      <c r="A20" s="1"/>
      <c r="B20" s="1"/>
      <c r="C20" s="1"/>
      <c r="D20" s="2" t="s">
        <v>26</v>
      </c>
      <c r="E20" s="6">
        <f>STDEV(E4:E16)</f>
        <v>0.6535824355</v>
      </c>
      <c r="F20" s="6">
        <f>STDEV(F3:F8)</f>
        <v>0.1576599717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  <c r="B1" s="16" t="s">
        <v>19</v>
      </c>
    </row>
    <row r="3">
      <c r="B3" s="16">
        <v>4.73</v>
      </c>
      <c r="D3" s="1"/>
      <c r="E3" s="15">
        <f>(-10*2*PI()/60*21.64/10)/(2*PI()*8/60)/1.5*COS(2*PI()*8/60*(0))</f>
        <v>-1.803333333</v>
      </c>
    </row>
    <row r="4">
      <c r="A4" s="16">
        <v>15.71</v>
      </c>
      <c r="B4" s="16">
        <v>4.58</v>
      </c>
      <c r="D4" s="17" t="s">
        <v>20</v>
      </c>
      <c r="E4" s="15">
        <f>ABS(E3) * 2</f>
        <v>3.606666667</v>
      </c>
      <c r="G4" s="18">
        <v>3.666666667</v>
      </c>
    </row>
    <row r="5">
      <c r="A5" s="16">
        <v>15.700000000000001</v>
      </c>
      <c r="B5" s="16">
        <v>4.67</v>
      </c>
      <c r="D5" s="1"/>
      <c r="E5" s="1"/>
    </row>
    <row r="6">
      <c r="A6" s="16">
        <v>14.8</v>
      </c>
      <c r="B6" s="16">
        <v>4.77</v>
      </c>
      <c r="D6" s="17" t="s">
        <v>21</v>
      </c>
      <c r="E6" s="17">
        <v>15.0</v>
      </c>
      <c r="F6" s="18" t="s">
        <v>22</v>
      </c>
    </row>
    <row r="7">
      <c r="A7" s="16">
        <v>14.21</v>
      </c>
      <c r="B7" s="16">
        <v>4.77</v>
      </c>
      <c r="D7" s="1"/>
      <c r="E7" s="1"/>
    </row>
    <row r="8">
      <c r="A8" s="16">
        <v>14.740000000000002</v>
      </c>
      <c r="B8" s="16">
        <v>4.640000000000001</v>
      </c>
      <c r="D8" s="1"/>
      <c r="E8" s="1"/>
    </row>
    <row r="9">
      <c r="D9" s="1"/>
      <c r="E9" s="1"/>
    </row>
    <row r="10">
      <c r="B10" s="16">
        <v>4.41</v>
      </c>
      <c r="D10" s="19" t="s">
        <v>23</v>
      </c>
      <c r="E10" s="19" t="s">
        <v>24</v>
      </c>
    </row>
    <row r="11">
      <c r="A11" s="16">
        <v>14.239999999999998</v>
      </c>
      <c r="B11" s="16">
        <v>4.4</v>
      </c>
      <c r="D11" s="20">
        <f> (abs(A24- 15) / 15) * 100</f>
        <v>0.2133333333</v>
      </c>
      <c r="E11" s="20">
        <f> (abs(B24 - G4)/G4) * 100</f>
        <v>26.54545453</v>
      </c>
    </row>
    <row r="12">
      <c r="A12" s="16">
        <v>14.309999999999999</v>
      </c>
      <c r="B12" s="16">
        <v>4.41</v>
      </c>
    </row>
    <row r="13">
      <c r="A13" s="16">
        <v>15.0</v>
      </c>
      <c r="B13" s="16">
        <v>4.47</v>
      </c>
    </row>
    <row r="14">
      <c r="A14" s="16">
        <v>15.8</v>
      </c>
      <c r="B14" s="16">
        <v>4.41</v>
      </c>
    </row>
    <row r="15">
      <c r="A15" s="16">
        <v>15.71</v>
      </c>
      <c r="B15" s="16">
        <v>4.41</v>
      </c>
    </row>
    <row r="17">
      <c r="B17" s="16">
        <v>5.0600000000000005</v>
      </c>
    </row>
    <row r="18">
      <c r="A18" s="16">
        <v>15.809999999999999</v>
      </c>
      <c r="B18" s="16">
        <v>4.9399999999999995</v>
      </c>
    </row>
    <row r="19">
      <c r="A19" s="16">
        <v>15.540000000000001</v>
      </c>
      <c r="B19" s="16">
        <v>4.66</v>
      </c>
    </row>
    <row r="20">
      <c r="A20" s="16">
        <v>14.640000000000004</v>
      </c>
      <c r="B20" s="16">
        <v>4.77</v>
      </c>
    </row>
    <row r="21">
      <c r="A21" s="16">
        <v>15.069999999999997</v>
      </c>
      <c r="B21" s="16">
        <v>4.6899999999999995</v>
      </c>
    </row>
    <row r="22">
      <c r="A22" s="16">
        <v>14.199999999999996</v>
      </c>
      <c r="B22" s="16">
        <v>4.73</v>
      </c>
    </row>
    <row r="24">
      <c r="A24" s="21">
        <f>average(A4:A22)</f>
        <v>15.032</v>
      </c>
      <c r="B24" s="21">
        <f>average(B3:B22)</f>
        <v>4.64</v>
      </c>
    </row>
    <row r="25">
      <c r="A25" s="22">
        <f>stdev(A4:A22)</f>
        <v>0.6341721263</v>
      </c>
      <c r="B25" s="22">
        <f>stdev(B3:B22)</f>
        <v>0.193846513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1.6</v>
      </c>
      <c r="B2" s="14">
        <v>-2.686666667</v>
      </c>
      <c r="C2" s="14">
        <v>-1.763926173</v>
      </c>
      <c r="D2" s="1"/>
      <c r="E2" s="1"/>
      <c r="F2" s="1"/>
    </row>
    <row r="3">
      <c r="A3" s="14">
        <v>2.84</v>
      </c>
      <c r="B3" s="14">
        <v>1.763333333</v>
      </c>
      <c r="C3" s="14">
        <v>1.703025388</v>
      </c>
      <c r="D3" s="1"/>
      <c r="E3" s="1"/>
      <c r="F3" s="15">
        <f t="shared" ref="F3:F40" si="1">abs(B2-B3)</f>
        <v>4.45</v>
      </c>
    </row>
    <row r="4">
      <c r="A4" s="14">
        <v>4.4</v>
      </c>
      <c r="B4" s="14">
        <v>-2.746666667</v>
      </c>
      <c r="C4" s="14">
        <v>-1.763926173</v>
      </c>
      <c r="D4" s="1"/>
      <c r="E4" s="15">
        <f t="shared" ref="E4:E40" si="2">A4-A2</f>
        <v>2.8</v>
      </c>
      <c r="F4" s="15">
        <f t="shared" si="1"/>
        <v>4.51</v>
      </c>
    </row>
    <row r="5">
      <c r="A5" s="14">
        <v>5.87</v>
      </c>
      <c r="B5" s="14">
        <v>1.753333333</v>
      </c>
      <c r="C5" s="14">
        <v>1.736903162</v>
      </c>
      <c r="D5" s="1"/>
      <c r="E5" s="15">
        <f t="shared" si="2"/>
        <v>3.03</v>
      </c>
      <c r="F5" s="15">
        <f t="shared" si="1"/>
        <v>4.5</v>
      </c>
    </row>
    <row r="6">
      <c r="A6" s="14">
        <v>7.6</v>
      </c>
      <c r="B6" s="14">
        <v>-2.706666667</v>
      </c>
      <c r="C6" s="14">
        <v>-1.763926173</v>
      </c>
      <c r="D6" s="1"/>
      <c r="E6" s="15">
        <f t="shared" si="2"/>
        <v>3.2</v>
      </c>
      <c r="F6" s="15">
        <f t="shared" si="1"/>
        <v>4.46</v>
      </c>
    </row>
    <row r="7">
      <c r="A7" s="14">
        <v>8.97</v>
      </c>
      <c r="B7" s="14">
        <v>1.753333333</v>
      </c>
      <c r="C7" s="14">
        <v>1.799774867</v>
      </c>
      <c r="D7" s="1"/>
      <c r="E7" s="15">
        <f t="shared" si="2"/>
        <v>3.1</v>
      </c>
      <c r="F7" s="15">
        <f t="shared" si="1"/>
        <v>4.46</v>
      </c>
    </row>
    <row r="8">
      <c r="A8" s="14">
        <v>10.27</v>
      </c>
      <c r="B8" s="14">
        <v>-2.756666667</v>
      </c>
      <c r="C8" s="14">
        <v>-1.598120455</v>
      </c>
      <c r="D8" s="1"/>
      <c r="E8" s="15">
        <f t="shared" si="2"/>
        <v>2.67</v>
      </c>
      <c r="F8" s="15">
        <f t="shared" si="1"/>
        <v>4.51</v>
      </c>
    </row>
    <row r="9">
      <c r="A9" s="14">
        <v>12.11</v>
      </c>
      <c r="B9" s="14">
        <v>1.703333333</v>
      </c>
      <c r="C9" s="14">
        <v>1.755687288</v>
      </c>
      <c r="D9" s="1"/>
      <c r="E9" s="15">
        <f t="shared" si="2"/>
        <v>3.14</v>
      </c>
      <c r="F9" s="15">
        <f t="shared" si="1"/>
        <v>4.46</v>
      </c>
    </row>
    <row r="10">
      <c r="A10" s="14">
        <v>13.64</v>
      </c>
      <c r="B10" s="14">
        <v>-2.716666667</v>
      </c>
      <c r="C10" s="14">
        <v>-1.726366161</v>
      </c>
      <c r="D10" s="1"/>
      <c r="E10" s="15">
        <f t="shared" si="2"/>
        <v>3.37</v>
      </c>
      <c r="F10" s="15">
        <f t="shared" si="1"/>
        <v>4.42</v>
      </c>
    </row>
    <row r="11">
      <c r="A11" s="14">
        <v>15.11</v>
      </c>
      <c r="B11" s="14">
        <v>1.713333333</v>
      </c>
      <c r="C11" s="14">
        <v>1.755687288</v>
      </c>
      <c r="D11" s="1"/>
      <c r="E11" s="15">
        <f t="shared" si="2"/>
        <v>3</v>
      </c>
      <c r="F11" s="15">
        <f t="shared" si="1"/>
        <v>4.43</v>
      </c>
    </row>
    <row r="12">
      <c r="A12" s="14">
        <v>16.64</v>
      </c>
      <c r="B12" s="14">
        <v>-2.716666667</v>
      </c>
      <c r="C12" s="14">
        <v>-1.726366161</v>
      </c>
      <c r="D12" s="1"/>
      <c r="E12" s="15">
        <f t="shared" si="2"/>
        <v>3</v>
      </c>
      <c r="F12" s="15">
        <f t="shared" si="1"/>
        <v>4.43</v>
      </c>
    </row>
    <row r="13">
      <c r="A13" s="14">
        <v>18.11</v>
      </c>
      <c r="B13" s="14">
        <v>1.703333333</v>
      </c>
      <c r="C13" s="14">
        <v>1.755687288</v>
      </c>
      <c r="D13" s="1"/>
      <c r="E13" s="15">
        <f t="shared" si="2"/>
        <v>3</v>
      </c>
      <c r="F13" s="15">
        <f t="shared" si="1"/>
        <v>4.42</v>
      </c>
    </row>
    <row r="14">
      <c r="A14" s="14">
        <v>19.64</v>
      </c>
      <c r="B14" s="14">
        <v>-2.746666667</v>
      </c>
      <c r="C14" s="14">
        <v>-1.726366161</v>
      </c>
      <c r="D14" s="1"/>
      <c r="E14" s="15">
        <f t="shared" si="2"/>
        <v>3</v>
      </c>
      <c r="F14" s="15">
        <f t="shared" si="1"/>
        <v>4.45</v>
      </c>
    </row>
    <row r="15">
      <c r="A15" s="14">
        <v>21.11</v>
      </c>
      <c r="B15" s="14">
        <v>1.693333333</v>
      </c>
      <c r="C15" s="14">
        <v>1.755687288</v>
      </c>
      <c r="D15" s="1"/>
      <c r="E15" s="15">
        <f t="shared" si="2"/>
        <v>3</v>
      </c>
      <c r="F15" s="15">
        <f t="shared" si="1"/>
        <v>4.44</v>
      </c>
    </row>
    <row r="16">
      <c r="A16" s="14">
        <v>22.31</v>
      </c>
      <c r="B16" s="14">
        <v>-2.756666667</v>
      </c>
      <c r="C16" s="14">
        <v>-1.66242655</v>
      </c>
      <c r="D16" s="1"/>
      <c r="E16" s="15">
        <f t="shared" si="2"/>
        <v>2.67</v>
      </c>
      <c r="F16" s="15">
        <f t="shared" si="1"/>
        <v>4.45</v>
      </c>
    </row>
    <row r="17">
      <c r="A17" s="14">
        <v>24.11</v>
      </c>
      <c r="B17" s="14">
        <v>1.733333333</v>
      </c>
      <c r="C17" s="14">
        <v>1.755687288</v>
      </c>
      <c r="D17" s="1"/>
      <c r="E17" s="15">
        <f t="shared" si="2"/>
        <v>3</v>
      </c>
      <c r="F17" s="15">
        <f t="shared" si="1"/>
        <v>4.49</v>
      </c>
    </row>
    <row r="18">
      <c r="A18" s="14">
        <v>25.44</v>
      </c>
      <c r="B18" s="14">
        <v>-2.786666667</v>
      </c>
      <c r="C18" s="14">
        <v>-1.789113511</v>
      </c>
      <c r="D18" s="1"/>
      <c r="E18" s="15">
        <f t="shared" si="2"/>
        <v>3.13</v>
      </c>
      <c r="F18" s="15">
        <f t="shared" si="1"/>
        <v>4.52</v>
      </c>
    </row>
    <row r="19">
      <c r="A19" s="14">
        <v>27.11</v>
      </c>
      <c r="B19" s="14">
        <v>1.723333333</v>
      </c>
      <c r="C19" s="14">
        <v>1.755687288</v>
      </c>
      <c r="E19" s="15">
        <f t="shared" si="2"/>
        <v>3</v>
      </c>
      <c r="F19" s="15">
        <f t="shared" si="1"/>
        <v>4.51</v>
      </c>
    </row>
    <row r="20">
      <c r="A20" s="23">
        <v>28.64</v>
      </c>
      <c r="B20" s="23">
        <v>-2.816666667</v>
      </c>
      <c r="C20" s="23">
        <v>-1.726366161</v>
      </c>
      <c r="E20" s="15">
        <f t="shared" si="2"/>
        <v>3.2</v>
      </c>
      <c r="F20" s="15">
        <f t="shared" si="1"/>
        <v>4.54</v>
      </c>
    </row>
    <row r="21">
      <c r="A21" s="14">
        <v>30.15</v>
      </c>
      <c r="B21" s="14">
        <v>1.693333333</v>
      </c>
      <c r="C21" s="14">
        <v>1.715071918</v>
      </c>
      <c r="E21" s="15">
        <f t="shared" si="2"/>
        <v>3.04</v>
      </c>
      <c r="F21" s="15">
        <f t="shared" si="1"/>
        <v>4.51</v>
      </c>
    </row>
    <row r="22">
      <c r="A22" s="14">
        <v>31.68</v>
      </c>
      <c r="B22" s="14">
        <v>-2.736666667</v>
      </c>
      <c r="C22" s="14">
        <v>-1.67669693</v>
      </c>
      <c r="E22" s="15">
        <f t="shared" si="2"/>
        <v>3.04</v>
      </c>
      <c r="F22" s="15">
        <f t="shared" si="1"/>
        <v>4.43</v>
      </c>
    </row>
    <row r="23">
      <c r="A23" s="14">
        <v>33.15</v>
      </c>
      <c r="B23" s="14">
        <v>1.723333333</v>
      </c>
      <c r="C23" s="14">
        <v>1.715071918</v>
      </c>
      <c r="E23" s="15">
        <f t="shared" si="2"/>
        <v>3</v>
      </c>
      <c r="F23" s="15">
        <f t="shared" si="1"/>
        <v>4.46</v>
      </c>
    </row>
    <row r="24">
      <c r="A24" s="14">
        <v>34.61</v>
      </c>
      <c r="B24" s="14">
        <v>-2.746666667</v>
      </c>
      <c r="C24" s="14">
        <v>-1.755687288</v>
      </c>
      <c r="E24" s="15">
        <f t="shared" si="2"/>
        <v>2.93</v>
      </c>
      <c r="F24" s="15">
        <f t="shared" si="1"/>
        <v>4.47</v>
      </c>
    </row>
    <row r="25">
      <c r="A25" s="14">
        <v>36.15</v>
      </c>
      <c r="B25" s="14">
        <v>1.683333333</v>
      </c>
      <c r="C25" s="14">
        <v>1.715071918</v>
      </c>
      <c r="E25" s="15">
        <f t="shared" si="2"/>
        <v>3</v>
      </c>
      <c r="F25" s="15">
        <f t="shared" si="1"/>
        <v>4.43</v>
      </c>
    </row>
    <row r="26">
      <c r="A26" s="14">
        <v>37.55</v>
      </c>
      <c r="B26" s="14">
        <v>-2.816666667</v>
      </c>
      <c r="C26" s="14">
        <v>-1.793454485</v>
      </c>
      <c r="E26" s="15">
        <f t="shared" si="2"/>
        <v>2.94</v>
      </c>
      <c r="F26" s="15">
        <f t="shared" si="1"/>
        <v>4.5</v>
      </c>
    </row>
    <row r="27">
      <c r="A27" s="14">
        <v>39.05</v>
      </c>
      <c r="B27" s="14">
        <v>1.693333333</v>
      </c>
      <c r="C27" s="14">
        <v>1.793454485</v>
      </c>
      <c r="E27" s="15">
        <f t="shared" si="2"/>
        <v>2.9</v>
      </c>
      <c r="F27" s="15">
        <f t="shared" si="1"/>
        <v>4.51</v>
      </c>
    </row>
    <row r="28">
      <c r="A28" s="14">
        <v>40.45</v>
      </c>
      <c r="B28" s="14">
        <v>-2.756666667</v>
      </c>
      <c r="C28" s="14">
        <v>-1.793454485</v>
      </c>
      <c r="E28" s="15">
        <f t="shared" si="2"/>
        <v>2.9</v>
      </c>
      <c r="F28" s="15">
        <f t="shared" si="1"/>
        <v>4.45</v>
      </c>
    </row>
    <row r="29">
      <c r="A29" s="14">
        <v>42.15</v>
      </c>
      <c r="B29" s="14">
        <v>1.753333333</v>
      </c>
      <c r="C29" s="14">
        <v>1.715071918</v>
      </c>
      <c r="E29" s="15">
        <f t="shared" si="2"/>
        <v>3.1</v>
      </c>
      <c r="F29" s="15">
        <f t="shared" si="1"/>
        <v>4.51</v>
      </c>
    </row>
    <row r="30">
      <c r="A30" s="14">
        <v>43.55</v>
      </c>
      <c r="B30" s="14">
        <v>-2.826666667</v>
      </c>
      <c r="C30" s="14">
        <v>-1.793454485</v>
      </c>
      <c r="E30" s="15">
        <f t="shared" si="2"/>
        <v>3.1</v>
      </c>
      <c r="F30" s="15">
        <f t="shared" si="1"/>
        <v>4.58</v>
      </c>
    </row>
    <row r="31">
      <c r="A31" s="14">
        <v>45.18</v>
      </c>
      <c r="B31" s="14">
        <v>1.713333333</v>
      </c>
      <c r="C31" s="14">
        <v>1.67669693</v>
      </c>
      <c r="E31" s="15">
        <f t="shared" si="2"/>
        <v>3.03</v>
      </c>
      <c r="F31" s="15">
        <f t="shared" si="1"/>
        <v>4.54</v>
      </c>
    </row>
    <row r="32">
      <c r="A32" s="14">
        <v>46.59</v>
      </c>
      <c r="B32" s="14">
        <v>-2.876666667</v>
      </c>
      <c r="C32" s="14">
        <v>-1.771391342</v>
      </c>
      <c r="E32" s="15">
        <f t="shared" si="2"/>
        <v>3.04</v>
      </c>
      <c r="F32" s="15">
        <f t="shared" si="1"/>
        <v>4.59</v>
      </c>
    </row>
    <row r="33">
      <c r="A33" s="14">
        <v>48.19</v>
      </c>
      <c r="B33" s="14">
        <v>1.553333333</v>
      </c>
      <c r="C33" s="14">
        <v>1.66242655</v>
      </c>
      <c r="E33" s="15">
        <f t="shared" si="2"/>
        <v>3.01</v>
      </c>
      <c r="F33" s="15">
        <f t="shared" si="1"/>
        <v>4.43</v>
      </c>
    </row>
    <row r="34">
      <c r="A34" s="14">
        <v>49.72</v>
      </c>
      <c r="B34" s="14">
        <v>-3.036666667</v>
      </c>
      <c r="C34" s="14">
        <v>-1.615266874</v>
      </c>
      <c r="E34" s="15">
        <f t="shared" si="2"/>
        <v>3.13</v>
      </c>
      <c r="F34" s="15">
        <f t="shared" si="1"/>
        <v>4.59</v>
      </c>
    </row>
    <row r="35">
      <c r="A35" s="14">
        <v>50.89</v>
      </c>
      <c r="B35" s="14">
        <v>1.643333333</v>
      </c>
      <c r="C35" s="14">
        <v>1.755687288</v>
      </c>
      <c r="E35" s="15">
        <f t="shared" si="2"/>
        <v>2.7</v>
      </c>
      <c r="F35" s="15">
        <f t="shared" si="1"/>
        <v>4.68</v>
      </c>
    </row>
    <row r="36">
      <c r="A36" s="14">
        <v>52.59</v>
      </c>
      <c r="B36" s="14">
        <v>-3.076666667</v>
      </c>
      <c r="C36" s="14">
        <v>-1.771391342</v>
      </c>
      <c r="E36" s="15">
        <f t="shared" si="2"/>
        <v>2.87</v>
      </c>
      <c r="F36" s="15">
        <f t="shared" si="1"/>
        <v>4.72</v>
      </c>
    </row>
    <row r="37">
      <c r="A37" s="14">
        <v>54.16</v>
      </c>
      <c r="B37" s="14">
        <v>1.693333333</v>
      </c>
      <c r="C37" s="14">
        <v>1.703025388</v>
      </c>
      <c r="E37" s="15">
        <f t="shared" si="2"/>
        <v>3.27</v>
      </c>
      <c r="F37" s="15">
        <f t="shared" si="1"/>
        <v>4.77</v>
      </c>
    </row>
    <row r="38">
      <c r="A38" s="14">
        <v>55.72</v>
      </c>
      <c r="B38" s="14">
        <v>-2.926666667</v>
      </c>
      <c r="C38" s="14">
        <v>-1.615266874</v>
      </c>
      <c r="E38" s="15">
        <f t="shared" si="2"/>
        <v>3.13</v>
      </c>
      <c r="F38" s="15">
        <f t="shared" si="1"/>
        <v>4.62</v>
      </c>
    </row>
    <row r="39">
      <c r="A39" s="14">
        <v>57.22</v>
      </c>
      <c r="B39" s="14">
        <v>1.593333333</v>
      </c>
      <c r="C39" s="14">
        <v>1.615266874</v>
      </c>
      <c r="E39" s="15">
        <f t="shared" si="2"/>
        <v>3.06</v>
      </c>
      <c r="F39" s="15">
        <f t="shared" si="1"/>
        <v>4.52</v>
      </c>
    </row>
    <row r="40">
      <c r="A40" s="14">
        <v>58.59</v>
      </c>
      <c r="B40" s="14">
        <v>-2.836666667</v>
      </c>
      <c r="C40" s="14">
        <v>-1.771391342</v>
      </c>
      <c r="E40" s="15">
        <f t="shared" si="2"/>
        <v>2.87</v>
      </c>
      <c r="F40" s="15">
        <f t="shared" si="1"/>
        <v>4.43</v>
      </c>
    </row>
    <row r="43">
      <c r="D43" s="2" t="s">
        <v>25</v>
      </c>
      <c r="E43" s="6">
        <f>AVERAGE(E4:E40)</f>
        <v>3.01</v>
      </c>
      <c r="F43" s="6">
        <f>AVERAGE(F3:F40)</f>
        <v>4.505</v>
      </c>
    </row>
    <row r="44">
      <c r="D44" s="2" t="s">
        <v>26</v>
      </c>
      <c r="E44" s="6">
        <f>STDEV(E4:E40)</f>
        <v>0.1497034105</v>
      </c>
      <c r="F44" s="6">
        <f>STDEV(F3:F40)</f>
        <v>0.08343147374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1.47</v>
      </c>
      <c r="B2" s="14">
        <v>-2.836666667</v>
      </c>
      <c r="C2" s="14">
        <v>-1.799774867</v>
      </c>
      <c r="D2" s="1"/>
      <c r="E2" s="1"/>
      <c r="F2" s="1"/>
    </row>
    <row r="3">
      <c r="A3" s="14">
        <v>2.87</v>
      </c>
      <c r="B3" s="14">
        <v>1.813333333</v>
      </c>
      <c r="C3" s="14">
        <v>1.736903162</v>
      </c>
      <c r="D3" s="1"/>
      <c r="E3" s="1"/>
      <c r="F3" s="15">
        <f t="shared" ref="F3:F40" si="1">abs(B2-B3)</f>
        <v>4.65</v>
      </c>
    </row>
    <row r="4">
      <c r="A4" s="14">
        <v>4.61</v>
      </c>
      <c r="B4" s="14">
        <v>-2.896666667</v>
      </c>
      <c r="C4" s="14">
        <v>-1.755687288</v>
      </c>
      <c r="D4" s="1"/>
      <c r="E4" s="15">
        <f t="shared" ref="E4:E40" si="2">A4-A2</f>
        <v>3.14</v>
      </c>
      <c r="F4" s="15">
        <f t="shared" si="1"/>
        <v>4.71</v>
      </c>
    </row>
    <row r="5">
      <c r="A5" s="14">
        <v>6.04</v>
      </c>
      <c r="B5" s="14">
        <v>1.833333333</v>
      </c>
      <c r="C5" s="14">
        <v>1.79700879</v>
      </c>
      <c r="D5" s="1"/>
      <c r="E5" s="15">
        <f t="shared" si="2"/>
        <v>3.17</v>
      </c>
      <c r="F5" s="15">
        <f t="shared" si="1"/>
        <v>4.73</v>
      </c>
    </row>
    <row r="6">
      <c r="A6" s="14">
        <v>7.34</v>
      </c>
      <c r="B6" s="14">
        <v>-2.876666667</v>
      </c>
      <c r="C6" s="14">
        <v>-1.703025388</v>
      </c>
      <c r="D6" s="1"/>
      <c r="E6" s="15">
        <f t="shared" si="2"/>
        <v>2.73</v>
      </c>
      <c r="F6" s="15">
        <f t="shared" si="1"/>
        <v>4.71</v>
      </c>
    </row>
    <row r="7">
      <c r="A7" s="14">
        <v>9.04</v>
      </c>
      <c r="B7" s="14">
        <v>1.853333333</v>
      </c>
      <c r="C7" s="14">
        <v>1.79700879</v>
      </c>
      <c r="D7" s="1"/>
      <c r="E7" s="15">
        <f t="shared" si="2"/>
        <v>3</v>
      </c>
      <c r="F7" s="15">
        <f t="shared" si="1"/>
        <v>4.73</v>
      </c>
    </row>
    <row r="8">
      <c r="A8" s="14">
        <v>10.51</v>
      </c>
      <c r="B8" s="14">
        <v>-2.846666667</v>
      </c>
      <c r="C8" s="14">
        <v>-1.802937833</v>
      </c>
      <c r="D8" s="1"/>
      <c r="E8" s="15">
        <f t="shared" si="2"/>
        <v>3.17</v>
      </c>
      <c r="F8" s="15">
        <f t="shared" si="1"/>
        <v>4.7</v>
      </c>
    </row>
    <row r="9">
      <c r="A9" s="14">
        <v>12.07</v>
      </c>
      <c r="B9" s="14">
        <v>1.873333333</v>
      </c>
      <c r="C9" s="14">
        <v>1.783987774</v>
      </c>
      <c r="D9" s="1"/>
      <c r="E9" s="15">
        <f t="shared" si="2"/>
        <v>3.03</v>
      </c>
      <c r="F9" s="15">
        <f t="shared" si="1"/>
        <v>4.72</v>
      </c>
    </row>
    <row r="10">
      <c r="A10" s="14">
        <v>13.27</v>
      </c>
      <c r="B10" s="14">
        <v>-2.906666667</v>
      </c>
      <c r="C10" s="14">
        <v>-1.598120455</v>
      </c>
      <c r="D10" s="1"/>
      <c r="E10" s="15">
        <f t="shared" si="2"/>
        <v>2.76</v>
      </c>
      <c r="F10" s="15">
        <f t="shared" si="1"/>
        <v>4.78</v>
      </c>
    </row>
    <row r="11">
      <c r="A11" s="14">
        <v>15.08</v>
      </c>
      <c r="B11" s="14">
        <v>1.843333333</v>
      </c>
      <c r="C11" s="14">
        <v>1.77807952</v>
      </c>
      <c r="D11" s="1"/>
      <c r="E11" s="15">
        <f t="shared" si="2"/>
        <v>3.01</v>
      </c>
      <c r="F11" s="15">
        <f t="shared" si="1"/>
        <v>4.75</v>
      </c>
    </row>
    <row r="12">
      <c r="A12" s="14">
        <v>16.31</v>
      </c>
      <c r="B12" s="14">
        <v>-2.866666667</v>
      </c>
      <c r="C12" s="14">
        <v>-1.66242655</v>
      </c>
      <c r="D12" s="1"/>
      <c r="E12" s="15">
        <f t="shared" si="2"/>
        <v>3.04</v>
      </c>
      <c r="F12" s="15">
        <f t="shared" si="1"/>
        <v>4.71</v>
      </c>
    </row>
    <row r="13">
      <c r="A13" s="14">
        <v>17.84</v>
      </c>
      <c r="B13" s="14">
        <v>1.813333333</v>
      </c>
      <c r="C13" s="14">
        <v>1.703025388</v>
      </c>
      <c r="D13" s="1"/>
      <c r="E13" s="15">
        <f t="shared" si="2"/>
        <v>2.76</v>
      </c>
      <c r="F13" s="15">
        <f t="shared" si="1"/>
        <v>4.68</v>
      </c>
    </row>
    <row r="14">
      <c r="A14" s="14">
        <v>19.65</v>
      </c>
      <c r="B14" s="14">
        <v>-2.896666667</v>
      </c>
      <c r="C14" s="14">
        <v>-1.715071918</v>
      </c>
      <c r="D14" s="1"/>
      <c r="E14" s="15">
        <f t="shared" si="2"/>
        <v>3.34</v>
      </c>
      <c r="F14" s="15">
        <f t="shared" si="1"/>
        <v>4.71</v>
      </c>
    </row>
    <row r="15">
      <c r="A15" s="14">
        <v>21.11</v>
      </c>
      <c r="B15" s="14">
        <v>1.773333333</v>
      </c>
      <c r="C15" s="14">
        <v>1.755687288</v>
      </c>
      <c r="D15" s="1"/>
      <c r="E15" s="15">
        <f t="shared" si="2"/>
        <v>3.27</v>
      </c>
      <c r="F15" s="15">
        <f t="shared" si="1"/>
        <v>4.67</v>
      </c>
    </row>
    <row r="16">
      <c r="A16" s="14">
        <v>22.28</v>
      </c>
      <c r="B16" s="14">
        <v>-2.866666667</v>
      </c>
      <c r="C16" s="14">
        <v>-1.615266874</v>
      </c>
      <c r="D16" s="1"/>
      <c r="E16" s="15">
        <f t="shared" si="2"/>
        <v>2.63</v>
      </c>
      <c r="F16" s="15">
        <f t="shared" si="1"/>
        <v>4.64</v>
      </c>
    </row>
    <row r="17">
      <c r="A17" s="14">
        <v>24.05</v>
      </c>
      <c r="B17" s="14">
        <v>1.853333333</v>
      </c>
      <c r="C17" s="14">
        <v>1.793454485</v>
      </c>
      <c r="D17" s="1"/>
      <c r="E17" s="15">
        <f t="shared" si="2"/>
        <v>2.94</v>
      </c>
      <c r="F17" s="15">
        <f t="shared" si="1"/>
        <v>4.72</v>
      </c>
    </row>
    <row r="18">
      <c r="A18" s="14">
        <v>25.65</v>
      </c>
      <c r="B18" s="14">
        <v>-2.766666667</v>
      </c>
      <c r="C18" s="14">
        <v>-1.715071918</v>
      </c>
      <c r="D18" s="1"/>
      <c r="E18" s="15">
        <f t="shared" si="2"/>
        <v>3.37</v>
      </c>
      <c r="F18" s="15">
        <f t="shared" si="1"/>
        <v>4.62</v>
      </c>
    </row>
    <row r="19">
      <c r="A19" s="14">
        <v>27.11</v>
      </c>
      <c r="B19" s="14">
        <v>1.953333333</v>
      </c>
      <c r="C19" s="14">
        <v>1.755687288</v>
      </c>
      <c r="E19" s="15">
        <f t="shared" si="2"/>
        <v>3.06</v>
      </c>
      <c r="F19" s="15">
        <f t="shared" si="1"/>
        <v>4.72</v>
      </c>
    </row>
    <row r="20">
      <c r="A20" s="14">
        <v>28.35</v>
      </c>
      <c r="B20" s="14">
        <v>-2.906666667</v>
      </c>
      <c r="C20" s="14">
        <v>-1.715071918</v>
      </c>
      <c r="E20" s="15">
        <f t="shared" si="2"/>
        <v>2.7</v>
      </c>
      <c r="F20" s="15">
        <f t="shared" si="1"/>
        <v>4.86</v>
      </c>
    </row>
    <row r="21">
      <c r="A21" s="14">
        <v>30.11</v>
      </c>
      <c r="B21" s="14">
        <v>1.843333333</v>
      </c>
      <c r="C21" s="14">
        <v>1.755687288</v>
      </c>
      <c r="E21" s="15">
        <f t="shared" si="2"/>
        <v>3</v>
      </c>
      <c r="F21" s="15">
        <f t="shared" si="1"/>
        <v>4.75</v>
      </c>
    </row>
    <row r="22">
      <c r="A22" s="14">
        <v>31.55</v>
      </c>
      <c r="B22" s="14">
        <v>-2.856666667</v>
      </c>
      <c r="C22" s="14">
        <v>-1.793454485</v>
      </c>
      <c r="E22" s="15">
        <f t="shared" si="2"/>
        <v>3.2</v>
      </c>
      <c r="F22" s="15">
        <f t="shared" si="1"/>
        <v>4.7</v>
      </c>
    </row>
    <row r="23">
      <c r="A23" s="14">
        <v>32.85</v>
      </c>
      <c r="B23" s="14">
        <v>1.803333333</v>
      </c>
      <c r="C23" s="14">
        <v>1.715071918</v>
      </c>
      <c r="E23" s="15">
        <f t="shared" si="2"/>
        <v>2.74</v>
      </c>
      <c r="F23" s="15">
        <f t="shared" si="1"/>
        <v>4.66</v>
      </c>
    </row>
    <row r="24">
      <c r="A24" s="14">
        <v>34.65</v>
      </c>
      <c r="B24" s="14">
        <v>-2.896666667</v>
      </c>
      <c r="C24" s="14">
        <v>-1.715071918</v>
      </c>
      <c r="E24" s="15">
        <f t="shared" si="2"/>
        <v>3.1</v>
      </c>
      <c r="F24" s="15">
        <f t="shared" si="1"/>
        <v>4.7</v>
      </c>
    </row>
    <row r="25">
      <c r="A25" s="14">
        <v>36.05</v>
      </c>
      <c r="B25" s="14">
        <v>1.833333333</v>
      </c>
      <c r="C25" s="14">
        <v>1.793454485</v>
      </c>
      <c r="E25" s="15">
        <f t="shared" si="2"/>
        <v>3.2</v>
      </c>
      <c r="F25" s="15">
        <f t="shared" si="1"/>
        <v>4.73</v>
      </c>
    </row>
    <row r="26">
      <c r="A26" s="14">
        <v>37.69</v>
      </c>
      <c r="B26" s="14">
        <v>-2.886666667</v>
      </c>
      <c r="C26" s="14">
        <v>-1.66242655</v>
      </c>
      <c r="E26" s="15">
        <f t="shared" si="2"/>
        <v>3.04</v>
      </c>
      <c r="F26" s="15">
        <f t="shared" si="1"/>
        <v>4.72</v>
      </c>
    </row>
    <row r="27">
      <c r="A27" s="14">
        <v>39.15</v>
      </c>
      <c r="B27" s="14">
        <v>1.763333333</v>
      </c>
      <c r="C27" s="14">
        <v>1.715071918</v>
      </c>
      <c r="E27" s="15">
        <f t="shared" si="2"/>
        <v>3.1</v>
      </c>
      <c r="F27" s="15">
        <f t="shared" si="1"/>
        <v>4.65</v>
      </c>
    </row>
    <row r="28">
      <c r="A28" s="14">
        <v>40.35</v>
      </c>
      <c r="B28" s="14">
        <v>-2.946666667</v>
      </c>
      <c r="C28" s="14">
        <v>-1.715071918</v>
      </c>
      <c r="E28" s="15">
        <f t="shared" si="2"/>
        <v>2.66</v>
      </c>
      <c r="F28" s="15">
        <f t="shared" si="1"/>
        <v>4.71</v>
      </c>
    </row>
    <row r="29">
      <c r="A29" s="14">
        <v>41.82</v>
      </c>
      <c r="B29" s="14">
        <v>1.783333333</v>
      </c>
      <c r="C29" s="14">
        <v>1.67669693</v>
      </c>
      <c r="E29" s="15">
        <f t="shared" si="2"/>
        <v>2.67</v>
      </c>
      <c r="F29" s="15">
        <f t="shared" si="1"/>
        <v>4.73</v>
      </c>
    </row>
    <row r="30">
      <c r="A30" s="14">
        <v>43.69</v>
      </c>
      <c r="B30" s="14">
        <v>-2.866666667</v>
      </c>
      <c r="C30" s="14">
        <v>-1.66242655</v>
      </c>
      <c r="E30" s="15">
        <f t="shared" si="2"/>
        <v>3.34</v>
      </c>
      <c r="F30" s="15">
        <f t="shared" si="1"/>
        <v>4.65</v>
      </c>
    </row>
    <row r="31">
      <c r="A31" s="14">
        <v>45.19</v>
      </c>
      <c r="B31" s="14">
        <v>1.783333333</v>
      </c>
      <c r="C31" s="14">
        <v>1.66242655</v>
      </c>
      <c r="E31" s="15">
        <f t="shared" si="2"/>
        <v>3.37</v>
      </c>
      <c r="F31" s="15">
        <f t="shared" si="1"/>
        <v>4.65</v>
      </c>
    </row>
    <row r="32">
      <c r="A32" s="14">
        <v>46.59</v>
      </c>
      <c r="B32" s="14">
        <v>-2.916666667</v>
      </c>
      <c r="C32" s="14">
        <v>-1.771391342</v>
      </c>
      <c r="E32" s="15">
        <f t="shared" si="2"/>
        <v>2.9</v>
      </c>
      <c r="F32" s="15">
        <f t="shared" si="1"/>
        <v>4.7</v>
      </c>
    </row>
    <row r="33">
      <c r="A33" s="14">
        <v>47.99</v>
      </c>
      <c r="B33" s="14">
        <v>1.803333333</v>
      </c>
      <c r="C33" s="14">
        <v>1.802937833</v>
      </c>
      <c r="E33" s="15">
        <f t="shared" si="2"/>
        <v>2.8</v>
      </c>
      <c r="F33" s="15">
        <f t="shared" si="1"/>
        <v>4.72</v>
      </c>
    </row>
    <row r="34">
      <c r="A34" s="14">
        <v>49.46</v>
      </c>
      <c r="B34" s="14">
        <v>-2.986666667</v>
      </c>
      <c r="C34" s="14">
        <v>-1.79700879</v>
      </c>
      <c r="E34" s="15">
        <f t="shared" si="2"/>
        <v>2.87</v>
      </c>
      <c r="F34" s="15">
        <f t="shared" si="1"/>
        <v>4.79</v>
      </c>
    </row>
    <row r="35">
      <c r="A35" s="14">
        <v>51.19</v>
      </c>
      <c r="B35" s="14">
        <v>1.803333333</v>
      </c>
      <c r="C35" s="14">
        <v>1.66242655</v>
      </c>
      <c r="E35" s="15">
        <f t="shared" si="2"/>
        <v>3.2</v>
      </c>
      <c r="F35" s="15">
        <f t="shared" si="1"/>
        <v>4.79</v>
      </c>
    </row>
    <row r="36">
      <c r="A36" s="14">
        <v>52.72</v>
      </c>
      <c r="B36" s="14">
        <v>-2.916666667</v>
      </c>
      <c r="C36" s="14">
        <v>-1.615266874</v>
      </c>
      <c r="E36" s="15">
        <f t="shared" si="2"/>
        <v>3.26</v>
      </c>
      <c r="F36" s="15">
        <f t="shared" si="1"/>
        <v>4.72</v>
      </c>
    </row>
    <row r="37">
      <c r="A37" s="14">
        <v>54.19</v>
      </c>
      <c r="B37" s="14">
        <v>1.803333333</v>
      </c>
      <c r="C37" s="14">
        <v>1.66242655</v>
      </c>
      <c r="E37" s="15">
        <f t="shared" si="2"/>
        <v>3</v>
      </c>
      <c r="F37" s="15">
        <f t="shared" si="1"/>
        <v>4.72</v>
      </c>
    </row>
    <row r="38">
      <c r="A38" s="14">
        <v>55.73</v>
      </c>
      <c r="B38" s="14">
        <v>-2.986666667</v>
      </c>
      <c r="C38" s="14">
        <v>-1.598120455</v>
      </c>
      <c r="E38" s="15">
        <f t="shared" si="2"/>
        <v>3.01</v>
      </c>
      <c r="F38" s="15">
        <f t="shared" si="1"/>
        <v>4.79</v>
      </c>
    </row>
    <row r="39">
      <c r="A39" s="14">
        <v>57.19</v>
      </c>
      <c r="B39" s="14">
        <v>1.733333333</v>
      </c>
      <c r="C39" s="14">
        <v>1.66242655</v>
      </c>
      <c r="E39" s="15">
        <f t="shared" si="2"/>
        <v>3</v>
      </c>
      <c r="F39" s="15">
        <f t="shared" si="1"/>
        <v>4.72</v>
      </c>
    </row>
    <row r="40">
      <c r="A40" s="14">
        <v>58.73</v>
      </c>
      <c r="B40" s="14">
        <v>-2.976666667</v>
      </c>
      <c r="C40" s="14">
        <v>-1.598120455</v>
      </c>
      <c r="E40" s="15">
        <f t="shared" si="2"/>
        <v>3</v>
      </c>
      <c r="F40" s="15">
        <f t="shared" si="1"/>
        <v>4.71</v>
      </c>
    </row>
    <row r="43">
      <c r="D43" s="2" t="s">
        <v>25</v>
      </c>
      <c r="E43" s="6">
        <f>AVERAGE(E4:E40)</f>
        <v>3.015675676</v>
      </c>
      <c r="F43" s="6">
        <f>AVERAGE(F3:F40)</f>
        <v>4.713684211</v>
      </c>
    </row>
    <row r="44">
      <c r="D44" s="2" t="s">
        <v>26</v>
      </c>
      <c r="E44" s="6">
        <f>STDEV(E4:E40)</f>
        <v>0.2133924468</v>
      </c>
      <c r="F44" s="6">
        <f>STDEV(F3:F40)</f>
        <v>0.04778448536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1.56</v>
      </c>
      <c r="B2" s="14">
        <v>-2.956666667</v>
      </c>
      <c r="C2" s="14">
        <v>-1.789113511</v>
      </c>
      <c r="D2" s="1"/>
      <c r="E2" s="1"/>
      <c r="F2" s="1"/>
    </row>
    <row r="3">
      <c r="A3" s="14">
        <v>2.76</v>
      </c>
      <c r="B3" s="14">
        <v>1.763333333</v>
      </c>
      <c r="C3" s="14">
        <v>1.580273046</v>
      </c>
      <c r="D3" s="1"/>
      <c r="E3" s="1"/>
      <c r="F3" s="15">
        <f t="shared" ref="F3:F40" si="1">abs(B2-B3)</f>
        <v>4.72</v>
      </c>
    </row>
    <row r="4">
      <c r="A4" s="14">
        <v>4.57</v>
      </c>
      <c r="B4" s="14">
        <v>-2.866666667</v>
      </c>
      <c r="C4" s="14">
        <v>-1.783987774</v>
      </c>
      <c r="D4" s="1"/>
      <c r="E4" s="15">
        <f t="shared" ref="E4:E40" si="2">A4-A2</f>
        <v>3.01</v>
      </c>
      <c r="F4" s="15">
        <f t="shared" si="1"/>
        <v>4.63</v>
      </c>
    </row>
    <row r="5">
      <c r="A5" s="14">
        <v>5.73</v>
      </c>
      <c r="B5" s="14">
        <v>1.763333333</v>
      </c>
      <c r="C5" s="14">
        <v>1.522604692</v>
      </c>
      <c r="D5" s="1"/>
      <c r="E5" s="15">
        <f t="shared" si="2"/>
        <v>2.97</v>
      </c>
      <c r="F5" s="15">
        <f t="shared" si="1"/>
        <v>4.63</v>
      </c>
    </row>
    <row r="6">
      <c r="A6" s="14">
        <v>7.57</v>
      </c>
      <c r="B6" s="14">
        <v>-3.026666667</v>
      </c>
      <c r="C6" s="14">
        <v>-1.783987774</v>
      </c>
      <c r="D6" s="1"/>
      <c r="E6" s="15">
        <f t="shared" si="2"/>
        <v>3</v>
      </c>
      <c r="F6" s="15">
        <f t="shared" si="1"/>
        <v>4.79</v>
      </c>
    </row>
    <row r="7">
      <c r="A7" s="14">
        <v>8.97</v>
      </c>
      <c r="B7" s="14">
        <v>1.713333333</v>
      </c>
      <c r="C7" s="14">
        <v>1.799774867</v>
      </c>
      <c r="D7" s="1"/>
      <c r="E7" s="15">
        <f t="shared" si="2"/>
        <v>3.24</v>
      </c>
      <c r="F7" s="15">
        <f t="shared" si="1"/>
        <v>4.74</v>
      </c>
    </row>
    <row r="8">
      <c r="A8" s="14">
        <v>10.57</v>
      </c>
      <c r="B8" s="14">
        <v>-2.996666667</v>
      </c>
      <c r="C8" s="14">
        <v>-1.799774867</v>
      </c>
      <c r="D8" s="1"/>
      <c r="E8" s="15">
        <f t="shared" si="2"/>
        <v>3</v>
      </c>
      <c r="F8" s="15">
        <f t="shared" si="1"/>
        <v>4.71</v>
      </c>
    </row>
    <row r="9">
      <c r="A9" s="14">
        <v>11.93</v>
      </c>
      <c r="B9" s="14">
        <v>1.703333333</v>
      </c>
      <c r="C9" s="14">
        <v>1.783987774</v>
      </c>
      <c r="D9" s="1"/>
      <c r="E9" s="15">
        <f t="shared" si="2"/>
        <v>2.96</v>
      </c>
      <c r="F9" s="15">
        <f t="shared" si="1"/>
        <v>4.7</v>
      </c>
    </row>
    <row r="10">
      <c r="A10" s="14">
        <v>13.27</v>
      </c>
      <c r="B10" s="14">
        <v>-3.066666667</v>
      </c>
      <c r="C10" s="14">
        <v>-1.598120455</v>
      </c>
      <c r="D10" s="1"/>
      <c r="E10" s="15">
        <f t="shared" si="2"/>
        <v>2.7</v>
      </c>
      <c r="F10" s="15">
        <f t="shared" si="1"/>
        <v>4.77</v>
      </c>
    </row>
    <row r="11">
      <c r="A11" s="14">
        <v>15.07</v>
      </c>
      <c r="B11" s="14">
        <v>1.623333333</v>
      </c>
      <c r="C11" s="14">
        <v>1.783987774</v>
      </c>
      <c r="D11" s="1"/>
      <c r="E11" s="15">
        <f t="shared" si="2"/>
        <v>3.14</v>
      </c>
      <c r="F11" s="15">
        <f t="shared" si="1"/>
        <v>4.69</v>
      </c>
    </row>
    <row r="12">
      <c r="A12" s="14">
        <v>16.6</v>
      </c>
      <c r="B12" s="14">
        <v>-3.066666667</v>
      </c>
      <c r="C12" s="14">
        <v>-1.763926173</v>
      </c>
      <c r="D12" s="1"/>
      <c r="E12" s="15">
        <f t="shared" si="2"/>
        <v>3.33</v>
      </c>
      <c r="F12" s="15">
        <f t="shared" si="1"/>
        <v>4.69</v>
      </c>
    </row>
    <row r="13">
      <c r="A13" s="14">
        <v>18.1</v>
      </c>
      <c r="B13" s="14">
        <v>1.553333333</v>
      </c>
      <c r="C13" s="14">
        <v>1.763926173</v>
      </c>
      <c r="D13" s="1"/>
      <c r="E13" s="15">
        <f t="shared" si="2"/>
        <v>3.03</v>
      </c>
      <c r="F13" s="15">
        <f t="shared" si="1"/>
        <v>4.62</v>
      </c>
    </row>
    <row r="14">
      <c r="A14" s="14">
        <v>19.64</v>
      </c>
      <c r="B14" s="14">
        <v>-3.086666667</v>
      </c>
      <c r="C14" s="14">
        <v>-1.726366161</v>
      </c>
      <c r="D14" s="1"/>
      <c r="E14" s="15">
        <f t="shared" si="2"/>
        <v>3.04</v>
      </c>
      <c r="F14" s="15">
        <f t="shared" si="1"/>
        <v>4.64</v>
      </c>
    </row>
    <row r="15">
      <c r="A15" s="14">
        <v>21.07</v>
      </c>
      <c r="B15" s="14">
        <v>1.603333333</v>
      </c>
      <c r="C15" s="14">
        <v>1.783987774</v>
      </c>
      <c r="D15" s="1"/>
      <c r="E15" s="15">
        <f t="shared" si="2"/>
        <v>2.97</v>
      </c>
      <c r="F15" s="15">
        <f t="shared" si="1"/>
        <v>4.69</v>
      </c>
    </row>
    <row r="16">
      <c r="A16" s="14">
        <v>22.44</v>
      </c>
      <c r="B16" s="14">
        <v>-3.126666667</v>
      </c>
      <c r="C16" s="14">
        <v>-1.789113511</v>
      </c>
      <c r="D16" s="1"/>
      <c r="E16" s="15">
        <f t="shared" si="2"/>
        <v>2.8</v>
      </c>
      <c r="F16" s="15">
        <f t="shared" si="1"/>
        <v>4.73</v>
      </c>
    </row>
    <row r="17">
      <c r="A17" s="14">
        <v>23.97</v>
      </c>
      <c r="B17" s="14">
        <v>1.573333333</v>
      </c>
      <c r="C17" s="14">
        <v>1.799774867</v>
      </c>
      <c r="D17" s="1"/>
      <c r="E17" s="15">
        <f t="shared" si="2"/>
        <v>2.9</v>
      </c>
      <c r="F17" s="15">
        <f t="shared" si="1"/>
        <v>4.7</v>
      </c>
    </row>
    <row r="18">
      <c r="A18" s="14">
        <v>25.64</v>
      </c>
      <c r="B18" s="14">
        <v>-3.086666667</v>
      </c>
      <c r="C18" s="14">
        <v>-1.726366161</v>
      </c>
      <c r="D18" s="1"/>
      <c r="E18" s="15">
        <f t="shared" si="2"/>
        <v>3.2</v>
      </c>
      <c r="F18" s="15">
        <f t="shared" si="1"/>
        <v>4.66</v>
      </c>
    </row>
    <row r="19">
      <c r="A19" s="14">
        <v>27.11</v>
      </c>
      <c r="B19" s="14">
        <v>1.543333333</v>
      </c>
      <c r="C19" s="14">
        <v>1.755687288</v>
      </c>
      <c r="E19" s="15">
        <f t="shared" si="2"/>
        <v>3.14</v>
      </c>
      <c r="F19" s="15">
        <f t="shared" si="1"/>
        <v>4.63</v>
      </c>
    </row>
    <row r="20">
      <c r="A20" s="14">
        <v>28.64</v>
      </c>
      <c r="B20" s="14">
        <v>-3.106666667</v>
      </c>
      <c r="C20" s="14">
        <v>-1.726366161</v>
      </c>
      <c r="E20" s="15">
        <f t="shared" si="2"/>
        <v>3</v>
      </c>
      <c r="F20" s="15">
        <f t="shared" si="1"/>
        <v>4.65</v>
      </c>
    </row>
    <row r="21">
      <c r="A21" s="14">
        <v>29.97</v>
      </c>
      <c r="B21" s="14">
        <v>1.593333333</v>
      </c>
      <c r="C21" s="14">
        <v>1.799774867</v>
      </c>
      <c r="E21" s="15">
        <f t="shared" si="2"/>
        <v>2.86</v>
      </c>
      <c r="F21" s="15">
        <f t="shared" si="1"/>
        <v>4.7</v>
      </c>
    </row>
    <row r="22">
      <c r="A22" s="14">
        <v>31.68</v>
      </c>
      <c r="B22" s="14">
        <v>-3.116666667</v>
      </c>
      <c r="C22" s="14">
        <v>-1.67669693</v>
      </c>
      <c r="E22" s="15">
        <f t="shared" si="2"/>
        <v>3.04</v>
      </c>
      <c r="F22" s="15">
        <f t="shared" si="1"/>
        <v>4.71</v>
      </c>
    </row>
    <row r="23">
      <c r="A23" s="14">
        <v>33.01</v>
      </c>
      <c r="B23" s="14">
        <v>1.573333333</v>
      </c>
      <c r="C23" s="14">
        <v>1.802937833</v>
      </c>
      <c r="E23" s="15">
        <f t="shared" si="2"/>
        <v>3.04</v>
      </c>
      <c r="F23" s="15">
        <f t="shared" si="1"/>
        <v>4.69</v>
      </c>
    </row>
    <row r="24">
      <c r="A24" s="14">
        <v>34.34</v>
      </c>
      <c r="B24" s="14">
        <v>-3.126666667</v>
      </c>
      <c r="C24" s="14">
        <v>-1.703025388</v>
      </c>
      <c r="E24" s="15">
        <f t="shared" si="2"/>
        <v>2.66</v>
      </c>
      <c r="F24" s="15">
        <f t="shared" si="1"/>
        <v>4.7</v>
      </c>
    </row>
    <row r="25">
      <c r="A25" s="14">
        <v>36.15</v>
      </c>
      <c r="B25" s="14">
        <v>1.543333333</v>
      </c>
      <c r="C25" s="14">
        <v>1.715071918</v>
      </c>
      <c r="E25" s="15">
        <f t="shared" si="2"/>
        <v>3.14</v>
      </c>
      <c r="F25" s="15">
        <f t="shared" si="1"/>
        <v>4.67</v>
      </c>
    </row>
    <row r="26">
      <c r="A26" s="14">
        <v>37.38</v>
      </c>
      <c r="B26" s="14">
        <v>-3.156666667</v>
      </c>
      <c r="C26" s="14">
        <v>-1.746678301</v>
      </c>
      <c r="E26" s="15">
        <f t="shared" si="2"/>
        <v>3.04</v>
      </c>
      <c r="F26" s="15">
        <f t="shared" si="1"/>
        <v>4.7</v>
      </c>
    </row>
    <row r="27">
      <c r="A27" s="14">
        <v>39.15</v>
      </c>
      <c r="B27" s="14">
        <v>1.503333333</v>
      </c>
      <c r="C27" s="14">
        <v>1.715071918</v>
      </c>
      <c r="E27" s="15">
        <f t="shared" si="2"/>
        <v>3</v>
      </c>
      <c r="F27" s="15">
        <f t="shared" si="1"/>
        <v>4.66</v>
      </c>
    </row>
    <row r="28">
      <c r="A28" s="14">
        <v>40.58</v>
      </c>
      <c r="B28" s="14">
        <v>-3.196666667</v>
      </c>
      <c r="C28" s="14">
        <v>-1.77807952</v>
      </c>
      <c r="E28" s="15">
        <f t="shared" si="2"/>
        <v>3.2</v>
      </c>
      <c r="F28" s="15">
        <f t="shared" si="1"/>
        <v>4.7</v>
      </c>
    </row>
    <row r="29">
      <c r="A29" s="14">
        <v>41.95</v>
      </c>
      <c r="B29" s="14">
        <v>1.573333333</v>
      </c>
      <c r="C29" s="14">
        <v>1.793454485</v>
      </c>
      <c r="E29" s="15">
        <f t="shared" si="2"/>
        <v>2.8</v>
      </c>
      <c r="F29" s="15">
        <f t="shared" si="1"/>
        <v>4.77</v>
      </c>
    </row>
    <row r="30">
      <c r="A30" s="14">
        <v>43.41</v>
      </c>
      <c r="B30" s="14">
        <v>-3.146666667</v>
      </c>
      <c r="C30" s="14">
        <v>-1.771391342</v>
      </c>
      <c r="E30" s="15">
        <f t="shared" si="2"/>
        <v>2.83</v>
      </c>
      <c r="F30" s="15">
        <f t="shared" si="1"/>
        <v>4.72</v>
      </c>
    </row>
    <row r="31">
      <c r="A31" s="14">
        <v>45.08</v>
      </c>
      <c r="B31" s="14">
        <v>1.533333333</v>
      </c>
      <c r="C31" s="14">
        <v>1.77807952</v>
      </c>
      <c r="E31" s="15">
        <f t="shared" si="2"/>
        <v>3.13</v>
      </c>
      <c r="F31" s="15">
        <f t="shared" si="1"/>
        <v>4.68</v>
      </c>
    </row>
    <row r="32">
      <c r="A32" s="14">
        <v>46.68</v>
      </c>
      <c r="B32" s="14">
        <v>-3.176666667</v>
      </c>
      <c r="C32" s="14">
        <v>-1.67669693</v>
      </c>
      <c r="E32" s="15">
        <f t="shared" si="2"/>
        <v>3.27</v>
      </c>
      <c r="F32" s="15">
        <f t="shared" si="1"/>
        <v>4.71</v>
      </c>
    </row>
    <row r="33">
      <c r="A33" s="14">
        <v>48.15</v>
      </c>
      <c r="B33" s="14">
        <v>1.503333333</v>
      </c>
      <c r="C33" s="14">
        <v>1.715071918</v>
      </c>
      <c r="E33" s="15">
        <f t="shared" si="2"/>
        <v>3.07</v>
      </c>
      <c r="F33" s="15">
        <f t="shared" si="1"/>
        <v>4.68</v>
      </c>
    </row>
    <row r="34">
      <c r="A34" s="14">
        <v>49.68</v>
      </c>
      <c r="B34" s="14">
        <v>-3.196666667</v>
      </c>
      <c r="C34" s="14">
        <v>-1.67669693</v>
      </c>
      <c r="E34" s="15">
        <f t="shared" si="2"/>
        <v>3</v>
      </c>
      <c r="F34" s="15">
        <f t="shared" si="1"/>
        <v>4.7</v>
      </c>
    </row>
    <row r="35">
      <c r="A35" s="14">
        <v>50.88</v>
      </c>
      <c r="B35" s="14">
        <v>1.573333333</v>
      </c>
      <c r="C35" s="14">
        <v>1.746678301</v>
      </c>
      <c r="E35" s="15">
        <f t="shared" si="2"/>
        <v>2.73</v>
      </c>
      <c r="F35" s="15">
        <f t="shared" si="1"/>
        <v>4.77</v>
      </c>
    </row>
    <row r="36">
      <c r="A36" s="14">
        <v>52.72</v>
      </c>
      <c r="B36" s="14">
        <v>-3.146666667</v>
      </c>
      <c r="C36" s="14">
        <v>-1.615266874</v>
      </c>
      <c r="E36" s="15">
        <f t="shared" si="2"/>
        <v>3.04</v>
      </c>
      <c r="F36" s="15">
        <f t="shared" si="1"/>
        <v>4.72</v>
      </c>
    </row>
    <row r="37">
      <c r="A37" s="14">
        <v>54.15</v>
      </c>
      <c r="B37" s="14">
        <v>1.583333333</v>
      </c>
      <c r="C37" s="14">
        <v>1.715071918</v>
      </c>
      <c r="E37" s="15">
        <f t="shared" si="2"/>
        <v>3.27</v>
      </c>
      <c r="F37" s="15">
        <f t="shared" si="1"/>
        <v>4.73</v>
      </c>
    </row>
    <row r="38">
      <c r="A38" s="14">
        <v>55.45</v>
      </c>
      <c r="B38" s="14">
        <v>-3.186666667</v>
      </c>
      <c r="C38" s="14">
        <v>-1.793454485</v>
      </c>
      <c r="E38" s="15">
        <f t="shared" si="2"/>
        <v>2.73</v>
      </c>
      <c r="F38" s="15">
        <f t="shared" si="1"/>
        <v>4.77</v>
      </c>
    </row>
    <row r="39">
      <c r="A39" s="14">
        <v>57.02</v>
      </c>
      <c r="B39" s="14">
        <v>1.613333333</v>
      </c>
      <c r="C39" s="14">
        <v>1.801751504</v>
      </c>
      <c r="E39" s="15">
        <f t="shared" si="2"/>
        <v>2.87</v>
      </c>
      <c r="F39" s="15">
        <f t="shared" si="1"/>
        <v>4.8</v>
      </c>
    </row>
    <row r="40">
      <c r="A40" s="14">
        <v>58.42</v>
      </c>
      <c r="B40" s="14">
        <v>-3.166666667</v>
      </c>
      <c r="C40" s="14">
        <v>-1.77807952</v>
      </c>
      <c r="E40" s="15">
        <f t="shared" si="2"/>
        <v>2.97</v>
      </c>
      <c r="F40" s="15">
        <f t="shared" si="1"/>
        <v>4.78</v>
      </c>
    </row>
    <row r="43">
      <c r="D43" s="2" t="s">
        <v>25</v>
      </c>
      <c r="E43" s="6">
        <f>AVERAGE(E4:E40)</f>
        <v>3.003243243</v>
      </c>
      <c r="F43" s="6">
        <f>AVERAGE(F3:F40)</f>
        <v>4.703947368</v>
      </c>
    </row>
    <row r="44">
      <c r="D44" s="2" t="s">
        <v>26</v>
      </c>
      <c r="E44" s="6">
        <f>STDEV(E4:E40)</f>
        <v>0.1660497592</v>
      </c>
      <c r="F44" s="6">
        <f>STDEV(F3:F40)</f>
        <v>0.04676216267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1.26</v>
      </c>
      <c r="B2" s="14">
        <v>2.096666667</v>
      </c>
      <c r="C2" s="14">
        <v>1.606562247</v>
      </c>
      <c r="D2" s="1"/>
      <c r="E2" s="1"/>
      <c r="F2" s="1"/>
    </row>
    <row r="3">
      <c r="A3" s="14">
        <v>3.03</v>
      </c>
      <c r="B3" s="14">
        <v>-1.803333333</v>
      </c>
      <c r="C3" s="14">
        <v>-1.829715669</v>
      </c>
      <c r="D3" s="1"/>
      <c r="E3" s="1"/>
      <c r="F3" s="15">
        <f t="shared" ref="F3:F40" si="1">abs(B2-B3)</f>
        <v>3.9</v>
      </c>
    </row>
    <row r="4">
      <c r="A4" s="14">
        <v>4.36</v>
      </c>
      <c r="B4" s="14">
        <v>2.136666667</v>
      </c>
      <c r="C4" s="14">
        <v>1.755085745</v>
      </c>
      <c r="D4" s="1"/>
      <c r="E4" s="15">
        <f t="shared" ref="E4:E40" si="2">A4-A2</f>
        <v>3.1</v>
      </c>
      <c r="F4" s="15">
        <f t="shared" si="1"/>
        <v>3.94</v>
      </c>
    </row>
    <row r="5">
      <c r="A5" s="14">
        <v>5.96</v>
      </c>
      <c r="B5" s="14">
        <v>-1.813333333</v>
      </c>
      <c r="C5" s="14">
        <v>-1.826903575</v>
      </c>
      <c r="D5" s="1"/>
      <c r="E5" s="15">
        <f t="shared" si="2"/>
        <v>2.93</v>
      </c>
      <c r="F5" s="15">
        <f t="shared" si="1"/>
        <v>3.95</v>
      </c>
    </row>
    <row r="6">
      <c r="A6" s="14">
        <v>7.46</v>
      </c>
      <c r="B6" s="14">
        <v>2.116666667</v>
      </c>
      <c r="C6" s="14">
        <v>1.826903575</v>
      </c>
      <c r="D6" s="1"/>
      <c r="E6" s="15">
        <f t="shared" si="2"/>
        <v>3.1</v>
      </c>
      <c r="F6" s="15">
        <f t="shared" si="1"/>
        <v>3.93</v>
      </c>
      <c r="H6" s="1"/>
      <c r="I6" s="15">
        <f>(-10*2*PI()/60*21.64/10)/(2*PI()*8/60)/1.5*COS(2*PI()*8/60*(0))</f>
        <v>-1.803333333</v>
      </c>
      <c r="K6" s="16">
        <f>(-25*2*PI()/60*22/10)/(2*PI()*20/60)/1.5*COS(2*PI()*20/60*(0))</f>
        <v>-1.833333333</v>
      </c>
    </row>
    <row r="7">
      <c r="A7" s="14">
        <v>9.06</v>
      </c>
      <c r="B7" s="14">
        <v>-1.833333333</v>
      </c>
      <c r="C7" s="14">
        <v>-1.818876952</v>
      </c>
      <c r="D7" s="1"/>
      <c r="E7" s="15">
        <f t="shared" si="2"/>
        <v>3.1</v>
      </c>
      <c r="F7" s="15">
        <f t="shared" si="1"/>
        <v>3.95</v>
      </c>
      <c r="H7" s="17" t="s">
        <v>20</v>
      </c>
      <c r="I7" s="15">
        <f>ABS(I6) * 2</f>
        <v>3.606666667</v>
      </c>
      <c r="K7" s="16">
        <f>abs(K6 * 2)</f>
        <v>3.666666667</v>
      </c>
    </row>
    <row r="8">
      <c r="A8" s="14">
        <v>10.3</v>
      </c>
      <c r="B8" s="14">
        <v>2.106666667</v>
      </c>
      <c r="C8" s="14">
        <v>1.674833339</v>
      </c>
      <c r="D8" s="1"/>
      <c r="E8" s="15">
        <f t="shared" si="2"/>
        <v>2.84</v>
      </c>
      <c r="F8" s="15">
        <f t="shared" si="1"/>
        <v>3.94</v>
      </c>
      <c r="H8" s="1"/>
      <c r="I8" s="1"/>
    </row>
    <row r="9">
      <c r="A9" s="14">
        <v>11.93</v>
      </c>
      <c r="B9" s="14">
        <v>-1.843333333</v>
      </c>
      <c r="C9" s="14">
        <v>-1.813665944</v>
      </c>
      <c r="D9" s="1"/>
      <c r="E9" s="15">
        <f t="shared" si="2"/>
        <v>2.87</v>
      </c>
      <c r="F9" s="15">
        <f t="shared" si="1"/>
        <v>3.95</v>
      </c>
      <c r="H9" s="17" t="s">
        <v>21</v>
      </c>
      <c r="I9" s="17">
        <v>3.0</v>
      </c>
      <c r="J9" s="18" t="s">
        <v>22</v>
      </c>
    </row>
    <row r="10">
      <c r="A10" s="14">
        <v>13.3</v>
      </c>
      <c r="B10" s="14">
        <v>2.106666667</v>
      </c>
      <c r="C10" s="14">
        <v>1.674833339</v>
      </c>
      <c r="D10" s="1"/>
      <c r="E10" s="15">
        <f t="shared" si="2"/>
        <v>3</v>
      </c>
      <c r="F10" s="15">
        <f t="shared" si="1"/>
        <v>3.95</v>
      </c>
      <c r="H10" s="1"/>
      <c r="I10" s="1"/>
    </row>
    <row r="11">
      <c r="A11" s="14">
        <v>14.76</v>
      </c>
      <c r="B11" s="14">
        <v>-1.843333333</v>
      </c>
      <c r="C11" s="14">
        <v>-1.606562247</v>
      </c>
      <c r="D11" s="1"/>
      <c r="E11" s="15">
        <f t="shared" si="2"/>
        <v>2.83</v>
      </c>
      <c r="F11" s="15">
        <f t="shared" si="1"/>
        <v>3.95</v>
      </c>
      <c r="H11" s="1"/>
      <c r="I11" s="1"/>
    </row>
    <row r="12">
      <c r="A12" s="14">
        <v>16.56</v>
      </c>
      <c r="B12" s="14">
        <v>2.106666667</v>
      </c>
      <c r="C12" s="14">
        <v>1.818876952</v>
      </c>
      <c r="D12" s="1"/>
      <c r="E12" s="15">
        <f t="shared" si="2"/>
        <v>3.26</v>
      </c>
      <c r="F12" s="15">
        <f t="shared" si="1"/>
        <v>3.95</v>
      </c>
      <c r="H12" s="1"/>
      <c r="I12" s="1"/>
    </row>
    <row r="13">
      <c r="A13" s="14">
        <v>18.1</v>
      </c>
      <c r="B13" s="14">
        <v>-1.833333333</v>
      </c>
      <c r="C13" s="14">
        <v>-1.793270601</v>
      </c>
      <c r="D13" s="1"/>
      <c r="E13" s="15">
        <f t="shared" si="2"/>
        <v>3.34</v>
      </c>
      <c r="F13" s="15">
        <f t="shared" si="1"/>
        <v>3.94</v>
      </c>
      <c r="H13" s="19" t="s">
        <v>23</v>
      </c>
      <c r="I13" s="19" t="s">
        <v>24</v>
      </c>
    </row>
    <row r="14">
      <c r="A14" s="14">
        <v>19.4</v>
      </c>
      <c r="B14" s="14">
        <v>2.096666667</v>
      </c>
      <c r="C14" s="14">
        <v>1.793270601</v>
      </c>
      <c r="D14" s="1"/>
      <c r="E14" s="15">
        <f t="shared" si="2"/>
        <v>2.84</v>
      </c>
      <c r="F14" s="15">
        <f t="shared" si="1"/>
        <v>3.93</v>
      </c>
      <c r="H14" s="20">
        <f> (abs(E43- 3) / 3) * 100</f>
        <v>0.6396396396</v>
      </c>
      <c r="I14" s="20">
        <f> (abs(F43 - K7)/K7) * 100</f>
        <v>7.511961722</v>
      </c>
    </row>
    <row r="15">
      <c r="A15" s="14">
        <v>20.97</v>
      </c>
      <c r="B15" s="14">
        <v>-1.853333333</v>
      </c>
      <c r="C15" s="14">
        <v>-1.829715669</v>
      </c>
      <c r="D15" s="1"/>
      <c r="E15" s="15">
        <f t="shared" si="2"/>
        <v>2.87</v>
      </c>
      <c r="F15" s="15">
        <f t="shared" si="1"/>
        <v>3.95</v>
      </c>
    </row>
    <row r="16">
      <c r="A16" s="14">
        <v>22.67</v>
      </c>
      <c r="B16" s="14">
        <v>2.086666667</v>
      </c>
      <c r="C16" s="14">
        <v>1.718350314</v>
      </c>
      <c r="D16" s="1"/>
      <c r="E16" s="15">
        <f t="shared" si="2"/>
        <v>3.27</v>
      </c>
      <c r="F16" s="15">
        <f t="shared" si="1"/>
        <v>3.94</v>
      </c>
    </row>
    <row r="17">
      <c r="A17" s="14">
        <v>24.13</v>
      </c>
      <c r="B17" s="14">
        <v>-1.853333333</v>
      </c>
      <c r="C17" s="14">
        <v>-1.765798039</v>
      </c>
      <c r="D17" s="1"/>
      <c r="E17" s="15">
        <f t="shared" si="2"/>
        <v>3.16</v>
      </c>
      <c r="F17" s="15">
        <f t="shared" si="1"/>
        <v>3.94</v>
      </c>
    </row>
    <row r="18">
      <c r="A18" s="14">
        <v>25.6</v>
      </c>
      <c r="B18" s="14">
        <v>2.136666667</v>
      </c>
      <c r="C18" s="14">
        <v>1.793270601</v>
      </c>
      <c r="D18" s="1"/>
      <c r="E18" s="15">
        <f t="shared" si="2"/>
        <v>2.93</v>
      </c>
      <c r="F18" s="15">
        <f t="shared" si="1"/>
        <v>3.99</v>
      </c>
    </row>
    <row r="19">
      <c r="A19" s="14">
        <v>27.1</v>
      </c>
      <c r="B19" s="14">
        <v>-1.803333333</v>
      </c>
      <c r="C19" s="14">
        <v>-1.793270601</v>
      </c>
      <c r="E19" s="15">
        <f t="shared" si="2"/>
        <v>2.97</v>
      </c>
      <c r="F19" s="15">
        <f t="shared" si="1"/>
        <v>3.94</v>
      </c>
    </row>
    <row r="20">
      <c r="A20" s="14">
        <v>28.33</v>
      </c>
      <c r="B20" s="14">
        <v>2.126666667</v>
      </c>
      <c r="C20" s="14">
        <v>1.718350314</v>
      </c>
      <c r="E20" s="15">
        <f t="shared" si="2"/>
        <v>2.73</v>
      </c>
      <c r="F20" s="15">
        <f t="shared" si="1"/>
        <v>3.93</v>
      </c>
    </row>
    <row r="21">
      <c r="A21" s="14">
        <v>29.77</v>
      </c>
      <c r="B21" s="14">
        <v>-1.833333333</v>
      </c>
      <c r="C21" s="14">
        <v>-1.624706562</v>
      </c>
      <c r="E21" s="15">
        <f t="shared" si="2"/>
        <v>2.67</v>
      </c>
      <c r="F21" s="15">
        <f t="shared" si="1"/>
        <v>3.96</v>
      </c>
    </row>
    <row r="22">
      <c r="A22" s="14">
        <v>31.7</v>
      </c>
      <c r="B22" s="14">
        <v>2.056666667</v>
      </c>
      <c r="C22" s="14">
        <v>1.674833339</v>
      </c>
      <c r="E22" s="15">
        <f t="shared" si="2"/>
        <v>3.37</v>
      </c>
      <c r="F22" s="15">
        <f t="shared" si="1"/>
        <v>3.89</v>
      </c>
    </row>
    <row r="23">
      <c r="A23" s="14">
        <v>33.17</v>
      </c>
      <c r="B23" s="14">
        <v>-1.823333333</v>
      </c>
      <c r="C23" s="14">
        <v>-1.718350314</v>
      </c>
      <c r="E23" s="15">
        <f t="shared" si="2"/>
        <v>3.4</v>
      </c>
      <c r="F23" s="15">
        <f t="shared" si="1"/>
        <v>3.88</v>
      </c>
    </row>
    <row r="24">
      <c r="A24" s="14">
        <v>34.37</v>
      </c>
      <c r="B24" s="14">
        <v>2.116666667</v>
      </c>
      <c r="C24" s="14">
        <v>1.765798039</v>
      </c>
      <c r="E24" s="15">
        <f t="shared" si="2"/>
        <v>2.67</v>
      </c>
      <c r="F24" s="15">
        <f t="shared" si="1"/>
        <v>3.94</v>
      </c>
    </row>
    <row r="25">
      <c r="A25" s="14">
        <v>35.93</v>
      </c>
      <c r="B25" s="14">
        <v>-1.853333333</v>
      </c>
      <c r="C25" s="14">
        <v>-1.813665944</v>
      </c>
      <c r="E25" s="15">
        <f t="shared" si="2"/>
        <v>2.76</v>
      </c>
      <c r="F25" s="15">
        <f t="shared" si="1"/>
        <v>3.97</v>
      </c>
    </row>
    <row r="26">
      <c r="A26" s="14">
        <v>37.73</v>
      </c>
      <c r="B26" s="14">
        <v>2.076666667</v>
      </c>
      <c r="C26" s="14">
        <v>1.624706562</v>
      </c>
      <c r="E26" s="15">
        <f t="shared" si="2"/>
        <v>3.36</v>
      </c>
      <c r="F26" s="15">
        <f t="shared" si="1"/>
        <v>3.93</v>
      </c>
    </row>
    <row r="27">
      <c r="A27" s="14">
        <v>39.2</v>
      </c>
      <c r="B27" s="14">
        <v>-1.803333333</v>
      </c>
      <c r="C27" s="14">
        <v>-1.674833339</v>
      </c>
      <c r="E27" s="15">
        <f t="shared" si="2"/>
        <v>3.27</v>
      </c>
      <c r="F27" s="15">
        <f t="shared" si="1"/>
        <v>3.88</v>
      </c>
    </row>
    <row r="28">
      <c r="A28" s="14">
        <v>40.43</v>
      </c>
      <c r="B28" s="14">
        <v>2.126666667</v>
      </c>
      <c r="C28" s="14">
        <v>1.813665944</v>
      </c>
      <c r="E28" s="15">
        <f t="shared" si="2"/>
        <v>2.7</v>
      </c>
      <c r="F28" s="15">
        <f t="shared" si="1"/>
        <v>3.93</v>
      </c>
    </row>
    <row r="29">
      <c r="A29" s="14">
        <v>42.07</v>
      </c>
      <c r="B29" s="14">
        <v>-1.823333333</v>
      </c>
      <c r="C29" s="14">
        <v>-1.813665944</v>
      </c>
      <c r="E29" s="15">
        <f t="shared" si="2"/>
        <v>2.87</v>
      </c>
      <c r="F29" s="15">
        <f t="shared" si="1"/>
        <v>3.95</v>
      </c>
    </row>
    <row r="30">
      <c r="A30" s="14">
        <v>43.4</v>
      </c>
      <c r="B30" s="14">
        <v>2.126666667</v>
      </c>
      <c r="C30" s="14">
        <v>1.793270601</v>
      </c>
      <c r="E30" s="15">
        <f t="shared" si="2"/>
        <v>2.97</v>
      </c>
      <c r="F30" s="15">
        <f t="shared" si="1"/>
        <v>3.95</v>
      </c>
    </row>
    <row r="31">
      <c r="A31" s="14">
        <v>44.97</v>
      </c>
      <c r="B31" s="14">
        <v>-1.833333333</v>
      </c>
      <c r="C31" s="14">
        <v>-1.829715669</v>
      </c>
      <c r="E31" s="15">
        <f t="shared" si="2"/>
        <v>2.9</v>
      </c>
      <c r="F31" s="15">
        <f t="shared" si="1"/>
        <v>3.96</v>
      </c>
    </row>
    <row r="32">
      <c r="A32" s="14">
        <v>46.37</v>
      </c>
      <c r="B32" s="14">
        <v>2.116666667</v>
      </c>
      <c r="C32" s="14">
        <v>1.765798039</v>
      </c>
      <c r="E32" s="15">
        <f t="shared" si="2"/>
        <v>2.97</v>
      </c>
      <c r="F32" s="15">
        <f t="shared" si="1"/>
        <v>3.95</v>
      </c>
    </row>
    <row r="33">
      <c r="A33" s="14">
        <v>48.0</v>
      </c>
      <c r="B33" s="14">
        <v>-1.853333333</v>
      </c>
      <c r="C33" s="14">
        <v>-1.833333333</v>
      </c>
      <c r="E33" s="15">
        <f t="shared" si="2"/>
        <v>3.03</v>
      </c>
      <c r="F33" s="15">
        <f t="shared" si="1"/>
        <v>3.97</v>
      </c>
    </row>
    <row r="34">
      <c r="A34" s="14">
        <v>49.53</v>
      </c>
      <c r="B34" s="14">
        <v>2.136666667</v>
      </c>
      <c r="C34" s="14">
        <v>1.829715669</v>
      </c>
      <c r="E34" s="15">
        <f t="shared" si="2"/>
        <v>3.16</v>
      </c>
      <c r="F34" s="15">
        <f t="shared" si="1"/>
        <v>3.99</v>
      </c>
    </row>
    <row r="35">
      <c r="A35" s="14">
        <v>50.93</v>
      </c>
      <c r="B35" s="14">
        <v>-1.823333333</v>
      </c>
      <c r="C35" s="14">
        <v>-1.813665944</v>
      </c>
      <c r="E35" s="15">
        <f t="shared" si="2"/>
        <v>2.93</v>
      </c>
      <c r="F35" s="15">
        <f t="shared" si="1"/>
        <v>3.96</v>
      </c>
    </row>
    <row r="36">
      <c r="A36" s="14">
        <v>52.53</v>
      </c>
      <c r="B36" s="14">
        <v>2.116666667</v>
      </c>
      <c r="C36" s="14">
        <v>1.829715669</v>
      </c>
      <c r="E36" s="15">
        <f t="shared" si="2"/>
        <v>3</v>
      </c>
      <c r="F36" s="15">
        <f t="shared" si="1"/>
        <v>3.94</v>
      </c>
    </row>
    <row r="37">
      <c r="A37" s="14">
        <v>53.97</v>
      </c>
      <c r="B37" s="14">
        <v>-1.843333333</v>
      </c>
      <c r="C37" s="14">
        <v>-1.829715669</v>
      </c>
      <c r="E37" s="15">
        <f t="shared" si="2"/>
        <v>3.04</v>
      </c>
      <c r="F37" s="15">
        <f t="shared" si="1"/>
        <v>3.96</v>
      </c>
    </row>
    <row r="38">
      <c r="A38" s="14">
        <v>55.47</v>
      </c>
      <c r="B38" s="14">
        <v>2.106666667</v>
      </c>
      <c r="C38" s="14">
        <v>1.829715669</v>
      </c>
      <c r="E38" s="15">
        <f t="shared" si="2"/>
        <v>2.94</v>
      </c>
      <c r="F38" s="15">
        <f t="shared" si="1"/>
        <v>3.95</v>
      </c>
    </row>
    <row r="39">
      <c r="A39" s="14">
        <v>57.23</v>
      </c>
      <c r="B39" s="14">
        <v>-1.833333333</v>
      </c>
      <c r="C39" s="14">
        <v>-1.624706562</v>
      </c>
      <c r="E39" s="15">
        <f t="shared" si="2"/>
        <v>3.26</v>
      </c>
      <c r="F39" s="15">
        <f t="shared" si="1"/>
        <v>3.94</v>
      </c>
    </row>
    <row r="40">
      <c r="A40" s="14">
        <v>58.77</v>
      </c>
      <c r="B40" s="14">
        <v>2.096666667</v>
      </c>
      <c r="C40" s="14">
        <v>1.54793453</v>
      </c>
      <c r="E40" s="15">
        <f t="shared" si="2"/>
        <v>3.3</v>
      </c>
      <c r="F40" s="15">
        <f t="shared" si="1"/>
        <v>3.93</v>
      </c>
    </row>
    <row r="43">
      <c r="D43" s="2" t="s">
        <v>25</v>
      </c>
      <c r="E43" s="6">
        <f>AVERAGE(E4:E40)</f>
        <v>3.019189189</v>
      </c>
      <c r="F43" s="6">
        <f>AVERAGE(F3:F40)</f>
        <v>3.942105263</v>
      </c>
    </row>
    <row r="44">
      <c r="D44" s="2" t="s">
        <v>26</v>
      </c>
      <c r="E44" s="6">
        <f>STDEV(E4:E40)</f>
        <v>0.2097138047</v>
      </c>
      <c r="F44" s="6">
        <f>STDEV(F3:F40)</f>
        <v>0.02395467508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  <c r="B1" s="16" t="s">
        <v>19</v>
      </c>
    </row>
    <row r="3">
      <c r="B3" s="16">
        <v>4.45</v>
      </c>
    </row>
    <row r="4">
      <c r="A4" s="16">
        <v>2.8000000000000003</v>
      </c>
      <c r="B4" s="16">
        <v>4.51</v>
      </c>
      <c r="D4" s="1"/>
      <c r="E4" s="15">
        <f>(-10*2*PI()/60*21.64/10)/(2*PI()*8/60)/1.5*COS(2*PI()*8/60*(0))</f>
        <v>-1.803333333</v>
      </c>
    </row>
    <row r="5">
      <c r="A5" s="16">
        <v>3.0300000000000002</v>
      </c>
      <c r="B5" s="16">
        <v>4.5</v>
      </c>
      <c r="D5" s="17" t="s">
        <v>20</v>
      </c>
      <c r="E5" s="15">
        <f>ABS(E4) * 2</f>
        <v>3.606666667</v>
      </c>
    </row>
    <row r="6">
      <c r="A6" s="16">
        <v>3.1999999999999993</v>
      </c>
      <c r="B6" s="16">
        <v>4.46</v>
      </c>
      <c r="D6" s="1"/>
      <c r="E6" s="1"/>
    </row>
    <row r="7">
      <c r="A7" s="16">
        <v>3.1000000000000005</v>
      </c>
      <c r="B7" s="16">
        <v>4.46</v>
      </c>
      <c r="D7" s="17" t="s">
        <v>21</v>
      </c>
      <c r="E7" s="17">
        <v>3.0</v>
      </c>
      <c r="F7" s="18" t="s">
        <v>22</v>
      </c>
    </row>
    <row r="8">
      <c r="A8" s="16">
        <v>2.67</v>
      </c>
      <c r="B8" s="16">
        <v>4.51</v>
      </c>
      <c r="D8" s="1"/>
      <c r="E8" s="1"/>
    </row>
    <row r="9">
      <c r="A9" s="16">
        <v>3.139999999999999</v>
      </c>
      <c r="B9" s="16">
        <v>4.46</v>
      </c>
      <c r="D9" s="1"/>
      <c r="E9" s="1"/>
    </row>
    <row r="10">
      <c r="A10" s="16">
        <v>3.370000000000001</v>
      </c>
      <c r="B10" s="16">
        <v>4.42</v>
      </c>
      <c r="D10" s="1"/>
      <c r="E10" s="1"/>
    </row>
    <row r="11">
      <c r="A11" s="16">
        <v>3.0</v>
      </c>
      <c r="B11" s="16">
        <v>4.43</v>
      </c>
      <c r="D11" s="19" t="s">
        <v>23</v>
      </c>
      <c r="E11" s="19" t="s">
        <v>24</v>
      </c>
    </row>
    <row r="12">
      <c r="A12" s="16">
        <v>3.0</v>
      </c>
      <c r="B12" s="16">
        <v>4.43</v>
      </c>
      <c r="D12" s="20">
        <f> (abs(A120- 3) / 3) * 100</f>
        <v>0.3213213213</v>
      </c>
      <c r="E12" s="20">
        <f> (abs(B120 - E5)/E5) * 100</f>
        <v>28.67496838</v>
      </c>
    </row>
    <row r="13">
      <c r="A13" s="16">
        <v>3.0</v>
      </c>
      <c r="B13" s="16">
        <v>4.42</v>
      </c>
    </row>
    <row r="14">
      <c r="A14" s="16">
        <v>3.0</v>
      </c>
      <c r="B14" s="16">
        <v>4.45</v>
      </c>
    </row>
    <row r="15">
      <c r="A15" s="16">
        <v>3.0</v>
      </c>
      <c r="B15" s="16">
        <v>4.4399999999999995</v>
      </c>
    </row>
    <row r="16">
      <c r="A16" s="16">
        <v>2.669999999999998</v>
      </c>
      <c r="B16" s="16">
        <v>4.45</v>
      </c>
    </row>
    <row r="17">
      <c r="A17" s="16">
        <v>3.0</v>
      </c>
      <c r="B17" s="16">
        <v>4.49</v>
      </c>
    </row>
    <row r="18">
      <c r="A18" s="16">
        <v>3.1300000000000026</v>
      </c>
      <c r="B18" s="16">
        <v>4.52</v>
      </c>
    </row>
    <row r="19">
      <c r="A19" s="16">
        <v>3.0</v>
      </c>
      <c r="B19" s="16">
        <v>4.51</v>
      </c>
    </row>
    <row r="20">
      <c r="A20" s="16">
        <v>3.1999999999999993</v>
      </c>
      <c r="B20" s="16">
        <v>4.54</v>
      </c>
    </row>
    <row r="21">
      <c r="A21" s="16">
        <v>3.039999999999999</v>
      </c>
      <c r="B21" s="16">
        <v>4.51</v>
      </c>
    </row>
    <row r="22">
      <c r="A22" s="16">
        <v>3.039999999999999</v>
      </c>
      <c r="B22" s="16">
        <v>4.43</v>
      </c>
    </row>
    <row r="23">
      <c r="A23" s="16">
        <v>3.0</v>
      </c>
      <c r="B23" s="16">
        <v>4.46</v>
      </c>
    </row>
    <row r="24">
      <c r="A24" s="16">
        <v>2.9299999999999997</v>
      </c>
      <c r="B24" s="16">
        <v>4.47</v>
      </c>
    </row>
    <row r="25">
      <c r="A25" s="16">
        <v>3.0</v>
      </c>
      <c r="B25" s="16">
        <v>4.43</v>
      </c>
    </row>
    <row r="26">
      <c r="A26" s="16">
        <v>2.9399999999999977</v>
      </c>
      <c r="B26" s="16">
        <v>4.5</v>
      </c>
    </row>
    <row r="27">
      <c r="A27" s="16">
        <v>2.8999999999999986</v>
      </c>
      <c r="B27" s="16">
        <v>4.51</v>
      </c>
    </row>
    <row r="28">
      <c r="A28" s="16">
        <v>2.9000000000000057</v>
      </c>
      <c r="B28" s="16">
        <v>4.45</v>
      </c>
    </row>
    <row r="29">
      <c r="A29" s="16">
        <v>3.1000000000000014</v>
      </c>
      <c r="B29" s="16">
        <v>4.51</v>
      </c>
    </row>
    <row r="30">
      <c r="A30" s="16">
        <v>3.0999999999999943</v>
      </c>
      <c r="B30" s="16">
        <v>4.58</v>
      </c>
    </row>
    <row r="31">
      <c r="A31" s="16">
        <v>3.030000000000001</v>
      </c>
      <c r="B31" s="16">
        <v>4.54</v>
      </c>
    </row>
    <row r="32">
      <c r="A32" s="16">
        <v>3.0400000000000063</v>
      </c>
      <c r="B32" s="16">
        <v>4.59</v>
      </c>
    </row>
    <row r="33">
      <c r="A33" s="16">
        <v>3.009999999999998</v>
      </c>
      <c r="B33" s="16">
        <v>4.43</v>
      </c>
    </row>
    <row r="34">
      <c r="A34" s="16">
        <v>3.1299999999999955</v>
      </c>
      <c r="B34" s="16">
        <v>4.59</v>
      </c>
    </row>
    <row r="35">
      <c r="A35" s="16">
        <v>2.700000000000003</v>
      </c>
      <c r="B35" s="16">
        <v>4.68</v>
      </c>
    </row>
    <row r="36">
      <c r="A36" s="16">
        <v>2.8700000000000045</v>
      </c>
      <c r="B36" s="16">
        <v>4.72</v>
      </c>
    </row>
    <row r="37">
      <c r="A37" s="16">
        <v>3.269999999999996</v>
      </c>
      <c r="B37" s="16">
        <v>4.77</v>
      </c>
    </row>
    <row r="38">
      <c r="A38" s="16">
        <v>3.1299999999999955</v>
      </c>
      <c r="B38" s="16">
        <v>4.62</v>
      </c>
    </row>
    <row r="39">
      <c r="A39" s="16">
        <v>3.0600000000000023</v>
      </c>
      <c r="B39" s="16">
        <v>4.52</v>
      </c>
    </row>
    <row r="40">
      <c r="A40" s="16">
        <v>2.8700000000000045</v>
      </c>
      <c r="B40" s="16">
        <v>4.43</v>
      </c>
    </row>
    <row r="42">
      <c r="B42" s="16">
        <v>4.65</v>
      </c>
    </row>
    <row r="43">
      <c r="A43" s="16">
        <v>3.1400000000000006</v>
      </c>
      <c r="B43" s="16">
        <v>4.71</v>
      </c>
    </row>
    <row r="44">
      <c r="A44" s="16">
        <v>3.17</v>
      </c>
      <c r="B44" s="16">
        <v>4.7299999999999995</v>
      </c>
    </row>
    <row r="45">
      <c r="A45" s="16">
        <v>2.7299999999999995</v>
      </c>
      <c r="B45" s="16">
        <v>4.71</v>
      </c>
    </row>
    <row r="46">
      <c r="A46" s="16">
        <v>2.999999999999999</v>
      </c>
      <c r="B46" s="16">
        <v>4.7299999999999995</v>
      </c>
    </row>
    <row r="47">
      <c r="A47" s="16">
        <v>3.17</v>
      </c>
      <c r="B47" s="16">
        <v>4.7</v>
      </c>
    </row>
    <row r="48">
      <c r="A48" s="16">
        <v>3.030000000000001</v>
      </c>
      <c r="B48" s="16">
        <v>4.72</v>
      </c>
    </row>
    <row r="49">
      <c r="A49" s="16">
        <v>2.76</v>
      </c>
      <c r="B49" s="16">
        <v>4.78</v>
      </c>
    </row>
    <row r="50">
      <c r="A50" s="16">
        <v>3.01</v>
      </c>
      <c r="B50" s="16">
        <v>4.75</v>
      </c>
    </row>
    <row r="51">
      <c r="A51" s="16">
        <v>3.039999999999999</v>
      </c>
      <c r="B51" s="16">
        <v>4.71</v>
      </c>
    </row>
    <row r="52">
      <c r="A52" s="16">
        <v>2.76</v>
      </c>
      <c r="B52" s="16">
        <v>4.68</v>
      </c>
    </row>
    <row r="53">
      <c r="A53" s="16">
        <v>3.34</v>
      </c>
      <c r="B53" s="16">
        <v>4.71</v>
      </c>
    </row>
    <row r="54">
      <c r="A54" s="16">
        <v>3.2699999999999996</v>
      </c>
      <c r="B54" s="16">
        <v>4.67</v>
      </c>
    </row>
    <row r="55">
      <c r="A55" s="16">
        <v>2.6300000000000026</v>
      </c>
      <c r="B55" s="16">
        <v>4.640000000000001</v>
      </c>
    </row>
    <row r="56">
      <c r="A56" s="16">
        <v>2.9400000000000013</v>
      </c>
      <c r="B56" s="16">
        <v>4.72</v>
      </c>
    </row>
    <row r="57">
      <c r="A57" s="16">
        <v>3.3699999999999974</v>
      </c>
      <c r="B57" s="16">
        <v>4.62</v>
      </c>
    </row>
    <row r="58">
      <c r="A58" s="16">
        <v>3.0599999999999987</v>
      </c>
      <c r="B58" s="16">
        <v>4.72</v>
      </c>
    </row>
    <row r="59">
      <c r="A59" s="16">
        <v>2.700000000000003</v>
      </c>
      <c r="B59" s="16">
        <v>4.86</v>
      </c>
    </row>
    <row r="60">
      <c r="A60" s="16">
        <v>3.0</v>
      </c>
      <c r="B60" s="16">
        <v>4.75</v>
      </c>
    </row>
    <row r="61">
      <c r="A61" s="16">
        <v>3.1999999999999993</v>
      </c>
      <c r="B61" s="16">
        <v>4.699999999999999</v>
      </c>
    </row>
    <row r="62">
      <c r="A62" s="16">
        <v>2.740000000000002</v>
      </c>
      <c r="B62" s="16">
        <v>4.66</v>
      </c>
    </row>
    <row r="63">
      <c r="A63" s="16">
        <v>3.099999999999998</v>
      </c>
      <c r="B63" s="16">
        <v>4.7</v>
      </c>
    </row>
    <row r="64">
      <c r="A64" s="16">
        <v>3.1999999999999957</v>
      </c>
      <c r="B64" s="16">
        <v>4.7299999999999995</v>
      </c>
    </row>
    <row r="65">
      <c r="A65" s="16">
        <v>3.039999999999999</v>
      </c>
      <c r="B65" s="16">
        <v>4.72</v>
      </c>
    </row>
    <row r="66">
      <c r="A66" s="16">
        <v>3.1000000000000014</v>
      </c>
      <c r="B66" s="16">
        <v>4.65</v>
      </c>
    </row>
    <row r="67">
      <c r="A67" s="16">
        <v>2.6600000000000037</v>
      </c>
      <c r="B67" s="16">
        <v>4.71</v>
      </c>
    </row>
    <row r="68">
      <c r="A68" s="16">
        <v>2.6700000000000017</v>
      </c>
      <c r="B68" s="16">
        <v>4.73</v>
      </c>
    </row>
    <row r="69">
      <c r="A69" s="16">
        <v>3.3399999999999963</v>
      </c>
      <c r="B69" s="16">
        <v>4.65</v>
      </c>
    </row>
    <row r="70">
      <c r="A70" s="16">
        <v>3.3699999999999974</v>
      </c>
      <c r="B70" s="16">
        <v>4.65</v>
      </c>
    </row>
    <row r="71">
      <c r="A71" s="16">
        <v>2.9000000000000057</v>
      </c>
      <c r="B71" s="16">
        <v>4.7</v>
      </c>
    </row>
    <row r="72">
      <c r="A72" s="16">
        <v>2.8000000000000043</v>
      </c>
      <c r="B72" s="16">
        <v>4.72</v>
      </c>
    </row>
    <row r="73">
      <c r="A73" s="16">
        <v>2.8699999999999974</v>
      </c>
      <c r="B73" s="16">
        <v>4.79</v>
      </c>
    </row>
    <row r="74">
      <c r="A74" s="16">
        <v>3.1999999999999957</v>
      </c>
      <c r="B74" s="16">
        <v>4.79</v>
      </c>
    </row>
    <row r="75">
      <c r="A75" s="16">
        <v>3.259999999999998</v>
      </c>
      <c r="B75" s="16">
        <v>4.72</v>
      </c>
    </row>
    <row r="76">
      <c r="A76" s="16">
        <v>3.0</v>
      </c>
      <c r="B76" s="16">
        <v>4.72</v>
      </c>
    </row>
    <row r="77">
      <c r="A77" s="16">
        <v>3.009999999999998</v>
      </c>
      <c r="B77" s="16">
        <v>4.79</v>
      </c>
    </row>
    <row r="78">
      <c r="A78" s="16">
        <v>3.0</v>
      </c>
      <c r="B78" s="16">
        <v>4.720000000000001</v>
      </c>
    </row>
    <row r="79">
      <c r="A79" s="16">
        <v>3.0</v>
      </c>
      <c r="B79" s="16">
        <v>4.71</v>
      </c>
    </row>
    <row r="81">
      <c r="B81" s="16">
        <v>4.72</v>
      </c>
    </row>
    <row r="82">
      <c r="A82" s="16">
        <v>3.0100000000000002</v>
      </c>
      <c r="B82" s="16">
        <v>4.63</v>
      </c>
    </row>
    <row r="83">
      <c r="A83" s="16">
        <v>2.9700000000000006</v>
      </c>
      <c r="B83" s="16">
        <v>4.63</v>
      </c>
    </row>
    <row r="84">
      <c r="A84" s="16">
        <v>3.0</v>
      </c>
      <c r="B84" s="16">
        <v>4.79</v>
      </c>
    </row>
    <row r="85">
      <c r="A85" s="16">
        <v>3.24</v>
      </c>
      <c r="B85" s="16">
        <v>4.74</v>
      </c>
    </row>
    <row r="86">
      <c r="A86" s="16">
        <v>3.0</v>
      </c>
      <c r="B86" s="16">
        <v>4.71</v>
      </c>
    </row>
    <row r="87">
      <c r="A87" s="16">
        <v>2.959999999999999</v>
      </c>
      <c r="B87" s="16">
        <v>4.7</v>
      </c>
    </row>
    <row r="88">
      <c r="A88" s="16">
        <v>2.6999999999999993</v>
      </c>
      <c r="B88" s="16">
        <v>4.77</v>
      </c>
    </row>
    <row r="89">
      <c r="A89" s="16">
        <v>3.1400000000000006</v>
      </c>
      <c r="B89" s="16">
        <v>4.6899999999999995</v>
      </c>
    </row>
    <row r="90">
      <c r="A90" s="16">
        <v>3.330000000000002</v>
      </c>
      <c r="B90" s="16">
        <v>4.6899999999999995</v>
      </c>
    </row>
    <row r="91">
      <c r="A91" s="16">
        <v>3.030000000000001</v>
      </c>
      <c r="B91" s="16">
        <v>4.62</v>
      </c>
    </row>
    <row r="92">
      <c r="A92" s="16">
        <v>3.039999999999999</v>
      </c>
      <c r="B92" s="16">
        <v>4.64</v>
      </c>
    </row>
    <row r="93">
      <c r="A93" s="16">
        <v>2.969999999999999</v>
      </c>
      <c r="B93" s="16">
        <v>4.6899999999999995</v>
      </c>
    </row>
    <row r="94">
      <c r="A94" s="16">
        <v>2.8000000000000007</v>
      </c>
      <c r="B94" s="16">
        <v>4.7299999999999995</v>
      </c>
    </row>
    <row r="95">
      <c r="A95" s="16">
        <v>2.8999999999999986</v>
      </c>
      <c r="B95" s="16">
        <v>4.699999999999999</v>
      </c>
    </row>
    <row r="96">
      <c r="A96" s="16">
        <v>3.1999999999999993</v>
      </c>
      <c r="B96" s="16">
        <v>4.66</v>
      </c>
    </row>
    <row r="97">
      <c r="A97" s="16">
        <v>3.1400000000000006</v>
      </c>
      <c r="B97" s="16">
        <v>4.63</v>
      </c>
    </row>
    <row r="98">
      <c r="A98" s="16">
        <v>3.0</v>
      </c>
      <c r="B98" s="16">
        <v>4.65</v>
      </c>
    </row>
    <row r="99">
      <c r="A99" s="16">
        <v>2.8599999999999994</v>
      </c>
      <c r="B99" s="16">
        <v>4.699999999999999</v>
      </c>
    </row>
    <row r="100">
      <c r="A100" s="16">
        <v>3.039999999999999</v>
      </c>
      <c r="B100" s="16">
        <v>4.71</v>
      </c>
    </row>
    <row r="101">
      <c r="A101" s="16">
        <v>3.039999999999999</v>
      </c>
      <c r="B101" s="16">
        <v>4.6899999999999995</v>
      </c>
    </row>
    <row r="102">
      <c r="A102" s="16">
        <v>2.6600000000000037</v>
      </c>
      <c r="B102" s="16">
        <v>4.699999999999999</v>
      </c>
    </row>
    <row r="103">
      <c r="A103" s="16">
        <v>3.1400000000000006</v>
      </c>
      <c r="B103" s="16">
        <v>4.67</v>
      </c>
    </row>
    <row r="104">
      <c r="A104" s="16">
        <v>3.039999999999999</v>
      </c>
      <c r="B104" s="16">
        <v>4.7</v>
      </c>
    </row>
    <row r="105">
      <c r="A105" s="16">
        <v>3.0</v>
      </c>
      <c r="B105" s="16">
        <v>4.66</v>
      </c>
    </row>
    <row r="106">
      <c r="A106" s="16">
        <v>3.1999999999999957</v>
      </c>
      <c r="B106" s="16">
        <v>4.7</v>
      </c>
    </row>
    <row r="107">
      <c r="A107" s="16">
        <v>2.8000000000000043</v>
      </c>
      <c r="B107" s="16">
        <v>4.77</v>
      </c>
    </row>
    <row r="108">
      <c r="A108" s="16">
        <v>2.8299999999999983</v>
      </c>
      <c r="B108" s="16">
        <v>4.72</v>
      </c>
    </row>
    <row r="109">
      <c r="A109" s="16">
        <v>3.1299999999999955</v>
      </c>
      <c r="B109" s="16">
        <v>4.68</v>
      </c>
    </row>
    <row r="110">
      <c r="A110" s="16">
        <v>3.270000000000003</v>
      </c>
      <c r="B110" s="16">
        <v>4.71</v>
      </c>
    </row>
    <row r="111">
      <c r="A111" s="16">
        <v>3.0700000000000003</v>
      </c>
      <c r="B111" s="16">
        <v>4.68</v>
      </c>
    </row>
    <row r="112">
      <c r="A112" s="16">
        <v>3.0</v>
      </c>
      <c r="B112" s="16">
        <v>4.7</v>
      </c>
    </row>
    <row r="113">
      <c r="A113" s="16">
        <v>2.730000000000004</v>
      </c>
      <c r="B113" s="16">
        <v>4.77</v>
      </c>
    </row>
    <row r="114">
      <c r="A114" s="16">
        <v>3.039999999999999</v>
      </c>
      <c r="B114" s="16">
        <v>4.72</v>
      </c>
    </row>
    <row r="115">
      <c r="A115" s="16">
        <v>3.269999999999996</v>
      </c>
      <c r="B115" s="16">
        <v>4.7299999999999995</v>
      </c>
    </row>
    <row r="116">
      <c r="A116" s="16">
        <v>2.730000000000004</v>
      </c>
      <c r="B116" s="16">
        <v>4.77</v>
      </c>
    </row>
    <row r="117">
      <c r="A117" s="16">
        <v>2.8700000000000045</v>
      </c>
      <c r="B117" s="16">
        <v>4.8</v>
      </c>
    </row>
    <row r="118">
      <c r="A118" s="16">
        <v>2.969999999999999</v>
      </c>
      <c r="B118" s="16">
        <v>4.779999999999999</v>
      </c>
    </row>
    <row r="120">
      <c r="A120" s="21">
        <f t="shared" ref="A120:B120" si="1">AVERAGE(A3:A118)</f>
        <v>3.00963964</v>
      </c>
      <c r="B120" s="21">
        <f t="shared" si="1"/>
        <v>4.640877193</v>
      </c>
    </row>
    <row r="121">
      <c r="A121" s="22">
        <f>STDEV(A4:A118)</f>
        <v>0.1768817167</v>
      </c>
      <c r="B121" s="22">
        <f>STDEV(B3:B118)</f>
        <v>0.1143319295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1.23</v>
      </c>
      <c r="B2" s="14">
        <v>2.136666667</v>
      </c>
      <c r="C2" s="14">
        <v>1.54793453</v>
      </c>
      <c r="D2" s="1"/>
      <c r="E2" s="1"/>
      <c r="F2" s="1"/>
    </row>
    <row r="3">
      <c r="A3" s="14">
        <v>2.67</v>
      </c>
      <c r="B3" s="14">
        <v>-1.823333333</v>
      </c>
      <c r="C3" s="14">
        <v>-1.412607612</v>
      </c>
      <c r="D3" s="1"/>
      <c r="E3" s="1"/>
      <c r="F3" s="15">
        <f t="shared" ref="F3:F40" si="1">abs(B2-B3)</f>
        <v>3.96</v>
      </c>
    </row>
    <row r="4">
      <c r="A4" s="14">
        <v>4.47</v>
      </c>
      <c r="B4" s="14">
        <v>2.116666667</v>
      </c>
      <c r="C4" s="14">
        <v>1.829715669</v>
      </c>
      <c r="D4" s="1"/>
      <c r="E4" s="15">
        <f t="shared" ref="E4:E40" si="2">A4-A2</f>
        <v>3.24</v>
      </c>
      <c r="F4" s="15">
        <f t="shared" si="1"/>
        <v>3.94</v>
      </c>
    </row>
    <row r="5">
      <c r="A5" s="14">
        <v>5.8</v>
      </c>
      <c r="B5" s="14">
        <v>-1.813333333</v>
      </c>
      <c r="C5" s="14">
        <v>-1.674833339</v>
      </c>
      <c r="D5" s="1"/>
      <c r="E5" s="15">
        <f t="shared" si="2"/>
        <v>3.13</v>
      </c>
      <c r="F5" s="15">
        <f t="shared" si="1"/>
        <v>3.93</v>
      </c>
    </row>
    <row r="6">
      <c r="A6" s="14">
        <v>7.44</v>
      </c>
      <c r="B6" s="14">
        <v>2.126666667</v>
      </c>
      <c r="C6" s="14">
        <v>1.818876952</v>
      </c>
      <c r="D6" s="1"/>
      <c r="E6" s="15">
        <f t="shared" si="2"/>
        <v>2.97</v>
      </c>
      <c r="F6" s="15">
        <f t="shared" si="1"/>
        <v>3.94</v>
      </c>
      <c r="H6" s="1"/>
      <c r="I6" s="15">
        <f>(-10*2*PI()/60*21.64/10)/(2*PI()*8/60)/1.5*COS(2*PI()*8/60*(0))</f>
        <v>-1.803333333</v>
      </c>
      <c r="K6" s="16">
        <f>(-25*2*PI()/60*22/10)/(2*PI()*20/60)/1.5*COS(2*PI()*20/60*(0))</f>
        <v>-1.833333333</v>
      </c>
    </row>
    <row r="7">
      <c r="A7" s="14">
        <v>8.74</v>
      </c>
      <c r="B7" s="14">
        <v>-1.823333333</v>
      </c>
      <c r="C7" s="14">
        <v>-1.56816781</v>
      </c>
      <c r="D7" s="1"/>
      <c r="E7" s="15">
        <f t="shared" si="2"/>
        <v>2.94</v>
      </c>
      <c r="F7" s="15">
        <f t="shared" si="1"/>
        <v>3.95</v>
      </c>
      <c r="H7" s="17" t="s">
        <v>20</v>
      </c>
      <c r="I7" s="15">
        <f>ABS(I6) * 2</f>
        <v>3.606666667</v>
      </c>
      <c r="K7" s="16">
        <f>abs(K6 * 2)</f>
        <v>3.666666667</v>
      </c>
    </row>
    <row r="8">
      <c r="A8" s="14">
        <v>10.6</v>
      </c>
      <c r="B8" s="14">
        <v>2.106666667</v>
      </c>
      <c r="C8" s="14">
        <v>1.793270601</v>
      </c>
      <c r="D8" s="1"/>
      <c r="E8" s="15">
        <f t="shared" si="2"/>
        <v>3.16</v>
      </c>
      <c r="F8" s="15">
        <f t="shared" si="1"/>
        <v>3.93</v>
      </c>
      <c r="H8" s="1"/>
      <c r="I8" s="1"/>
    </row>
    <row r="9">
      <c r="A9" s="14">
        <v>12.07</v>
      </c>
      <c r="B9" s="14">
        <v>-1.773333333</v>
      </c>
      <c r="C9" s="14">
        <v>-1.813665944</v>
      </c>
      <c r="D9" s="1"/>
      <c r="E9" s="15">
        <f t="shared" si="2"/>
        <v>3.33</v>
      </c>
      <c r="F9" s="15">
        <f t="shared" si="1"/>
        <v>3.88</v>
      </c>
      <c r="H9" s="17" t="s">
        <v>21</v>
      </c>
      <c r="I9" s="17">
        <v>3.0</v>
      </c>
      <c r="J9" s="18" t="s">
        <v>22</v>
      </c>
    </row>
    <row r="10">
      <c r="A10" s="14">
        <v>13.27</v>
      </c>
      <c r="B10" s="14">
        <v>2.156666667</v>
      </c>
      <c r="C10" s="14">
        <v>1.624706562</v>
      </c>
      <c r="D10" s="1"/>
      <c r="E10" s="15">
        <f t="shared" si="2"/>
        <v>2.67</v>
      </c>
      <c r="F10" s="15">
        <f t="shared" si="1"/>
        <v>3.93</v>
      </c>
      <c r="H10" s="1"/>
      <c r="I10" s="1"/>
    </row>
    <row r="11">
      <c r="A11" s="14">
        <v>14.7</v>
      </c>
      <c r="B11" s="14">
        <v>-1.773333333</v>
      </c>
      <c r="C11" s="14">
        <v>-1.483197823</v>
      </c>
      <c r="D11" s="1"/>
      <c r="E11" s="15">
        <f t="shared" si="2"/>
        <v>2.63</v>
      </c>
      <c r="F11" s="15">
        <f t="shared" si="1"/>
        <v>3.93</v>
      </c>
      <c r="H11" s="1"/>
      <c r="I11" s="1"/>
    </row>
    <row r="12">
      <c r="A12" s="14">
        <v>16.2</v>
      </c>
      <c r="B12" s="14">
        <v>2.166666667</v>
      </c>
      <c r="C12" s="14">
        <v>1.483197823</v>
      </c>
      <c r="D12" s="1"/>
      <c r="E12" s="15">
        <f t="shared" si="2"/>
        <v>2.93</v>
      </c>
      <c r="F12" s="15">
        <f t="shared" si="1"/>
        <v>3.94</v>
      </c>
      <c r="H12" s="1"/>
      <c r="I12" s="1"/>
    </row>
    <row r="13">
      <c r="A13" s="14">
        <v>18.07</v>
      </c>
      <c r="B13" s="14">
        <v>-1.773333333</v>
      </c>
      <c r="C13" s="14">
        <v>-1.813665944</v>
      </c>
      <c r="D13" s="1"/>
      <c r="E13" s="15">
        <f t="shared" si="2"/>
        <v>3.37</v>
      </c>
      <c r="F13" s="15">
        <f t="shared" si="1"/>
        <v>3.94</v>
      </c>
      <c r="H13" s="19" t="s">
        <v>23</v>
      </c>
      <c r="I13" s="19" t="s">
        <v>24</v>
      </c>
    </row>
    <row r="14">
      <c r="A14" s="14">
        <v>19.24</v>
      </c>
      <c r="B14" s="14">
        <v>2.156666667</v>
      </c>
      <c r="C14" s="14">
        <v>1.56816781</v>
      </c>
      <c r="D14" s="1"/>
      <c r="E14" s="15">
        <f t="shared" si="2"/>
        <v>3.04</v>
      </c>
      <c r="F14" s="15">
        <f t="shared" si="1"/>
        <v>3.93</v>
      </c>
      <c r="H14" s="20">
        <f> (abs(E43- 3) / 3) * 100</f>
        <v>0.6756756757</v>
      </c>
      <c r="I14" s="20">
        <f> (abs(F43 - K7)/K7) * 100</f>
        <v>6.736842105</v>
      </c>
    </row>
    <row r="15">
      <c r="A15" s="14">
        <v>21.1</v>
      </c>
      <c r="B15" s="14">
        <v>-1.733333333</v>
      </c>
      <c r="C15" s="14">
        <v>-1.793270601</v>
      </c>
      <c r="D15" s="1"/>
      <c r="E15" s="15">
        <f t="shared" si="2"/>
        <v>3.03</v>
      </c>
      <c r="F15" s="15">
        <f t="shared" si="1"/>
        <v>3.89</v>
      </c>
    </row>
    <row r="16">
      <c r="A16" s="14">
        <v>22.64</v>
      </c>
      <c r="B16" s="14">
        <v>2.146666667</v>
      </c>
      <c r="C16" s="14">
        <v>1.755085745</v>
      </c>
      <c r="D16" s="1"/>
      <c r="E16" s="15">
        <f t="shared" si="2"/>
        <v>3.4</v>
      </c>
      <c r="F16" s="15">
        <f t="shared" si="1"/>
        <v>3.88</v>
      </c>
    </row>
    <row r="17">
      <c r="A17" s="14">
        <v>24.1</v>
      </c>
      <c r="B17" s="14">
        <v>-1.753333333</v>
      </c>
      <c r="C17" s="14">
        <v>-1.793270601</v>
      </c>
      <c r="D17" s="1"/>
      <c r="E17" s="15">
        <f t="shared" si="2"/>
        <v>3</v>
      </c>
      <c r="F17" s="15">
        <f t="shared" si="1"/>
        <v>3.9</v>
      </c>
    </row>
    <row r="18">
      <c r="A18" s="14">
        <v>25.64</v>
      </c>
      <c r="B18" s="14">
        <v>2.116666667</v>
      </c>
      <c r="C18" s="14">
        <v>1.755085745</v>
      </c>
      <c r="D18" s="1"/>
      <c r="E18" s="15">
        <f t="shared" si="2"/>
        <v>3</v>
      </c>
      <c r="F18" s="15">
        <f t="shared" si="1"/>
        <v>3.87</v>
      </c>
    </row>
    <row r="19">
      <c r="A19" s="14">
        <v>26.97</v>
      </c>
      <c r="B19" s="14">
        <v>-1.823333333</v>
      </c>
      <c r="C19" s="14">
        <v>-1.829715669</v>
      </c>
      <c r="E19" s="15">
        <f t="shared" si="2"/>
        <v>2.87</v>
      </c>
      <c r="F19" s="15">
        <f t="shared" si="1"/>
        <v>3.94</v>
      </c>
    </row>
    <row r="20">
      <c r="A20" s="14">
        <v>28.64</v>
      </c>
      <c r="B20" s="14">
        <v>2.136666667</v>
      </c>
      <c r="C20" s="14">
        <v>1.755085745</v>
      </c>
      <c r="E20" s="15">
        <f t="shared" si="2"/>
        <v>3</v>
      </c>
      <c r="F20" s="15">
        <f t="shared" si="1"/>
        <v>3.96</v>
      </c>
    </row>
    <row r="21">
      <c r="A21" s="14">
        <v>30.1</v>
      </c>
      <c r="B21" s="14">
        <v>-1.763333333</v>
      </c>
      <c r="C21" s="14">
        <v>-1.793270601</v>
      </c>
      <c r="E21" s="15">
        <f t="shared" si="2"/>
        <v>3.13</v>
      </c>
      <c r="F21" s="15">
        <f t="shared" si="1"/>
        <v>3.9</v>
      </c>
    </row>
    <row r="22">
      <c r="A22" s="14">
        <v>31.67</v>
      </c>
      <c r="B22" s="14">
        <v>2.106666667</v>
      </c>
      <c r="C22" s="14">
        <v>1.718350314</v>
      </c>
      <c r="E22" s="15">
        <f t="shared" si="2"/>
        <v>3.03</v>
      </c>
      <c r="F22" s="15">
        <f t="shared" si="1"/>
        <v>3.87</v>
      </c>
    </row>
    <row r="23">
      <c r="A23" s="14">
        <v>33.14</v>
      </c>
      <c r="B23" s="14">
        <v>-1.723333333</v>
      </c>
      <c r="C23" s="14">
        <v>-1.755085745</v>
      </c>
      <c r="E23" s="15">
        <f t="shared" si="2"/>
        <v>3.04</v>
      </c>
      <c r="F23" s="15">
        <f t="shared" si="1"/>
        <v>3.83</v>
      </c>
    </row>
    <row r="24">
      <c r="A24" s="14">
        <v>34.44</v>
      </c>
      <c r="B24" s="14">
        <v>2.156666667</v>
      </c>
      <c r="C24" s="14">
        <v>1.818876952</v>
      </c>
      <c r="E24" s="15">
        <f t="shared" si="2"/>
        <v>2.77</v>
      </c>
      <c r="F24" s="15">
        <f t="shared" si="1"/>
        <v>3.88</v>
      </c>
    </row>
    <row r="25">
      <c r="A25" s="14">
        <v>36.14</v>
      </c>
      <c r="B25" s="14">
        <v>-1.723333333</v>
      </c>
      <c r="C25" s="14">
        <v>-1.755085745</v>
      </c>
      <c r="E25" s="15">
        <f t="shared" si="2"/>
        <v>3</v>
      </c>
      <c r="F25" s="15">
        <f t="shared" si="1"/>
        <v>3.88</v>
      </c>
    </row>
    <row r="26">
      <c r="A26" s="14">
        <v>37.67</v>
      </c>
      <c r="B26" s="14">
        <v>2.136666667</v>
      </c>
      <c r="C26" s="14">
        <v>1.718350314</v>
      </c>
      <c r="E26" s="15">
        <f t="shared" si="2"/>
        <v>3.23</v>
      </c>
      <c r="F26" s="15">
        <f t="shared" si="1"/>
        <v>3.86</v>
      </c>
    </row>
    <row r="27">
      <c r="A27" s="14">
        <v>39.14</v>
      </c>
      <c r="B27" s="14">
        <v>-1.743333333</v>
      </c>
      <c r="C27" s="14">
        <v>-1.755085745</v>
      </c>
      <c r="E27" s="15">
        <f t="shared" si="2"/>
        <v>3</v>
      </c>
      <c r="F27" s="15">
        <f t="shared" si="1"/>
        <v>3.88</v>
      </c>
    </row>
    <row r="28">
      <c r="A28" s="14">
        <v>40.67</v>
      </c>
      <c r="B28" s="14">
        <v>2.116666667</v>
      </c>
      <c r="C28" s="14">
        <v>1.718350314</v>
      </c>
      <c r="E28" s="15">
        <f t="shared" si="2"/>
        <v>3</v>
      </c>
      <c r="F28" s="15">
        <f t="shared" si="1"/>
        <v>3.86</v>
      </c>
    </row>
    <row r="29">
      <c r="A29" s="14">
        <v>42.14</v>
      </c>
      <c r="B29" s="14">
        <v>-1.773333333</v>
      </c>
      <c r="C29" s="14">
        <v>-1.755085745</v>
      </c>
      <c r="E29" s="15">
        <f t="shared" si="2"/>
        <v>3</v>
      </c>
      <c r="F29" s="15">
        <f t="shared" si="1"/>
        <v>3.89</v>
      </c>
    </row>
    <row r="30">
      <c r="A30" s="14">
        <v>43.57</v>
      </c>
      <c r="B30" s="14">
        <v>2.156666667</v>
      </c>
      <c r="C30" s="14">
        <v>1.813665944</v>
      </c>
      <c r="E30" s="15">
        <f t="shared" si="2"/>
        <v>2.9</v>
      </c>
      <c r="F30" s="15">
        <f t="shared" si="1"/>
        <v>3.93</v>
      </c>
    </row>
    <row r="31">
      <c r="A31" s="14">
        <v>45.14</v>
      </c>
      <c r="B31" s="14">
        <v>-1.743333333</v>
      </c>
      <c r="C31" s="14">
        <v>-1.755085745</v>
      </c>
      <c r="E31" s="15">
        <f t="shared" si="2"/>
        <v>3</v>
      </c>
      <c r="F31" s="15">
        <f t="shared" si="1"/>
        <v>3.9</v>
      </c>
    </row>
    <row r="32">
      <c r="A32" s="14">
        <v>46.44</v>
      </c>
      <c r="B32" s="14">
        <v>2.176666667</v>
      </c>
      <c r="C32" s="14">
        <v>1.818876952</v>
      </c>
      <c r="E32" s="15">
        <f t="shared" si="2"/>
        <v>2.87</v>
      </c>
      <c r="F32" s="15">
        <f t="shared" si="1"/>
        <v>3.92</v>
      </c>
    </row>
    <row r="33">
      <c r="A33" s="14">
        <v>47.97</v>
      </c>
      <c r="B33" s="14">
        <v>-1.723333333</v>
      </c>
      <c r="C33" s="14">
        <v>-1.829715669</v>
      </c>
      <c r="E33" s="15">
        <f t="shared" si="2"/>
        <v>2.83</v>
      </c>
      <c r="F33" s="15">
        <f t="shared" si="1"/>
        <v>3.9</v>
      </c>
    </row>
    <row r="34">
      <c r="A34" s="14">
        <v>49.44</v>
      </c>
      <c r="B34" s="14">
        <v>2.186666667</v>
      </c>
      <c r="C34" s="14">
        <v>1.818876952</v>
      </c>
      <c r="E34" s="15">
        <f t="shared" si="2"/>
        <v>3</v>
      </c>
      <c r="F34" s="15">
        <f t="shared" si="1"/>
        <v>3.91</v>
      </c>
    </row>
    <row r="35">
      <c r="A35" s="14">
        <v>51.11</v>
      </c>
      <c r="B35" s="14">
        <v>-1.723333333</v>
      </c>
      <c r="C35" s="14">
        <v>-1.784894655</v>
      </c>
      <c r="E35" s="15">
        <f t="shared" si="2"/>
        <v>3.14</v>
      </c>
      <c r="F35" s="15">
        <f t="shared" si="1"/>
        <v>3.91</v>
      </c>
    </row>
    <row r="36">
      <c r="A36" s="14">
        <v>52.54</v>
      </c>
      <c r="B36" s="14">
        <v>2.246666667</v>
      </c>
      <c r="C36" s="14">
        <v>1.826903575</v>
      </c>
      <c r="E36" s="15">
        <f t="shared" si="2"/>
        <v>3.1</v>
      </c>
      <c r="F36" s="15">
        <f t="shared" si="1"/>
        <v>3.97</v>
      </c>
    </row>
    <row r="37">
      <c r="A37" s="14">
        <v>54.17</v>
      </c>
      <c r="B37" s="14">
        <v>-1.703333333</v>
      </c>
      <c r="C37" s="14">
        <v>-1.718350314</v>
      </c>
      <c r="E37" s="15">
        <f t="shared" si="2"/>
        <v>3.06</v>
      </c>
      <c r="F37" s="15">
        <f t="shared" si="1"/>
        <v>3.95</v>
      </c>
    </row>
    <row r="38">
      <c r="A38" s="14">
        <v>55.47</v>
      </c>
      <c r="B38" s="14">
        <v>2.266666667</v>
      </c>
      <c r="C38" s="14">
        <v>1.829715669</v>
      </c>
      <c r="E38" s="15">
        <f t="shared" si="2"/>
        <v>2.93</v>
      </c>
      <c r="F38" s="15">
        <f t="shared" si="1"/>
        <v>3.97</v>
      </c>
    </row>
    <row r="39">
      <c r="A39" s="14">
        <v>57.21</v>
      </c>
      <c r="B39" s="14">
        <v>-1.693333333</v>
      </c>
      <c r="C39" s="14">
        <v>-1.658849596</v>
      </c>
      <c r="E39" s="15">
        <f t="shared" si="2"/>
        <v>3.04</v>
      </c>
      <c r="F39" s="15">
        <f t="shared" si="1"/>
        <v>3.96</v>
      </c>
    </row>
    <row r="40">
      <c r="A40" s="14">
        <v>58.44</v>
      </c>
      <c r="B40" s="14">
        <v>2.216666667</v>
      </c>
      <c r="C40" s="14">
        <v>1.818876952</v>
      </c>
      <c r="E40" s="15">
        <f t="shared" si="2"/>
        <v>2.97</v>
      </c>
      <c r="F40" s="15">
        <f t="shared" si="1"/>
        <v>3.91</v>
      </c>
    </row>
    <row r="43">
      <c r="D43" s="2" t="s">
        <v>25</v>
      </c>
      <c r="E43" s="6">
        <f>AVERAGE(E4:E40)</f>
        <v>3.02027027</v>
      </c>
      <c r="F43" s="6">
        <f>AVERAGE(F3:F40)</f>
        <v>3.913684211</v>
      </c>
    </row>
    <row r="44">
      <c r="D44" s="2" t="s">
        <v>26</v>
      </c>
      <c r="E44" s="6">
        <f>STDEV(E4:E40)</f>
        <v>0.1655711745</v>
      </c>
      <c r="F44" s="6">
        <f>STDEV(F3:F40)</f>
        <v>0.03475171025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  <c r="B1" s="16" t="s">
        <v>19</v>
      </c>
    </row>
    <row r="3">
      <c r="B3" s="16">
        <v>4.02</v>
      </c>
    </row>
    <row r="4">
      <c r="A4" s="16">
        <v>3.2</v>
      </c>
      <c r="B4" s="16">
        <v>3.9799999999999995</v>
      </c>
      <c r="D4" s="1"/>
      <c r="E4" s="15">
        <f>(-10*2*PI()/60*22/10)/(2*PI()*8/60)/1.5*COS(2*PI()*8/60*(0))</f>
        <v>-1.833333333</v>
      </c>
      <c r="G4" s="16">
        <f>(-25*2*PI()/60*22/10)/(2*PI()*20/60)/1.5*COS(2*PI()*20/60*(0))</f>
        <v>-1.833333333</v>
      </c>
    </row>
    <row r="5">
      <c r="A5" s="16">
        <v>2.77</v>
      </c>
      <c r="B5" s="16">
        <v>4.01</v>
      </c>
      <c r="D5" s="17" t="s">
        <v>20</v>
      </c>
      <c r="E5" s="15">
        <f>ABS(E4) * 2</f>
        <v>3.666666667</v>
      </c>
      <c r="G5" s="16">
        <f>abs(G4 * 2)</f>
        <v>3.666666667</v>
      </c>
    </row>
    <row r="6">
      <c r="A6" s="16">
        <v>3.0699999999999994</v>
      </c>
      <c r="B6" s="16">
        <v>3.9899999999999998</v>
      </c>
      <c r="D6" s="1"/>
      <c r="E6" s="1"/>
    </row>
    <row r="7">
      <c r="A7" s="16">
        <v>3.26</v>
      </c>
      <c r="B7" s="16">
        <v>3.96</v>
      </c>
      <c r="D7" s="17" t="s">
        <v>21</v>
      </c>
      <c r="E7" s="17">
        <v>3.0</v>
      </c>
      <c r="F7" s="18" t="s">
        <v>22</v>
      </c>
    </row>
    <row r="8">
      <c r="A8" s="16">
        <v>3.000000000000001</v>
      </c>
      <c r="B8" s="16">
        <v>3.9299999999999997</v>
      </c>
      <c r="D8" s="1"/>
      <c r="E8" s="1"/>
    </row>
    <row r="9">
      <c r="A9" s="16">
        <v>3.0</v>
      </c>
      <c r="B9" s="16">
        <v>3.96</v>
      </c>
      <c r="D9" s="1"/>
      <c r="E9" s="1"/>
    </row>
    <row r="10">
      <c r="A10" s="16">
        <v>3.0299999999999994</v>
      </c>
      <c r="B10" s="16">
        <v>3.9899999999999998</v>
      </c>
      <c r="D10" s="1"/>
      <c r="E10" s="1"/>
    </row>
    <row r="11">
      <c r="A11" s="16">
        <v>3.040000000000001</v>
      </c>
      <c r="B11" s="16">
        <v>3.96</v>
      </c>
      <c r="D11" s="19" t="s">
        <v>23</v>
      </c>
      <c r="E11" s="19" t="s">
        <v>24</v>
      </c>
    </row>
    <row r="12">
      <c r="A12" s="16">
        <v>2.67</v>
      </c>
      <c r="B12" s="16">
        <v>3.9399999999999995</v>
      </c>
      <c r="D12" s="20">
        <f> (abs(A120- 3) / 3) * 100</f>
        <v>0.5105105105</v>
      </c>
      <c r="E12" s="20">
        <f> (abs(B120 - G5)/G5) * 100</f>
        <v>7.346889952</v>
      </c>
    </row>
    <row r="13">
      <c r="A13" s="16">
        <v>2.8000000000000007</v>
      </c>
      <c r="B13" s="16">
        <v>3.9699999999999998</v>
      </c>
    </row>
    <row r="14">
      <c r="A14" s="16">
        <v>3.0</v>
      </c>
      <c r="B14" s="16">
        <v>4.0</v>
      </c>
    </row>
    <row r="15">
      <c r="A15" s="16">
        <v>3.1999999999999993</v>
      </c>
      <c r="B15" s="16">
        <v>3.95</v>
      </c>
    </row>
    <row r="16">
      <c r="A16" s="16">
        <v>3.330000000000002</v>
      </c>
      <c r="B16" s="16">
        <v>3.9399999999999995</v>
      </c>
    </row>
    <row r="17">
      <c r="A17" s="16">
        <v>3.0</v>
      </c>
      <c r="B17" s="16">
        <v>3.9399999999999995</v>
      </c>
    </row>
    <row r="18">
      <c r="A18" s="16">
        <v>3.0</v>
      </c>
      <c r="B18" s="16">
        <v>3.9399999999999995</v>
      </c>
    </row>
    <row r="19">
      <c r="A19" s="16">
        <v>3.030000000000001</v>
      </c>
      <c r="B19" s="16">
        <v>3.96</v>
      </c>
    </row>
    <row r="20">
      <c r="A20" s="16">
        <v>2.669999999999998</v>
      </c>
      <c r="B20" s="16">
        <v>3.9399999999999995</v>
      </c>
    </row>
    <row r="21">
      <c r="A21" s="16">
        <v>2.799999999999997</v>
      </c>
      <c r="B21" s="16">
        <v>3.9699999999999998</v>
      </c>
    </row>
    <row r="22">
      <c r="A22" s="16">
        <v>3.0</v>
      </c>
      <c r="B22" s="16">
        <v>3.9899999999999998</v>
      </c>
    </row>
    <row r="23">
      <c r="A23" s="16">
        <v>3.1400000000000006</v>
      </c>
      <c r="B23" s="16">
        <v>4.02</v>
      </c>
    </row>
    <row r="24">
      <c r="A24" s="16">
        <v>3.370000000000001</v>
      </c>
      <c r="B24" s="16">
        <v>3.95</v>
      </c>
    </row>
    <row r="25">
      <c r="A25" s="16">
        <v>2.9299999999999997</v>
      </c>
      <c r="B25" s="16">
        <v>3.95</v>
      </c>
    </row>
    <row r="26">
      <c r="A26" s="16">
        <v>3.0</v>
      </c>
      <c r="B26" s="16">
        <v>3.95</v>
      </c>
    </row>
    <row r="27">
      <c r="A27" s="16">
        <v>3.1700000000000017</v>
      </c>
      <c r="B27" s="16">
        <v>3.9</v>
      </c>
    </row>
    <row r="28">
      <c r="A28" s="16">
        <v>3.030000000000001</v>
      </c>
      <c r="B28" s="16">
        <v>3.88</v>
      </c>
    </row>
    <row r="29">
      <c r="A29" s="16">
        <v>3.0</v>
      </c>
      <c r="B29" s="16">
        <v>3.8499999999999996</v>
      </c>
    </row>
    <row r="30">
      <c r="A30" s="16">
        <v>3.0</v>
      </c>
      <c r="B30" s="16">
        <v>3.8899999999999997</v>
      </c>
    </row>
    <row r="31">
      <c r="A31" s="16">
        <v>3.0</v>
      </c>
      <c r="B31" s="16">
        <v>3.9</v>
      </c>
    </row>
    <row r="32">
      <c r="A32" s="16">
        <v>2.6299999999999955</v>
      </c>
      <c r="B32" s="16">
        <v>3.94</v>
      </c>
    </row>
    <row r="33">
      <c r="A33" s="16">
        <v>3.0</v>
      </c>
      <c r="B33" s="16">
        <v>3.9699999999999998</v>
      </c>
    </row>
    <row r="34">
      <c r="A34" s="16">
        <v>3.3700000000000045</v>
      </c>
      <c r="B34" s="16">
        <v>3.9399999999999995</v>
      </c>
    </row>
    <row r="35">
      <c r="A35" s="16">
        <v>3.030000000000001</v>
      </c>
      <c r="B35" s="16">
        <v>3.9399999999999995</v>
      </c>
    </row>
    <row r="36">
      <c r="A36" s="16">
        <v>2.729999999999997</v>
      </c>
      <c r="B36" s="16">
        <v>3.99</v>
      </c>
    </row>
    <row r="37">
      <c r="A37" s="16">
        <v>3.0</v>
      </c>
      <c r="B37" s="16">
        <v>3.96</v>
      </c>
    </row>
    <row r="38">
      <c r="A38" s="16">
        <v>3.0</v>
      </c>
      <c r="B38" s="16">
        <v>3.9299999999999997</v>
      </c>
    </row>
    <row r="39">
      <c r="A39" s="16">
        <v>3.0</v>
      </c>
      <c r="B39" s="16">
        <v>3.9499999999999997</v>
      </c>
    </row>
    <row r="40">
      <c r="A40" s="16">
        <v>2.969999999999999</v>
      </c>
      <c r="B40" s="16">
        <v>3.94</v>
      </c>
    </row>
    <row r="42">
      <c r="B42" s="16">
        <v>3.9000000000000004</v>
      </c>
    </row>
    <row r="43">
      <c r="A43" s="16">
        <v>3.1000000000000005</v>
      </c>
      <c r="B43" s="16">
        <v>3.9400000000000004</v>
      </c>
    </row>
    <row r="44">
      <c r="A44" s="16">
        <v>2.93</v>
      </c>
      <c r="B44" s="16">
        <v>3.95</v>
      </c>
    </row>
    <row r="45">
      <c r="A45" s="16">
        <v>3.0999999999999996</v>
      </c>
      <c r="B45" s="16">
        <v>3.93</v>
      </c>
    </row>
    <row r="46">
      <c r="A46" s="16">
        <v>3.1000000000000005</v>
      </c>
      <c r="B46" s="16">
        <v>3.95</v>
      </c>
    </row>
    <row r="47">
      <c r="A47" s="16">
        <v>2.8400000000000007</v>
      </c>
      <c r="B47" s="16">
        <v>3.9399999999999995</v>
      </c>
    </row>
    <row r="48">
      <c r="A48" s="16">
        <v>2.869999999999999</v>
      </c>
      <c r="B48" s="16">
        <v>3.9499999999999997</v>
      </c>
    </row>
    <row r="49">
      <c r="A49" s="16">
        <v>3.0</v>
      </c>
      <c r="B49" s="16">
        <v>3.9499999999999997</v>
      </c>
    </row>
    <row r="50">
      <c r="A50" s="16">
        <v>2.83</v>
      </c>
      <c r="B50" s="16">
        <v>3.9499999999999997</v>
      </c>
    </row>
    <row r="51">
      <c r="A51" s="16">
        <v>3.259999999999998</v>
      </c>
      <c r="B51" s="16">
        <v>3.9499999999999997</v>
      </c>
    </row>
    <row r="52">
      <c r="A52" s="16">
        <v>3.3400000000000016</v>
      </c>
      <c r="B52" s="16">
        <v>3.9399999999999995</v>
      </c>
    </row>
    <row r="53">
      <c r="A53" s="16">
        <v>2.84</v>
      </c>
      <c r="B53" s="16">
        <v>3.9299999999999997</v>
      </c>
    </row>
    <row r="54">
      <c r="A54" s="16">
        <v>2.8699999999999974</v>
      </c>
      <c r="B54" s="16">
        <v>3.95</v>
      </c>
    </row>
    <row r="55">
      <c r="A55" s="16">
        <v>3.270000000000003</v>
      </c>
      <c r="B55" s="16">
        <v>3.9399999999999995</v>
      </c>
    </row>
    <row r="56">
      <c r="A56" s="16">
        <v>3.16</v>
      </c>
      <c r="B56" s="16">
        <v>3.9399999999999995</v>
      </c>
    </row>
    <row r="57">
      <c r="A57" s="16">
        <v>2.9299999999999997</v>
      </c>
      <c r="B57" s="16">
        <v>3.99</v>
      </c>
    </row>
    <row r="58">
      <c r="A58" s="16">
        <v>2.9700000000000024</v>
      </c>
      <c r="B58" s="16">
        <v>3.9400000000000004</v>
      </c>
    </row>
    <row r="59">
      <c r="A59" s="16">
        <v>2.729999999999997</v>
      </c>
      <c r="B59" s="16">
        <v>3.9299999999999997</v>
      </c>
    </row>
    <row r="60">
      <c r="A60" s="16">
        <v>2.669999999999998</v>
      </c>
      <c r="B60" s="16">
        <v>3.96</v>
      </c>
    </row>
    <row r="61">
      <c r="A61" s="16">
        <v>3.370000000000001</v>
      </c>
      <c r="B61" s="16">
        <v>3.8899999999999997</v>
      </c>
    </row>
    <row r="62">
      <c r="A62" s="16">
        <v>3.400000000000002</v>
      </c>
      <c r="B62" s="16">
        <v>3.88</v>
      </c>
    </row>
    <row r="63">
      <c r="A63" s="16">
        <v>2.669999999999998</v>
      </c>
      <c r="B63" s="16">
        <v>3.94</v>
      </c>
    </row>
    <row r="64">
      <c r="A64" s="16">
        <v>2.759999999999998</v>
      </c>
      <c r="B64" s="16">
        <v>3.9699999999999998</v>
      </c>
    </row>
    <row r="65">
      <c r="A65" s="16">
        <v>3.3599999999999994</v>
      </c>
      <c r="B65" s="16">
        <v>3.9299999999999997</v>
      </c>
    </row>
    <row r="66">
      <c r="A66" s="16">
        <v>3.270000000000003</v>
      </c>
      <c r="B66" s="16">
        <v>3.88</v>
      </c>
    </row>
    <row r="67">
      <c r="A67" s="16">
        <v>2.700000000000003</v>
      </c>
      <c r="B67" s="16">
        <v>3.9299999999999997</v>
      </c>
    </row>
    <row r="68">
      <c r="A68" s="16">
        <v>2.8699999999999974</v>
      </c>
      <c r="B68" s="16">
        <v>3.9499999999999997</v>
      </c>
    </row>
    <row r="69">
      <c r="A69" s="16">
        <v>2.969999999999999</v>
      </c>
      <c r="B69" s="16">
        <v>3.9499999999999997</v>
      </c>
    </row>
    <row r="70">
      <c r="A70" s="16">
        <v>2.8999999999999986</v>
      </c>
      <c r="B70" s="16">
        <v>3.96</v>
      </c>
    </row>
    <row r="71">
      <c r="A71" s="16">
        <v>2.969999999999999</v>
      </c>
      <c r="B71" s="16">
        <v>3.95</v>
      </c>
    </row>
    <row r="72">
      <c r="A72" s="16">
        <v>3.030000000000001</v>
      </c>
      <c r="B72" s="16">
        <v>3.9699999999999998</v>
      </c>
    </row>
    <row r="73">
      <c r="A73" s="16">
        <v>3.1600000000000037</v>
      </c>
      <c r="B73" s="16">
        <v>3.99</v>
      </c>
    </row>
    <row r="74">
      <c r="A74" s="16">
        <v>2.9299999999999997</v>
      </c>
      <c r="B74" s="16">
        <v>3.96</v>
      </c>
    </row>
    <row r="75">
      <c r="A75" s="16">
        <v>3.0</v>
      </c>
      <c r="B75" s="16">
        <v>3.94</v>
      </c>
    </row>
    <row r="76">
      <c r="A76" s="16">
        <v>3.039999999999999</v>
      </c>
      <c r="B76" s="16">
        <v>3.96</v>
      </c>
    </row>
    <row r="77">
      <c r="A77" s="16">
        <v>2.9399999999999977</v>
      </c>
      <c r="B77" s="16">
        <v>3.9499999999999997</v>
      </c>
    </row>
    <row r="78">
      <c r="A78" s="16">
        <v>3.259999999999998</v>
      </c>
      <c r="B78" s="16">
        <v>3.9399999999999995</v>
      </c>
    </row>
    <row r="79">
      <c r="A79" s="16">
        <v>3.3000000000000043</v>
      </c>
      <c r="B79" s="16">
        <v>3.9299999999999997</v>
      </c>
    </row>
    <row r="81">
      <c r="B81" s="16">
        <v>3.96</v>
      </c>
    </row>
    <row r="82">
      <c r="A82" s="16">
        <v>3.2399999999999998</v>
      </c>
      <c r="B82" s="16">
        <v>3.94</v>
      </c>
    </row>
    <row r="83">
      <c r="A83" s="16">
        <v>3.13</v>
      </c>
      <c r="B83" s="16">
        <v>3.93</v>
      </c>
    </row>
    <row r="84">
      <c r="A84" s="16">
        <v>2.9700000000000006</v>
      </c>
      <c r="B84" s="16">
        <v>3.94</v>
      </c>
    </row>
    <row r="85">
      <c r="A85" s="16">
        <v>2.9400000000000004</v>
      </c>
      <c r="B85" s="16">
        <v>3.9499999999999997</v>
      </c>
    </row>
    <row r="86">
      <c r="A86" s="16">
        <v>3.1599999999999993</v>
      </c>
      <c r="B86" s="16">
        <v>3.9299999999999997</v>
      </c>
    </row>
    <row r="87">
      <c r="A87" s="16">
        <v>3.33</v>
      </c>
      <c r="B87" s="16">
        <v>3.88</v>
      </c>
    </row>
    <row r="88">
      <c r="A88" s="16">
        <v>2.67</v>
      </c>
      <c r="B88" s="16">
        <v>3.93</v>
      </c>
    </row>
    <row r="89">
      <c r="A89" s="16">
        <v>2.629999999999999</v>
      </c>
      <c r="B89" s="16">
        <v>3.93</v>
      </c>
    </row>
    <row r="90">
      <c r="A90" s="16">
        <v>2.9299999999999997</v>
      </c>
      <c r="B90" s="16">
        <v>3.94</v>
      </c>
    </row>
    <row r="91">
      <c r="A91" s="16">
        <v>3.370000000000001</v>
      </c>
      <c r="B91" s="16">
        <v>3.94</v>
      </c>
    </row>
    <row r="92">
      <c r="A92" s="16">
        <v>3.039999999999999</v>
      </c>
      <c r="B92" s="16">
        <v>3.93</v>
      </c>
    </row>
    <row r="93">
      <c r="A93" s="16">
        <v>3.030000000000001</v>
      </c>
      <c r="B93" s="16">
        <v>3.89</v>
      </c>
    </row>
    <row r="94">
      <c r="A94" s="16">
        <v>3.400000000000002</v>
      </c>
      <c r="B94" s="16">
        <v>3.88</v>
      </c>
    </row>
    <row r="95">
      <c r="A95" s="16">
        <v>3.0</v>
      </c>
      <c r="B95" s="16">
        <v>3.9</v>
      </c>
    </row>
    <row r="96">
      <c r="A96" s="16">
        <v>3.0</v>
      </c>
      <c r="B96" s="16">
        <v>3.87</v>
      </c>
    </row>
    <row r="97">
      <c r="A97" s="16">
        <v>2.8699999999999974</v>
      </c>
      <c r="B97" s="16">
        <v>3.94</v>
      </c>
    </row>
    <row r="98">
      <c r="A98" s="16">
        <v>3.0</v>
      </c>
      <c r="B98" s="16">
        <v>3.96</v>
      </c>
    </row>
    <row r="99">
      <c r="A99" s="16">
        <v>3.1300000000000026</v>
      </c>
      <c r="B99" s="16">
        <v>3.9000000000000004</v>
      </c>
    </row>
    <row r="100">
      <c r="A100" s="16">
        <v>3.030000000000001</v>
      </c>
      <c r="B100" s="16">
        <v>3.87</v>
      </c>
    </row>
    <row r="101">
      <c r="A101" s="16">
        <v>3.039999999999999</v>
      </c>
      <c r="B101" s="16">
        <v>3.83</v>
      </c>
    </row>
    <row r="102">
      <c r="A102" s="16">
        <v>2.769999999999996</v>
      </c>
      <c r="B102" s="16">
        <v>3.88</v>
      </c>
    </row>
    <row r="103">
      <c r="A103" s="16">
        <v>3.0</v>
      </c>
      <c r="B103" s="16">
        <v>3.88</v>
      </c>
    </row>
    <row r="104">
      <c r="A104" s="16">
        <v>3.230000000000004</v>
      </c>
      <c r="B104" s="16">
        <v>3.8600000000000003</v>
      </c>
    </row>
    <row r="105">
      <c r="A105" s="16">
        <v>3.0</v>
      </c>
      <c r="B105" s="16">
        <v>3.88</v>
      </c>
    </row>
    <row r="106">
      <c r="A106" s="16">
        <v>3.0</v>
      </c>
      <c r="B106" s="16">
        <v>3.8600000000000003</v>
      </c>
    </row>
    <row r="107">
      <c r="A107" s="16">
        <v>3.0</v>
      </c>
      <c r="B107" s="16">
        <v>3.89</v>
      </c>
    </row>
    <row r="108">
      <c r="A108" s="16">
        <v>2.8999999999999986</v>
      </c>
      <c r="B108" s="16">
        <v>3.93</v>
      </c>
    </row>
    <row r="109">
      <c r="A109" s="16">
        <v>3.0</v>
      </c>
      <c r="B109" s="16">
        <v>3.9000000000000004</v>
      </c>
    </row>
    <row r="110">
      <c r="A110" s="16">
        <v>2.8699999999999974</v>
      </c>
      <c r="B110" s="16">
        <v>3.92</v>
      </c>
    </row>
    <row r="111">
      <c r="A111" s="16">
        <v>2.8299999999999983</v>
      </c>
      <c r="B111" s="16">
        <v>3.9000000000000004</v>
      </c>
    </row>
    <row r="112">
      <c r="A112" s="16">
        <v>3.0</v>
      </c>
      <c r="B112" s="16">
        <v>3.91</v>
      </c>
    </row>
    <row r="113">
      <c r="A113" s="16">
        <v>3.1400000000000006</v>
      </c>
      <c r="B113" s="16">
        <v>3.91</v>
      </c>
    </row>
    <row r="114">
      <c r="A114" s="16">
        <v>3.1000000000000014</v>
      </c>
      <c r="B114" s="16">
        <v>3.9699999999999998</v>
      </c>
    </row>
    <row r="115">
      <c r="A115" s="16">
        <v>3.0600000000000023</v>
      </c>
      <c r="B115" s="16">
        <v>3.95</v>
      </c>
    </row>
    <row r="116">
      <c r="A116" s="16">
        <v>2.9299999999999997</v>
      </c>
      <c r="B116" s="16">
        <v>3.9699999999999998</v>
      </c>
    </row>
    <row r="117">
      <c r="A117" s="16">
        <v>3.039999999999999</v>
      </c>
      <c r="B117" s="16">
        <v>3.96</v>
      </c>
    </row>
    <row r="118">
      <c r="A118" s="16">
        <v>2.969999999999999</v>
      </c>
      <c r="B118" s="16">
        <v>3.91</v>
      </c>
    </row>
    <row r="120">
      <c r="A120" s="21">
        <f t="shared" ref="A120:B120" si="1">AVERAGE(A2:A118)</f>
        <v>3.015315315</v>
      </c>
      <c r="B120" s="21">
        <f t="shared" si="1"/>
        <v>3.936052632</v>
      </c>
    </row>
    <row r="121">
      <c r="A121" s="22">
        <f t="shared" ref="A121:B121" si="2">STDEV(A3:A118)</f>
        <v>0.1840988856</v>
      </c>
      <c r="B121" s="22">
        <f t="shared" si="2"/>
        <v>0.03598471704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23">
        <v>3.0</v>
      </c>
      <c r="B2" s="23">
        <v>0.181682667</v>
      </c>
      <c r="C2" s="23">
        <v>0.411237361</v>
      </c>
      <c r="D2" s="1"/>
      <c r="E2" s="1"/>
      <c r="F2" s="1"/>
    </row>
    <row r="3">
      <c r="A3" s="14">
        <v>7.4</v>
      </c>
      <c r="B3" s="14">
        <v>-0.498317333</v>
      </c>
      <c r="C3" s="14">
        <v>-0.506534593</v>
      </c>
      <c r="D3" s="1"/>
      <c r="E3" s="1"/>
      <c r="F3" s="15">
        <f t="shared" ref="F3:F16" si="1">abs(B2-B3)</f>
        <v>0.68</v>
      </c>
    </row>
    <row r="4">
      <c r="A4" s="14">
        <v>10.84</v>
      </c>
      <c r="B4" s="14">
        <v>0.211682667</v>
      </c>
      <c r="C4" s="14">
        <v>0.478625581</v>
      </c>
      <c r="D4" s="1"/>
      <c r="E4" s="1">
        <f t="shared" ref="E4:E16" si="2">A4-A2</f>
        <v>7.84</v>
      </c>
      <c r="F4" s="15">
        <f t="shared" si="1"/>
        <v>0.71</v>
      </c>
      <c r="H4" s="16">
        <f>(-2.77264*2*PI()/60*22/10)/(2*PI()*8/60)/1.5*COS(2*PI()*8/60*(0))</f>
        <v>-0.5083173333</v>
      </c>
    </row>
    <row r="5">
      <c r="A5" s="14">
        <v>13.14</v>
      </c>
      <c r="B5" s="14">
        <v>-0.508317333</v>
      </c>
      <c r="C5" s="14">
        <v>-0.006387536</v>
      </c>
      <c r="D5" s="1"/>
      <c r="E5" s="1">
        <f t="shared" si="2"/>
        <v>5.74</v>
      </c>
      <c r="F5" s="15">
        <f t="shared" si="1"/>
        <v>0.72</v>
      </c>
      <c r="H5" s="16">
        <f>abs(H4 * 2)</f>
        <v>1.016634667</v>
      </c>
    </row>
    <row r="6">
      <c r="A6" s="14">
        <v>17.51</v>
      </c>
      <c r="B6" s="14">
        <v>0.251682667</v>
      </c>
      <c r="C6" s="14">
        <v>0.257837647</v>
      </c>
      <c r="D6" s="1"/>
      <c r="E6" s="1">
        <f t="shared" si="2"/>
        <v>6.67</v>
      </c>
      <c r="F6" s="15">
        <f t="shared" si="1"/>
        <v>0.76</v>
      </c>
    </row>
    <row r="7">
      <c r="A7" s="14">
        <v>21.07</v>
      </c>
      <c r="B7" s="14">
        <v>-0.458317333</v>
      </c>
      <c r="C7" s="14">
        <v>-0.185142743</v>
      </c>
      <c r="D7" s="1"/>
      <c r="E7" s="1">
        <f t="shared" si="2"/>
        <v>7.93</v>
      </c>
      <c r="F7" s="15">
        <f t="shared" si="1"/>
        <v>0.71</v>
      </c>
      <c r="H7" s="24" t="s">
        <v>23</v>
      </c>
      <c r="I7" s="24" t="s">
        <v>27</v>
      </c>
    </row>
    <row r="8">
      <c r="A8" s="14">
        <v>25.97</v>
      </c>
      <c r="B8" s="14">
        <v>0.281682667</v>
      </c>
      <c r="C8" s="14">
        <v>0.494396479</v>
      </c>
      <c r="D8" s="1"/>
      <c r="E8" s="1">
        <f t="shared" si="2"/>
        <v>8.46</v>
      </c>
      <c r="F8" s="15">
        <f t="shared" si="1"/>
        <v>0.74</v>
      </c>
      <c r="H8" s="21">
        <f> (abs(E19- 7.5) / 7.5) * 100</f>
        <v>0.841025641</v>
      </c>
      <c r="I8" s="21">
        <f> (abs(F19 - H5)/H5) * 100</f>
        <v>27.63238262</v>
      </c>
    </row>
    <row r="9">
      <c r="A9" s="14">
        <v>28.71</v>
      </c>
      <c r="B9" s="14">
        <v>-0.408317333</v>
      </c>
      <c r="C9" s="14">
        <v>-0.239266968</v>
      </c>
      <c r="D9" s="1"/>
      <c r="E9" s="1">
        <f t="shared" si="2"/>
        <v>7.64</v>
      </c>
      <c r="F9" s="15">
        <f t="shared" si="1"/>
        <v>0.69</v>
      </c>
    </row>
    <row r="10">
      <c r="A10" s="14">
        <v>32.01</v>
      </c>
      <c r="B10" s="14">
        <v>0.341682667</v>
      </c>
      <c r="C10" s="14">
        <v>0.057366857</v>
      </c>
      <c r="D10" s="1"/>
      <c r="E10" s="1">
        <f t="shared" si="2"/>
        <v>6.04</v>
      </c>
      <c r="F10" s="15">
        <f t="shared" si="1"/>
        <v>0.75</v>
      </c>
    </row>
    <row r="11">
      <c r="A11" s="14">
        <v>35.87</v>
      </c>
      <c r="B11" s="14">
        <v>-0.398317333</v>
      </c>
      <c r="C11" s="14">
        <v>-0.103601489</v>
      </c>
      <c r="D11" s="1"/>
      <c r="E11" s="1">
        <f t="shared" si="2"/>
        <v>7.16</v>
      </c>
      <c r="F11" s="15">
        <f t="shared" si="1"/>
        <v>0.74</v>
      </c>
    </row>
    <row r="12">
      <c r="A12" s="14">
        <v>40.17</v>
      </c>
      <c r="B12" s="14">
        <v>0.401682667</v>
      </c>
      <c r="C12" s="14">
        <v>0.314068751</v>
      </c>
      <c r="D12" s="1"/>
      <c r="E12" s="1">
        <f t="shared" si="2"/>
        <v>8.16</v>
      </c>
      <c r="F12" s="15">
        <f t="shared" si="1"/>
        <v>0.8</v>
      </c>
    </row>
    <row r="13">
      <c r="A13" s="14">
        <v>44.11</v>
      </c>
      <c r="B13" s="14">
        <v>-0.398317333</v>
      </c>
      <c r="C13" s="14">
        <v>-0.373449474</v>
      </c>
      <c r="D13" s="1"/>
      <c r="E13" s="1">
        <f t="shared" si="2"/>
        <v>8.24</v>
      </c>
      <c r="F13" s="15">
        <f t="shared" si="1"/>
        <v>0.8</v>
      </c>
    </row>
    <row r="14">
      <c r="A14" s="14">
        <v>48.21</v>
      </c>
      <c r="B14" s="14">
        <v>0.401682667</v>
      </c>
      <c r="C14" s="14">
        <v>0.457183279</v>
      </c>
      <c r="D14" s="1"/>
      <c r="E14" s="1">
        <f t="shared" si="2"/>
        <v>8.04</v>
      </c>
      <c r="F14" s="15">
        <f t="shared" si="1"/>
        <v>0.8</v>
      </c>
    </row>
    <row r="15">
      <c r="A15" s="14">
        <v>51.54</v>
      </c>
      <c r="B15" s="14">
        <v>-0.298317333</v>
      </c>
      <c r="C15" s="14">
        <v>-0.352595999</v>
      </c>
      <c r="D15" s="1"/>
      <c r="E15" s="1">
        <f t="shared" si="2"/>
        <v>7.43</v>
      </c>
      <c r="F15" s="15">
        <f t="shared" si="1"/>
        <v>0.7</v>
      </c>
    </row>
    <row r="16">
      <c r="A16" s="14">
        <v>55.54</v>
      </c>
      <c r="B16" s="14">
        <v>0.401682667</v>
      </c>
      <c r="C16" s="14">
        <v>0.421016873</v>
      </c>
      <c r="D16" s="1"/>
      <c r="E16" s="1">
        <f t="shared" si="2"/>
        <v>7.33</v>
      </c>
      <c r="F16" s="15">
        <f t="shared" si="1"/>
        <v>0.7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7.436923077</v>
      </c>
      <c r="F19" s="6">
        <f>AVERAGE(F3:F16)</f>
        <v>0.7357142857</v>
      </c>
    </row>
    <row r="20">
      <c r="A20" s="1"/>
      <c r="B20" s="1"/>
      <c r="C20" s="1"/>
      <c r="D20" s="2" t="s">
        <v>26</v>
      </c>
      <c r="E20" s="6">
        <f>STDEV(E4:E16)</f>
        <v>0.8432218432</v>
      </c>
      <c r="F20" s="6">
        <f>STDEV(F3:F16)</f>
        <v>0.04164211731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23">
        <v>3.1</v>
      </c>
      <c r="B2" s="23">
        <v>3.840092333</v>
      </c>
      <c r="C2" s="23">
        <v>2.608782015</v>
      </c>
      <c r="D2" s="1"/>
      <c r="E2" s="1"/>
      <c r="F2" s="1"/>
    </row>
    <row r="3">
      <c r="A3" s="23">
        <v>7.26</v>
      </c>
      <c r="B3" s="23">
        <v>-2.879907667</v>
      </c>
      <c r="C3" s="23">
        <v>-2.988467436</v>
      </c>
      <c r="D3" s="1"/>
      <c r="E3" s="1"/>
      <c r="F3" s="15">
        <f t="shared" ref="F3:F16" si="1">abs(B2-B3)</f>
        <v>6.72</v>
      </c>
      <c r="H3" s="16">
        <f>(-16.63586*2*PI()/60*22/10)/(2*PI()*8/60)/1.5*COS(2*PI()*8/60*(0))</f>
        <v>-3.049907667</v>
      </c>
    </row>
    <row r="4">
      <c r="A4" s="23">
        <v>11.23</v>
      </c>
      <c r="B4" s="23">
        <v>3.890092333</v>
      </c>
      <c r="C4" s="23">
        <v>3.049479568</v>
      </c>
      <c r="D4" s="1"/>
      <c r="E4" s="15">
        <f t="shared" ref="E4:E16" si="2">A4-A2</f>
        <v>8.13</v>
      </c>
      <c r="F4" s="15">
        <f t="shared" si="1"/>
        <v>6.77</v>
      </c>
      <c r="H4" s="16">
        <f>abs(H3 *2)</f>
        <v>6.099815333</v>
      </c>
    </row>
    <row r="5">
      <c r="A5" s="23">
        <v>14.57</v>
      </c>
      <c r="B5" s="23">
        <v>-3.109907667</v>
      </c>
      <c r="C5" s="23">
        <v>-2.854145305</v>
      </c>
      <c r="D5" s="1"/>
      <c r="E5" s="15">
        <f t="shared" si="2"/>
        <v>7.31</v>
      </c>
      <c r="F5" s="15">
        <f t="shared" si="1"/>
        <v>7</v>
      </c>
    </row>
    <row r="6">
      <c r="A6" s="23">
        <v>18.0</v>
      </c>
      <c r="B6" s="23">
        <v>3.950092333</v>
      </c>
      <c r="C6" s="23">
        <v>2.467427134</v>
      </c>
      <c r="D6" s="1"/>
      <c r="E6" s="15">
        <f t="shared" si="2"/>
        <v>6.77</v>
      </c>
      <c r="F6" s="15">
        <f t="shared" si="1"/>
        <v>7.06</v>
      </c>
    </row>
    <row r="7">
      <c r="A7" s="23">
        <v>22.23</v>
      </c>
      <c r="B7" s="23">
        <v>-2.829907667</v>
      </c>
      <c r="C7" s="23">
        <v>-2.972216981</v>
      </c>
      <c r="D7" s="1"/>
      <c r="E7" s="15">
        <f t="shared" si="2"/>
        <v>7.66</v>
      </c>
      <c r="F7" s="15">
        <f t="shared" si="1"/>
        <v>6.78</v>
      </c>
      <c r="H7" s="19" t="s">
        <v>23</v>
      </c>
      <c r="I7" s="19" t="s">
        <v>24</v>
      </c>
    </row>
    <row r="8">
      <c r="A8" s="23">
        <v>26.33</v>
      </c>
      <c r="B8" s="23">
        <v>3.870092333</v>
      </c>
      <c r="C8" s="23">
        <v>3.043060494</v>
      </c>
      <c r="D8" s="1"/>
      <c r="E8" s="15">
        <f t="shared" si="2"/>
        <v>8.33</v>
      </c>
      <c r="F8" s="15">
        <f t="shared" si="1"/>
        <v>6.7</v>
      </c>
      <c r="H8" s="20">
        <f> (abs(E19- 7.5) / 7.5) * 100</f>
        <v>0.09230769231</v>
      </c>
      <c r="I8" s="20">
        <f> (abs(F19 - H4)/H4) * 100</f>
        <v>10.56540806</v>
      </c>
    </row>
    <row r="9">
      <c r="A9" s="23">
        <v>30.23</v>
      </c>
      <c r="B9" s="23">
        <v>-2.829907667</v>
      </c>
      <c r="C9" s="23">
        <v>-2.993465265</v>
      </c>
      <c r="D9" s="1"/>
      <c r="E9" s="15">
        <f t="shared" si="2"/>
        <v>8</v>
      </c>
      <c r="F9" s="15">
        <f t="shared" si="1"/>
        <v>6.7</v>
      </c>
    </row>
    <row r="10">
      <c r="A10" s="23">
        <v>32.97</v>
      </c>
      <c r="B10" s="23">
        <v>3.440092333</v>
      </c>
      <c r="C10" s="23">
        <v>2.421597404</v>
      </c>
      <c r="D10" s="1"/>
      <c r="E10" s="15">
        <f t="shared" si="2"/>
        <v>6.64</v>
      </c>
      <c r="F10" s="15">
        <f t="shared" si="1"/>
        <v>6.27</v>
      </c>
    </row>
    <row r="11">
      <c r="A11" s="23">
        <v>37.2</v>
      </c>
      <c r="B11" s="23">
        <v>-3.309907667</v>
      </c>
      <c r="C11" s="23">
        <v>-2.954089209</v>
      </c>
      <c r="D11" s="1"/>
      <c r="E11" s="15">
        <f t="shared" si="2"/>
        <v>6.97</v>
      </c>
      <c r="F11" s="15">
        <f t="shared" si="1"/>
        <v>6.75</v>
      </c>
    </row>
    <row r="12">
      <c r="A12" s="23">
        <v>41.2</v>
      </c>
      <c r="B12" s="23">
        <v>3.370092333</v>
      </c>
      <c r="C12" s="23">
        <v>3.047232379</v>
      </c>
      <c r="D12" s="1"/>
      <c r="E12" s="15">
        <f t="shared" si="2"/>
        <v>8.23</v>
      </c>
      <c r="F12" s="15">
        <f t="shared" si="1"/>
        <v>6.68</v>
      </c>
    </row>
    <row r="13">
      <c r="A13" s="23">
        <v>45.23</v>
      </c>
      <c r="B13" s="23">
        <v>-3.309907667</v>
      </c>
      <c r="C13" s="23">
        <v>-2.993465265</v>
      </c>
      <c r="D13" s="1"/>
      <c r="E13" s="15">
        <f t="shared" si="2"/>
        <v>8.03</v>
      </c>
      <c r="F13" s="15">
        <f t="shared" si="1"/>
        <v>6.68</v>
      </c>
    </row>
    <row r="14">
      <c r="A14" s="23">
        <v>48.5</v>
      </c>
      <c r="B14" s="23">
        <v>3.330092333</v>
      </c>
      <c r="C14" s="23">
        <v>2.983259867</v>
      </c>
      <c r="D14" s="1"/>
      <c r="E14" s="15">
        <f t="shared" si="2"/>
        <v>7.3</v>
      </c>
      <c r="F14" s="15">
        <f t="shared" si="1"/>
        <v>6.64</v>
      </c>
    </row>
    <row r="15">
      <c r="A15" s="23">
        <v>51.87</v>
      </c>
      <c r="B15" s="23">
        <v>-3.719907667</v>
      </c>
      <c r="C15" s="23">
        <v>-2.634886654</v>
      </c>
      <c r="D15" s="1"/>
      <c r="E15" s="15">
        <f t="shared" si="2"/>
        <v>6.64</v>
      </c>
      <c r="F15" s="15">
        <f t="shared" si="1"/>
        <v>7.05</v>
      </c>
    </row>
    <row r="16">
      <c r="A16" s="23">
        <v>55.9</v>
      </c>
      <c r="B16" s="23">
        <v>2.900092333</v>
      </c>
      <c r="C16" s="23">
        <v>2.919736075</v>
      </c>
      <c r="D16" s="1"/>
      <c r="E16" s="15">
        <f t="shared" si="2"/>
        <v>7.4</v>
      </c>
      <c r="F16" s="15">
        <f t="shared" si="1"/>
        <v>6.62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7.493076923</v>
      </c>
      <c r="F19" s="6">
        <f>AVERAGE(F3:F16)</f>
        <v>6.744285714</v>
      </c>
    </row>
    <row r="20">
      <c r="A20" s="1"/>
      <c r="B20" s="1"/>
      <c r="C20" s="1"/>
      <c r="D20" s="2" t="s">
        <v>26</v>
      </c>
      <c r="E20" s="6">
        <f>STDEV(E4:E16)</f>
        <v>0.616013861</v>
      </c>
      <c r="F20" s="6">
        <f>STDEV(F3:F16)</f>
        <v>0.2008717266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23">
        <v>3.54</v>
      </c>
      <c r="B2" s="23">
        <v>-3.770092333</v>
      </c>
      <c r="C2" s="23">
        <v>-3.002830312</v>
      </c>
      <c r="D2" s="1"/>
      <c r="E2" s="1"/>
      <c r="F2" s="1"/>
    </row>
    <row r="3">
      <c r="A3" s="14">
        <v>7.64</v>
      </c>
      <c r="B3" s="14">
        <v>2.669907667</v>
      </c>
      <c r="C3" s="14">
        <v>3.028954384</v>
      </c>
      <c r="D3" s="1"/>
      <c r="E3" s="1"/>
      <c r="F3" s="15">
        <f t="shared" ref="F3:F16" si="1">abs(B2-B3)</f>
        <v>6.44</v>
      </c>
      <c r="H3" s="16">
        <f>(-16.63586*2*PI()/60*22/10)/(2*PI()*8/60)/1.5*COS(2*PI()*8/60*(0))</f>
        <v>-3.049907667</v>
      </c>
    </row>
    <row r="4">
      <c r="A4" s="14">
        <v>11.47</v>
      </c>
      <c r="B4" s="14">
        <v>-3.730092333</v>
      </c>
      <c r="C4" s="14">
        <v>-2.998253003</v>
      </c>
      <c r="D4" s="1"/>
      <c r="E4" s="15">
        <f t="shared" ref="E4:E16" si="2">A4-A2</f>
        <v>7.93</v>
      </c>
      <c r="F4" s="15">
        <f t="shared" si="1"/>
        <v>6.4</v>
      </c>
      <c r="H4" s="16">
        <f>abs(H3 *2)</f>
        <v>6.099815333</v>
      </c>
    </row>
    <row r="5">
      <c r="A5" s="14">
        <v>15.57</v>
      </c>
      <c r="B5" s="14">
        <v>2.629907667</v>
      </c>
      <c r="C5" s="14">
        <v>2.708734164</v>
      </c>
      <c r="D5" s="1"/>
      <c r="E5" s="15">
        <f t="shared" si="2"/>
        <v>7.93</v>
      </c>
      <c r="F5" s="15">
        <f t="shared" si="1"/>
        <v>6.36</v>
      </c>
    </row>
    <row r="6">
      <c r="A6" s="14">
        <v>18.97</v>
      </c>
      <c r="B6" s="14">
        <v>-3.750092333</v>
      </c>
      <c r="C6" s="14">
        <v>-2.998253003</v>
      </c>
      <c r="D6" s="1"/>
      <c r="E6" s="15">
        <f t="shared" si="2"/>
        <v>7.5</v>
      </c>
      <c r="F6" s="15">
        <f t="shared" si="1"/>
        <v>6.38</v>
      </c>
    </row>
    <row r="7">
      <c r="A7" s="14">
        <v>22.57</v>
      </c>
      <c r="B7" s="14">
        <v>2.679907667</v>
      </c>
      <c r="C7" s="14">
        <v>3.04466484</v>
      </c>
      <c r="D7" s="1"/>
      <c r="E7" s="15">
        <f t="shared" si="2"/>
        <v>7</v>
      </c>
      <c r="F7" s="15">
        <f t="shared" si="1"/>
        <v>6.43</v>
      </c>
      <c r="H7" s="19" t="s">
        <v>23</v>
      </c>
      <c r="I7" s="19" t="s">
        <v>24</v>
      </c>
    </row>
    <row r="8">
      <c r="A8" s="14">
        <v>26.11</v>
      </c>
      <c r="B8" s="14">
        <v>-3.740092333</v>
      </c>
      <c r="C8" s="14">
        <v>-3.028954384</v>
      </c>
      <c r="D8" s="1"/>
      <c r="E8" s="15">
        <f t="shared" si="2"/>
        <v>7.14</v>
      </c>
      <c r="F8" s="15">
        <f t="shared" si="1"/>
        <v>6.42</v>
      </c>
      <c r="H8" s="20">
        <f> (abs(E19- 7.5) / 7.5) * 100</f>
        <v>1.230769231</v>
      </c>
      <c r="I8" s="20">
        <f> (abs(F19 - H4)/H4) * 100</f>
        <v>3.527724282</v>
      </c>
    </row>
    <row r="9">
      <c r="A9" s="14">
        <v>30.67</v>
      </c>
      <c r="B9" s="14">
        <v>2.579907667</v>
      </c>
      <c r="C9" s="14">
        <v>2.581945016</v>
      </c>
      <c r="D9" s="1"/>
      <c r="E9" s="15">
        <f t="shared" si="2"/>
        <v>8.1</v>
      </c>
      <c r="F9" s="15">
        <f t="shared" si="1"/>
        <v>6.32</v>
      </c>
    </row>
    <row r="10">
      <c r="A10" s="14">
        <v>33.97</v>
      </c>
      <c r="B10" s="14">
        <v>-3.740092333</v>
      </c>
      <c r="C10" s="14">
        <v>-2.998253003</v>
      </c>
      <c r="D10" s="1"/>
      <c r="E10" s="15">
        <f t="shared" si="2"/>
        <v>7.86</v>
      </c>
      <c r="F10" s="15">
        <f t="shared" si="1"/>
        <v>6.32</v>
      </c>
    </row>
    <row r="11">
      <c r="A11" s="14">
        <v>38.24</v>
      </c>
      <c r="B11" s="14">
        <v>2.449907667</v>
      </c>
      <c r="C11" s="14">
        <v>2.482358783</v>
      </c>
      <c r="D11" s="1"/>
      <c r="E11" s="15">
        <f t="shared" si="2"/>
        <v>7.57</v>
      </c>
      <c r="F11" s="15">
        <f t="shared" si="1"/>
        <v>6.19</v>
      </c>
    </row>
    <row r="12">
      <c r="A12" s="14">
        <v>41.84</v>
      </c>
      <c r="B12" s="14">
        <v>-3.760092333</v>
      </c>
      <c r="C12" s="14">
        <v>-2.684869744</v>
      </c>
      <c r="D12" s="1"/>
      <c r="E12" s="15">
        <f t="shared" si="2"/>
        <v>7.87</v>
      </c>
      <c r="F12" s="15">
        <f t="shared" si="1"/>
        <v>6.21</v>
      </c>
    </row>
    <row r="13">
      <c r="A13" s="14">
        <v>45.74</v>
      </c>
      <c r="B13" s="14">
        <v>2.479907667</v>
      </c>
      <c r="C13" s="14">
        <v>2.482358783</v>
      </c>
      <c r="D13" s="1"/>
      <c r="E13" s="15">
        <f t="shared" si="2"/>
        <v>7.5</v>
      </c>
      <c r="F13" s="15">
        <f t="shared" si="1"/>
        <v>6.24</v>
      </c>
    </row>
    <row r="14">
      <c r="A14" s="14">
        <v>48.84</v>
      </c>
      <c r="B14" s="14">
        <v>-3.740092333</v>
      </c>
      <c r="C14" s="14">
        <v>-3.041242575</v>
      </c>
      <c r="D14" s="1"/>
      <c r="E14" s="15">
        <f t="shared" si="2"/>
        <v>7</v>
      </c>
      <c r="F14" s="15">
        <f t="shared" si="1"/>
        <v>6.22</v>
      </c>
    </row>
    <row r="15">
      <c r="A15" s="14">
        <v>53.24</v>
      </c>
      <c r="B15" s="14">
        <v>2.509907667</v>
      </c>
      <c r="C15" s="14">
        <v>2.482358783</v>
      </c>
      <c r="D15" s="1"/>
      <c r="E15" s="15">
        <f t="shared" si="2"/>
        <v>7.5</v>
      </c>
      <c r="F15" s="15">
        <f t="shared" si="1"/>
        <v>6.25</v>
      </c>
    </row>
    <row r="16">
      <c r="A16" s="14">
        <v>56.64</v>
      </c>
      <c r="B16" s="14">
        <v>-3.720092333</v>
      </c>
      <c r="C16" s="14">
        <v>-2.888562381</v>
      </c>
      <c r="D16" s="1"/>
      <c r="E16" s="15">
        <f t="shared" si="2"/>
        <v>7.8</v>
      </c>
      <c r="F16" s="15">
        <f t="shared" si="1"/>
        <v>6.23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7.592307692</v>
      </c>
      <c r="F19" s="6">
        <f>AVERAGE(F3:F16)</f>
        <v>6.315</v>
      </c>
    </row>
    <row r="20">
      <c r="A20" s="1"/>
      <c r="B20" s="1"/>
      <c r="C20" s="1"/>
      <c r="D20" s="2" t="s">
        <v>26</v>
      </c>
      <c r="E20" s="6">
        <f>STDEV(E4:E16)</f>
        <v>0.366291183</v>
      </c>
      <c r="F20" s="6">
        <f>STDEV(F3:F16)</f>
        <v>0.09036251776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</v>
      </c>
      <c r="B1" s="2" t="s">
        <v>16</v>
      </c>
      <c r="C1" s="3" t="s">
        <v>17</v>
      </c>
      <c r="D1" s="1"/>
      <c r="E1" s="2" t="s">
        <v>18</v>
      </c>
      <c r="F1" s="3" t="s">
        <v>19</v>
      </c>
    </row>
    <row r="2">
      <c r="A2" s="14">
        <v>3.87</v>
      </c>
      <c r="B2" s="14">
        <v>3.350092333</v>
      </c>
      <c r="C2" s="14">
        <v>3.034508735</v>
      </c>
      <c r="D2" s="1"/>
      <c r="E2" s="1"/>
      <c r="F2" s="1"/>
    </row>
    <row r="3">
      <c r="A3" s="14">
        <v>6.97</v>
      </c>
      <c r="B3" s="14">
        <v>-3.059907667</v>
      </c>
      <c r="C3" s="14">
        <v>-2.754175259</v>
      </c>
      <c r="D3" s="1"/>
      <c r="E3" s="1"/>
      <c r="F3" s="15">
        <f t="shared" ref="F3:F16" si="1">abs(B2-B3)</f>
        <v>6.41</v>
      </c>
      <c r="H3" s="16">
        <f>(-16.63586*2*PI()/60*22/10)/(2*PI()*8/60)/1.5*COS(2*PI()*8/60*(0))</f>
        <v>-3.049907667</v>
      </c>
    </row>
    <row r="4">
      <c r="A4" s="14">
        <v>10.57</v>
      </c>
      <c r="B4" s="14">
        <v>3.350092333</v>
      </c>
      <c r="C4" s="14">
        <v>2.568254228</v>
      </c>
      <c r="D4" s="1"/>
      <c r="E4" s="15">
        <f t="shared" ref="E4:E16" si="2">A4-A2</f>
        <v>6.7</v>
      </c>
      <c r="F4" s="15">
        <f t="shared" si="1"/>
        <v>6.41</v>
      </c>
      <c r="H4" s="16">
        <f>abs(H3 *2)</f>
        <v>6.099815333</v>
      </c>
    </row>
    <row r="5">
      <c r="A5" s="14">
        <v>15.11</v>
      </c>
      <c r="B5" s="14">
        <v>-3.029907667</v>
      </c>
      <c r="C5" s="14">
        <v>-3.036966545</v>
      </c>
      <c r="D5" s="1"/>
      <c r="E5" s="15">
        <f t="shared" si="2"/>
        <v>8.14</v>
      </c>
      <c r="F5" s="15">
        <f t="shared" si="1"/>
        <v>6.38</v>
      </c>
    </row>
    <row r="6">
      <c r="A6" s="14">
        <v>18.87</v>
      </c>
      <c r="B6" s="14">
        <v>3.350092333</v>
      </c>
      <c r="C6" s="14">
        <v>3.034508735</v>
      </c>
      <c r="D6" s="1"/>
      <c r="E6" s="15">
        <f t="shared" si="2"/>
        <v>8.3</v>
      </c>
      <c r="F6" s="15">
        <f t="shared" si="1"/>
        <v>6.38</v>
      </c>
    </row>
    <row r="7">
      <c r="A7" s="14">
        <v>22.24</v>
      </c>
      <c r="B7" s="14">
        <v>-3.049907667</v>
      </c>
      <c r="C7" s="14">
        <v>-2.977842921</v>
      </c>
      <c r="D7" s="1"/>
      <c r="E7" s="15">
        <f t="shared" si="2"/>
        <v>7.13</v>
      </c>
      <c r="F7" s="15">
        <f t="shared" si="1"/>
        <v>6.4</v>
      </c>
      <c r="H7" s="19" t="s">
        <v>23</v>
      </c>
      <c r="I7" s="19" t="s">
        <v>24</v>
      </c>
    </row>
    <row r="8">
      <c r="A8" s="14">
        <v>25.71</v>
      </c>
      <c r="B8" s="14">
        <v>3.350092333</v>
      </c>
      <c r="C8" s="14">
        <v>2.743102972</v>
      </c>
      <c r="D8" s="1"/>
      <c r="E8" s="15">
        <f t="shared" si="2"/>
        <v>6.84</v>
      </c>
      <c r="F8" s="15">
        <f t="shared" si="1"/>
        <v>6.4</v>
      </c>
      <c r="H8" s="20">
        <f> (abs(E19- 7.5) / 7.5) * 100</f>
        <v>1.282051282</v>
      </c>
      <c r="I8" s="20">
        <f> (abs(F19 - H4)/H4) * 100</f>
        <v>4.394261053</v>
      </c>
    </row>
    <row r="9">
      <c r="A9" s="14">
        <v>29.77</v>
      </c>
      <c r="B9" s="14">
        <v>-3.019907667</v>
      </c>
      <c r="C9" s="14">
        <v>-2.993465265</v>
      </c>
      <c r="D9" s="1"/>
      <c r="E9" s="15">
        <f t="shared" si="2"/>
        <v>7.53</v>
      </c>
      <c r="F9" s="15">
        <f t="shared" si="1"/>
        <v>6.37</v>
      </c>
    </row>
    <row r="10">
      <c r="A10" s="14">
        <v>33.01</v>
      </c>
      <c r="B10" s="14">
        <v>3.390092333</v>
      </c>
      <c r="C10" s="14">
        <v>2.482358783</v>
      </c>
      <c r="D10" s="1"/>
      <c r="E10" s="15">
        <f t="shared" si="2"/>
        <v>7.3</v>
      </c>
      <c r="F10" s="15">
        <f t="shared" si="1"/>
        <v>6.41</v>
      </c>
    </row>
    <row r="11">
      <c r="A11" s="14">
        <v>37.67</v>
      </c>
      <c r="B11" s="14">
        <v>-2.999907667</v>
      </c>
      <c r="C11" s="14">
        <v>-3.01902907</v>
      </c>
      <c r="D11" s="1"/>
      <c r="E11" s="15">
        <f t="shared" si="2"/>
        <v>7.9</v>
      </c>
      <c r="F11" s="15">
        <f t="shared" si="1"/>
        <v>6.39</v>
      </c>
    </row>
    <row r="12">
      <c r="A12" s="14">
        <v>41.57</v>
      </c>
      <c r="B12" s="14">
        <v>3.350092333</v>
      </c>
      <c r="C12" s="14">
        <v>2.94096668</v>
      </c>
      <c r="D12" s="1"/>
      <c r="E12" s="15">
        <f t="shared" si="2"/>
        <v>8.56</v>
      </c>
      <c r="F12" s="15">
        <f t="shared" si="1"/>
        <v>6.35</v>
      </c>
    </row>
    <row r="13">
      <c r="A13" s="14">
        <v>44.77</v>
      </c>
      <c r="B13" s="14">
        <v>-3.009907667</v>
      </c>
      <c r="C13" s="14">
        <v>-2.993465265</v>
      </c>
      <c r="D13" s="1"/>
      <c r="E13" s="15">
        <f t="shared" si="2"/>
        <v>7.1</v>
      </c>
      <c r="F13" s="15">
        <f t="shared" si="1"/>
        <v>6.36</v>
      </c>
    </row>
    <row r="14">
      <c r="A14" s="14">
        <v>48.37</v>
      </c>
      <c r="B14" s="14">
        <v>3.350092333</v>
      </c>
      <c r="C14" s="14">
        <v>2.896661302</v>
      </c>
      <c r="D14" s="1"/>
      <c r="E14" s="15">
        <f t="shared" si="2"/>
        <v>6.8</v>
      </c>
      <c r="F14" s="15">
        <f t="shared" si="1"/>
        <v>6.36</v>
      </c>
    </row>
    <row r="15">
      <c r="A15" s="14">
        <v>52.71</v>
      </c>
      <c r="B15" s="14">
        <v>-2.929907667</v>
      </c>
      <c r="C15" s="14">
        <v>-3.002830312</v>
      </c>
      <c r="D15" s="1"/>
      <c r="E15" s="15">
        <f t="shared" si="2"/>
        <v>7.94</v>
      </c>
      <c r="F15" s="15">
        <f t="shared" si="1"/>
        <v>6.28</v>
      </c>
    </row>
    <row r="16">
      <c r="A16" s="14">
        <v>56.88</v>
      </c>
      <c r="B16" s="14">
        <v>3.320092333</v>
      </c>
      <c r="C16" s="14">
        <v>2.634886654</v>
      </c>
      <c r="D16" s="1"/>
      <c r="E16" s="15">
        <f t="shared" si="2"/>
        <v>8.51</v>
      </c>
      <c r="F16" s="15">
        <f t="shared" si="1"/>
        <v>6.25</v>
      </c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2" t="s">
        <v>25</v>
      </c>
      <c r="E19" s="6">
        <f>AVERAGE(E4:E16)</f>
        <v>7.596153846</v>
      </c>
      <c r="F19" s="6">
        <f>AVERAGE(F3:F16)</f>
        <v>6.367857143</v>
      </c>
    </row>
    <row r="20">
      <c r="A20" s="1"/>
      <c r="B20" s="1"/>
      <c r="C20" s="1"/>
      <c r="D20" s="2" t="s">
        <v>26</v>
      </c>
      <c r="E20" s="6">
        <f>STDEV(E4:E16)</f>
        <v>0.6664650336</v>
      </c>
      <c r="F20" s="6">
        <f>STDEV(F3:F16)</f>
        <v>0.04822679935</v>
      </c>
    </row>
  </sheetData>
  <drawing r:id="rId1"/>
</worksheet>
</file>