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il\OneDrive\Documentos\Jamil\Curso excel\"/>
    </mc:Choice>
  </mc:AlternateContent>
  <xr:revisionPtr revIDLastSave="0" documentId="13_ncr:1_{9B302C5E-6508-4CCB-ACF8-55C308751F6D}" xr6:coauthVersionLast="47" xr6:coauthVersionMax="47" xr10:uidLastSave="{00000000-0000-0000-0000-000000000000}"/>
  <bookViews>
    <workbookView xWindow="-28920" yWindow="-120" windowWidth="29040" windowHeight="16440" tabRatio="46" firstSheet="5" activeTab="5" xr2:uid="{28DD5B76-0634-4F87-BE60-8BFA7EF2E23B}"/>
  </bookViews>
  <sheets>
    <sheet name="A̳ssets" sheetId="1" state="hidden" r:id="rId1"/>
    <sheet name="Planilha6" sheetId="11" state="hidden" r:id="rId2"/>
    <sheet name="TabelaAssinantes" sheetId="7" state="hidden" r:id="rId3"/>
    <sheet name="B̳ases" sheetId="2" state="hidden" r:id="rId4"/>
    <sheet name="C̳álculos" sheetId="3" state="hidden" r:id="rId5"/>
    <sheet name="D̳ashboard" sheetId="4" r:id="rId6"/>
  </sheets>
  <definedNames>
    <definedName name="SegmentaçãodeDados_Subscription_Type">#N/A</definedName>
  </definedNames>
  <calcPr calcId="191029"/>
  <pivotCaches>
    <pivotCache cacheId="10" r:id="rId7"/>
    <pivotCache cacheId="2" r:id="rId8"/>
    <pivotCache cacheId="7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1" l="1"/>
  <c r="H39" i="11"/>
  <c r="H38" i="11"/>
  <c r="G39" i="11"/>
  <c r="G40" i="11"/>
  <c r="G38" i="11"/>
  <c r="F39" i="11"/>
  <c r="F40" i="11"/>
  <c r="F38" i="11"/>
  <c r="E39" i="11"/>
  <c r="E40" i="11"/>
  <c r="E38" i="11"/>
  <c r="B34" i="11"/>
  <c r="B33" i="11"/>
  <c r="B32" i="11"/>
  <c r="U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E22" i="11"/>
  <c r="E23" i="11"/>
  <c r="E21" i="11"/>
  <c r="D22" i="11"/>
  <c r="D23" i="11"/>
  <c r="D21" i="11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E36" i="3"/>
  <c r="E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825130-709B-4223-9323-F96F835D1D1E}" keepAlive="1" name="Consulta - TabelaAssinantes" description="Conexão com a consulta 'TabelaAssinantes' na pasta de trabalho." type="5" refreshedVersion="0" background="1">
    <dbPr connection="Provider=Microsoft.Mashup.OleDb.1;Data Source=$Workbook$;Location=TabelaAssinantes;Extended Properties=&quot;&quot;" command="SELECT * FROM [TabelaAssinantes]"/>
  </connection>
</connections>
</file>

<file path=xl/sharedStrings.xml><?xml version="1.0" encoding="utf-8"?>
<sst xmlns="http://schemas.openxmlformats.org/spreadsheetml/2006/main" count="3994" uniqueCount="365">
  <si>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</si>
  <si>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</si>
  <si>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</si>
  <si>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</si>
  <si>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</si>
  <si>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</si>
  <si>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</si>
  <si>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</si>
  <si>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</si>
  <si>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</si>
  <si>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</si>
  <si>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</si>
  <si>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</si>
  <si>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</si>
  <si>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</si>
  <si>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</si>
  <si>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</si>
  <si>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</si>
  <si>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</si>
  <si>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</si>
  <si>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</si>
  <si>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</si>
  <si>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</si>
  <si>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</si>
  <si>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</si>
  <si>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</si>
  <si>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</si>
  <si>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</si>
  <si>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</si>
  <si>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</si>
  <si>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</si>
  <si>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</si>
  <si>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</si>
  <si>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</si>
  <si>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</si>
  <si>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</si>
  <si>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</si>
  <si>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</si>
  <si>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</si>
  <si>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</si>
  <si>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</si>
  <si>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</si>
  <si>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</si>
  <si>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</si>
  <si>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</si>
  <si>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</si>
  <si>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</si>
  <si>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</si>
  <si>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</si>
  <si>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</si>
  <si>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</si>
  <si>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</si>
  <si>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</si>
  <si>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</si>
  <si>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</si>
  <si>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</si>
  <si>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</si>
  <si>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</si>
  <si>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</si>
  <si>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</si>
  <si>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</si>
  <si>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</si>
  <si>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</si>
  <si>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</si>
  <si>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</si>
  <si>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</si>
  <si>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</si>
  <si>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</si>
  <si>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</si>
  <si>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</si>
  <si>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</si>
  <si>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</si>
  <si>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</si>
  <si>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</si>
  <si>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</si>
  <si>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</si>
  <si>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</si>
  <si>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</si>
  <si>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</si>
  <si>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</si>
  <si>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</si>
  <si>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</si>
  <si>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</si>
  <si>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</si>
  <si>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</si>
  <si>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</si>
  <si>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</si>
  <si>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</si>
  <si>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</si>
  <si>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</si>
  <si>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</si>
  <si>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</si>
  <si>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</si>
  <si>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</si>
  <si>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</si>
  <si>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</si>
  <si>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</si>
  <si>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</si>
  <si>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</si>
  <si>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</si>
  <si>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</si>
  <si>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</si>
  <si>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</si>
  <si>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</si>
  <si>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</si>
  <si>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</si>
  <si>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</si>
  <si>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</si>
  <si>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</si>
  <si>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</si>
  <si>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</si>
  <si>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</si>
  <si>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</si>
  <si>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</si>
  <si>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</si>
  <si>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</si>
  <si>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</si>
  <si>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</si>
  <si>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</si>
  <si>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</si>
  <si>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</si>
  <si>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</si>
  <si>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</si>
  <si>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</si>
  <si>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</si>
  <si>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</si>
  <si>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</si>
  <si>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</si>
  <si>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</si>
  <si>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</si>
  <si>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</si>
  <si>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</si>
  <si>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</si>
  <si>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</si>
  <si>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</si>
  <si>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</si>
  <si>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</si>
  <si>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</si>
  <si>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</si>
  <si>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</si>
  <si>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</si>
  <si>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</si>
  <si>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</si>
  <si>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</si>
  <si>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</si>
  <si>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</si>
  <si>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</si>
  <si>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</si>
  <si>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</si>
  <si>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</si>
  <si>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</si>
  <si>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</si>
  <si>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</si>
  <si>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</si>
  <si>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</si>
  <si>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</si>
  <si>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</si>
  <si>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</si>
  <si>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</si>
  <si>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</si>
  <si>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</si>
  <si>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</si>
  <si>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</si>
  <si>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</si>
  <si>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</si>
  <si>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</si>
  <si>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</si>
  <si>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</si>
  <si>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</si>
  <si>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</si>
  <si>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</si>
  <si>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</si>
  <si>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</si>
  <si>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</si>
  <si>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</si>
  <si>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</si>
  <si>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</si>
  <si>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</si>
  <si>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</si>
  <si>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</si>
  <si>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</si>
  <si>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</si>
  <si>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</si>
  <si>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</si>
  <si>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</si>
  <si>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</si>
  <si>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</si>
  <si>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</si>
  <si>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</si>
  <si>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</si>
  <si>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</si>
  <si>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</si>
  <si>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</si>
  <si>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</si>
  <si>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</si>
  <si>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</si>
  <si>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</si>
  <si>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</si>
  <si>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</si>
  <si>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</si>
  <si>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</si>
  <si>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</si>
  <si>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</si>
  <si>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</si>
  <si>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</si>
  <si>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</si>
  <si>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</si>
  <si>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</si>
  <si>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</si>
  <si>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</si>
  <si>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</si>
  <si>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</si>
  <si>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</si>
  <si>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</si>
  <si>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</si>
  <si>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</si>
  <si>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</si>
  <si>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</si>
  <si>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</si>
  <si>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</si>
  <si>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</si>
  <si>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</si>
  <si>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</si>
  <si>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</si>
  <si>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</si>
  <si>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</si>
  <si>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</si>
  <si>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</si>
  <si>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</si>
  <si>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</si>
  <si>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</si>
  <si>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</si>
  <si>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</si>
  <si>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</si>
  <si>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</si>
  <si>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</si>
  <si>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</si>
  <si>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</si>
  <si>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</si>
  <si>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</si>
  <si>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</si>
  <si>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</si>
  <si>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</si>
  <si>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</si>
  <si>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</si>
  <si>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</si>
  <si>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</si>
  <si>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</si>
  <si>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</si>
  <si>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</si>
  <si>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</si>
  <si>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</si>
  <si>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</si>
  <si>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</si>
  <si>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</si>
  <si>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</si>
  <si>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</si>
  <si>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</si>
  <si>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</si>
  <si>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</si>
  <si>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</si>
  <si>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</si>
  <si>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</si>
  <si>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</si>
  <si>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</si>
  <si>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</si>
  <si>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</si>
  <si>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</si>
  <si>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</si>
  <si>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</si>
  <si>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</si>
  <si>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</si>
  <si>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</si>
  <si>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</si>
  <si>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</si>
  <si>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</si>
  <si>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</si>
  <si>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</si>
  <si>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</si>
  <si>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</si>
  <si>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</si>
  <si>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</si>
  <si>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</si>
  <si>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</si>
  <si>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</si>
  <si>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</si>
  <si>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</si>
  <si>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</si>
  <si>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</si>
  <si>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</si>
  <si>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</si>
  <si>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</si>
  <si>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</si>
  <si>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</si>
  <si>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</si>
  <si>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</si>
  <si>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</si>
  <si>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</si>
  <si>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</si>
  <si>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</si>
  <si>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</si>
  <si>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</si>
  <si>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</si>
  <si>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</si>
  <si>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</si>
  <si>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</si>
  <si>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</si>
  <si>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</si>
  <si>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</si>
  <si>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</si>
  <si>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</si>
  <si>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</si>
  <si>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</si>
  <si>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</si>
  <si>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</si>
  <si>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</si>
  <si>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</si>
  <si>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</si>
  <si>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</si>
  <si>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</si>
  <si>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</si>
  <si>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</si>
  <si>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Soma de Coupon Value</t>
  </si>
  <si>
    <t>Contagem de Subscriber ID</t>
  </si>
  <si>
    <t>EA Play Season Pass Price</t>
  </si>
  <si>
    <t>Mês Início</t>
  </si>
  <si>
    <t>Ano Início</t>
  </si>
  <si>
    <t>Receita Base</t>
  </si>
  <si>
    <t>Receita Passes</t>
  </si>
  <si>
    <t>Receita Total Calc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</si>
  <si>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</si>
  <si>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</si>
  <si>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</si>
  <si>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</si>
  <si>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</si>
  <si>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</si>
  <si>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</si>
  <si>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</si>
  <si>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</si>
  <si>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</si>
  <si>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</si>
  <si>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</si>
  <si>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Ticket Médio</t>
  </si>
  <si>
    <t>Faixa Desconto</t>
  </si>
  <si>
    <t>Receita Total por Período</t>
  </si>
  <si>
    <t>Ticket Médio por Plano</t>
  </si>
  <si>
    <t>Desconto Médio por Plano</t>
  </si>
  <si>
    <t>Plano</t>
  </si>
  <si>
    <t>Impacto dos Descontos na Receita</t>
  </si>
  <si>
    <t>Usa Cupons</t>
  </si>
  <si>
    <t>Receita Sem Cupom</t>
  </si>
  <si>
    <t>Não</t>
  </si>
  <si>
    <t>Sim</t>
  </si>
  <si>
    <t>Receita Total com Cupons</t>
  </si>
  <si>
    <t>Valor Total dos Descontos</t>
  </si>
  <si>
    <t>Receita sem Cupons</t>
  </si>
  <si>
    <t>Planos Mais Rentáveis</t>
  </si>
  <si>
    <t>Média de Subscription Price</t>
  </si>
  <si>
    <t>Participação na Receita</t>
  </si>
  <si>
    <t>Receita</t>
  </si>
  <si>
    <t>Soma de Subscriber ID</t>
  </si>
  <si>
    <t>(Tudo)</t>
  </si>
  <si>
    <t>Pergunta de Negócio 5 - Total de Inscritos por Plano</t>
  </si>
  <si>
    <t>Contagem de Start Date</t>
  </si>
  <si>
    <t>Pergunta de Negócio 6 - Total vendas por Plano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</si>
</sst>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b/>
      <sz val="11"/>
      <color theme="0"/>
      <name val="Aptos Narrow"/>
      <family val="2"/>
      <scheme val="minor"/>
    </font>
    <font>
      <sz val="12"/>
      <name val="Courier New"/>
      <family val="3"/>
    </font>
    <font>
      <b/>
      <sz val="12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6" tint="0.39997558519241921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3" fillId="9" borderId="3" xfId="0" applyFont="1" applyFill="1" applyBorder="1"/>
    <xf numFmtId="0" fontId="0" fillId="0" borderId="0" xfId="2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9" fontId="0" fillId="0" borderId="0" xfId="4" applyFont="1"/>
    <xf numFmtId="0" fontId="0" fillId="0" borderId="4" xfId="0" applyBorder="1"/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44" fontId="0" fillId="0" borderId="4" xfId="2" applyFont="1" applyFill="1" applyBorder="1"/>
    <xf numFmtId="9" fontId="0" fillId="0" borderId="4" xfId="4" applyFont="1" applyFill="1" applyBorder="1"/>
    <xf numFmtId="44" fontId="0" fillId="0" borderId="5" xfId="2" applyFont="1" applyFill="1" applyBorder="1"/>
    <xf numFmtId="0" fontId="7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44" fontId="7" fillId="0" borderId="0" xfId="2" applyFont="1" applyFill="1" applyBorder="1"/>
    <xf numFmtId="9" fontId="7" fillId="0" borderId="0" xfId="4" applyFont="1" applyFill="1" applyBorder="1"/>
    <xf numFmtId="0" fontId="9" fillId="0" borderId="0" xfId="0" applyFont="1" applyAlignment="1">
      <alignment horizontal="center" vertical="center" wrapText="1"/>
    </xf>
    <xf numFmtId="0" fontId="4" fillId="8" borderId="0" xfId="3" applyAlignment="1">
      <alignment horizontal="center"/>
    </xf>
    <xf numFmtId="0" fontId="0" fillId="0" borderId="0" xfId="0" applyNumberFormat="1"/>
  </cellXfs>
  <cellStyles count="5">
    <cellStyle name="Moeda" xfId="2" builtinId="4"/>
    <cellStyle name="Neutro" xfId="3" builtinId="28"/>
    <cellStyle name="Normal" xfId="0" builtinId="0"/>
    <cellStyle name="Porcentagem" xfId="4" builtinId="5"/>
    <cellStyle name="Título 1" xfId="1" builtinId="16"/>
  </cellStyles>
  <dxfs count="44">
    <dxf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Tabela 1" pivot="0" count="0" xr9:uid="{F29437EB-53D2-4EB6-88D5-9BBD073CDE70}"/>
    <tableStyle name="SlicerStyleLight6 2" pivot="0" table="0" count="10" xr9:uid="{7812454B-9EBD-4F72-9068-FA94BE9FF08F}">
      <tableStyleElement type="wholeTable" dxfId="43"/>
      <tableStyleElement type="headerRow" dxfId="42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- Xbox - Novo.xlsx]Planilha6!Tabela dinâmica10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Evolução da Receita por Período</a:t>
            </a:r>
            <a:endParaRPr lang="en-US"/>
          </a:p>
        </c:rich>
      </c:tx>
      <c:layout>
        <c:manualLayout>
          <c:xMode val="edge"/>
          <c:yMode val="edge"/>
          <c:x val="0.5312048644521844"/>
          <c:y val="0.17953484981044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488692038495189"/>
          <c:y val="0.24939596092155147"/>
          <c:w val="0.66454308836395448"/>
          <c:h val="0.34439486730825314"/>
        </c:manualLayout>
      </c:layout>
      <c:lineChart>
        <c:grouping val="standard"/>
        <c:varyColors val="0"/>
        <c:ser>
          <c:idx val="0"/>
          <c:order val="0"/>
          <c:tx>
            <c:strRef>
              <c:f>Planilha6!$B$3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Planilha6!$A$4:$A$17</c:f>
              <c:multiLvlStrCache>
                <c:ptCount val="12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  <c:pt idx="5">
                    <c:v>junho</c:v>
                  </c:pt>
                  <c:pt idx="6">
                    <c:v>julho</c:v>
                  </c:pt>
                  <c:pt idx="7">
                    <c:v>agosto</c:v>
                  </c:pt>
                  <c:pt idx="8">
                    <c:v>setembro</c:v>
                  </c:pt>
                  <c:pt idx="9">
                    <c:v>outubro</c:v>
                  </c:pt>
                  <c:pt idx="10">
                    <c:v>novembro</c:v>
                  </c:pt>
                  <c:pt idx="11">
                    <c:v>dezembro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Planilha6!$B$4:$B$17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E-49BE-ADBB-7B595436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604752"/>
        <c:axId val="633606192"/>
      </c:lineChart>
      <c:catAx>
        <c:axId val="6336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606192"/>
        <c:crosses val="autoZero"/>
        <c:auto val="1"/>
        <c:lblAlgn val="ctr"/>
        <c:lblOffset val="100"/>
        <c:noMultiLvlLbl val="0"/>
      </c:catAx>
      <c:valAx>
        <c:axId val="6336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60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Desconto Médio por Plano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Planilha6!$E$21:$E$23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Planilha6!$E$21:$E$23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Planilha6!$D$21:$D$23</c:f>
              <c:numCache>
                <c:formatCode>_("R$"* #,##0.00_);_("R$"* \(#,##0.00\);_("R$"* "-"??_);_(@_)</c:formatCode>
                <c:ptCount val="3"/>
                <c:pt idx="0">
                  <c:v>4.3960396039603964</c:v>
                </c:pt>
                <c:pt idx="1">
                  <c:v>18.760416666666668</c:v>
                </c:pt>
                <c:pt idx="2">
                  <c:v>54.979591836734691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B-41CB-96D9-9DF3C7810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51712"/>
        <c:axId val="206461312"/>
      </c:barChart>
      <c:catAx>
        <c:axId val="2064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61312"/>
        <c:crosses val="autoZero"/>
        <c:auto val="1"/>
        <c:lblAlgn val="ctr"/>
        <c:lblOffset val="100"/>
        <c:noMultiLvlLbl val="0"/>
      </c:catAx>
      <c:valAx>
        <c:axId val="2064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5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6159230096238"/>
          <c:y val="7.407407407407407E-2"/>
          <c:w val="0.83329396325459315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Planilha6!$E$37</c:f>
              <c:strCache>
                <c:ptCount val="1"/>
                <c:pt idx="0">
                  <c:v>Participação na Receita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Planilha6!$H$38:$H$40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Planilha6!$E$38:$E$40</c:f>
              <c:numCache>
                <c:formatCode>0%</c:formatCode>
                <c:ptCount val="3"/>
                <c:pt idx="0">
                  <c:v>6.8415051311288486E-2</c:v>
                </c:pt>
                <c:pt idx="1">
                  <c:v>0.25541619156214368</c:v>
                </c:pt>
                <c:pt idx="2">
                  <c:v>0.67616875712656788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D9-4EA2-A544-3FDF00663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4449280"/>
        <c:axId val="1504446400"/>
      </c:barChart>
      <c:lineChart>
        <c:grouping val="standard"/>
        <c:varyColors val="0"/>
        <c:ser>
          <c:idx val="1"/>
          <c:order val="1"/>
          <c:tx>
            <c:strRef>
              <c:f>Planilha6!$G$37</c:f>
              <c:strCache>
                <c:ptCount val="1"/>
                <c:pt idx="0">
                  <c:v>Receita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Planilha6!$H$38:$H$40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Planilha6!$G$38:$G$40</c:f>
              <c:numCache>
                <c:formatCode>_("R$"* #,##0.00_);_("R$"* \(#,##0.00\);_("R$"* "-"??_);_(@_)</c:formatCode>
                <c:ptCount val="3"/>
                <c:pt idx="0">
                  <c:v>120</c:v>
                </c:pt>
                <c:pt idx="1">
                  <c:v>448</c:v>
                </c:pt>
                <c:pt idx="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D9-4EA2-A544-3FDF00663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505856"/>
        <c:axId val="723508736"/>
      </c:lineChart>
      <c:catAx>
        <c:axId val="15044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446400"/>
        <c:crosses val="autoZero"/>
        <c:auto val="1"/>
        <c:lblAlgn val="ctr"/>
        <c:lblOffset val="100"/>
        <c:noMultiLvlLbl val="0"/>
      </c:catAx>
      <c:valAx>
        <c:axId val="15044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449280"/>
        <c:crosses val="autoZero"/>
        <c:crossBetween val="between"/>
      </c:valAx>
      <c:valAx>
        <c:axId val="723508736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505856"/>
        <c:crosses val="max"/>
        <c:crossBetween val="between"/>
      </c:valAx>
      <c:catAx>
        <c:axId val="72350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350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- Xbox - Novo.xlsx]Planilha6!Tabela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Planilha6!$B$43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Planilha6!$A$44:$A$47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Planilha6!$B$44:$B$47</c:f>
              <c:numCache>
                <c:formatCode>General</c:formatCode>
                <c:ptCount val="3"/>
                <c:pt idx="0">
                  <c:v>101</c:v>
                </c:pt>
                <c:pt idx="1">
                  <c:v>96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B-4604-906E-2BBAF3147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- Xbox - Novo.xlsx]C̳álculos!tbl_annual_total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- Xbox - Novo.xlsx]C̳álculos!Tabela dinâmica3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639763779527559E-2"/>
              <c:y val="8.35997136721546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639763779527559E-2"/>
              <c:y val="8.35997136721546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C̳álculos!$C$42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4E-48AD-9F87-E198E7BE60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4E-48AD-9F87-E198E7BE60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4E-48AD-9F87-E198E7BE6089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4E-48AD-9F87-E198E7BE6089}"/>
                </c:ext>
              </c:extLst>
            </c:dLbl>
            <c:dLbl>
              <c:idx val="1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4E-48AD-9F87-E198E7BE6089}"/>
                </c:ext>
              </c:extLst>
            </c:dLbl>
            <c:dLbl>
              <c:idx val="2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4E-48AD-9F87-E198E7BE60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C̳álculos!$B$43:$B$46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C̳álculos!$C$43:$C$46</c:f>
              <c:numCache>
                <c:formatCode>General</c:formatCode>
                <c:ptCount val="3"/>
                <c:pt idx="0">
                  <c:v>24</c:v>
                </c:pt>
                <c:pt idx="1">
                  <c:v>27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4E-48AD-9F87-E198E7BE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- Xbox - Novo.xlsx]C̳álculos!Tabela dinâmica4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1111111111111109E-2"/>
          <c:y val="0.22944006999125111"/>
          <c:w val="0.93888888888888888"/>
          <c:h val="0.567329396325459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C̳álculos!$C$52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E22-449F-885F-CFC556B188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22-449F-885F-CFC556B188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C̳álculos!$B$53:$B$56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C̳álculos!$C$53:$C$56</c:f>
              <c:numCache>
                <c:formatCode>_("R$"* #,##0.00_);_("R$"* \(#,##0.00\);_("R$"* "-"??_);_(@_)</c:formatCode>
                <c:ptCount val="3"/>
                <c:pt idx="0">
                  <c:v>120</c:v>
                </c:pt>
                <c:pt idx="1">
                  <c:v>448</c:v>
                </c:pt>
                <c:pt idx="2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2-449F-885F-CFC556B18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712191"/>
        <c:axId val="1608718431"/>
      </c:barChart>
      <c:catAx>
        <c:axId val="16087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8718431"/>
        <c:crosses val="autoZero"/>
        <c:auto val="1"/>
        <c:lblAlgn val="ctr"/>
        <c:lblOffset val="100"/>
        <c:noMultiLvlLbl val="0"/>
      </c:catAx>
      <c:valAx>
        <c:axId val="160871843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0871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image" Target="../media/image10.svg"/><Relationship Id="rId4" Type="http://schemas.openxmlformats.org/officeDocument/2006/relationships/image" Target="../media/image9.png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885825</xdr:colOff>
      <xdr:row>2</xdr:row>
      <xdr:rowOff>161925</xdr:rowOff>
    </xdr:from>
    <xdr:to>
      <xdr:col>6</xdr:col>
      <xdr:colOff>590550</xdr:colOff>
      <xdr:row>17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D4497-1C49-DF12-9015-D36B59FAF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18</xdr:row>
      <xdr:rowOff>152400</xdr:rowOff>
    </xdr:from>
    <xdr:to>
      <xdr:col>13</xdr:col>
      <xdr:colOff>285750</xdr:colOff>
      <xdr:row>29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191391E-1971-7A2B-C2C5-AA92AA3B7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32</xdr:row>
      <xdr:rowOff>161925</xdr:rowOff>
    </xdr:from>
    <xdr:to>
      <xdr:col>16</xdr:col>
      <xdr:colOff>352425</xdr:colOff>
      <xdr:row>45</xdr:row>
      <xdr:rowOff>180975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AAC6D195-237C-9B23-9A2D-43C13CCE9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904875</xdr:colOff>
      <xdr:row>41</xdr:row>
      <xdr:rowOff>104775</xdr:rowOff>
    </xdr:from>
    <xdr:to>
      <xdr:col>5</xdr:col>
      <xdr:colOff>476250</xdr:colOff>
      <xdr:row>55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EFD262-9AF3-84E9-B142-AFEA49F5F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58852</xdr:rowOff>
    </xdr:from>
    <xdr:to>
      <xdr:col>0</xdr:col>
      <xdr:colOff>1782536</xdr:colOff>
      <xdr:row>15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14</xdr:col>
      <xdr:colOff>257174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7389018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Jamil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absolute">
    <xdr:from>
      <xdr:col>0</xdr:col>
      <xdr:colOff>285750</xdr:colOff>
      <xdr:row>1</xdr:row>
      <xdr:rowOff>19050</xdr:rowOff>
    </xdr:from>
    <xdr:to>
      <xdr:col>0</xdr:col>
      <xdr:colOff>1219200</xdr:colOff>
      <xdr:row>4</xdr:row>
      <xdr:rowOff>28575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D75A398-2DAB-4235-B4A7-D93C0BC21669}"/>
            </a:ext>
          </a:extLst>
        </xdr:cNvPr>
        <xdr:cNvSpPr/>
      </xdr:nvSpPr>
      <xdr:spPr>
        <a:xfrm>
          <a:off x="285750" y="209550"/>
          <a:ext cx="933450" cy="71437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14</xdr:col>
      <xdr:colOff>533400</xdr:colOff>
      <xdr:row>17</xdr:row>
      <xdr:rowOff>123825</xdr:rowOff>
    </xdr:from>
    <xdr:to>
      <xdr:col>22</xdr:col>
      <xdr:colOff>114300</xdr:colOff>
      <xdr:row>34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3A8DAA9-39BD-415B-B0FF-EEABF74F2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542925</xdr:colOff>
      <xdr:row>17</xdr:row>
      <xdr:rowOff>47625</xdr:rowOff>
    </xdr:from>
    <xdr:to>
      <xdr:col>22</xdr:col>
      <xdr:colOff>114301</xdr:colOff>
      <xdr:row>20</xdr:row>
      <xdr:rowOff>28575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F69FAA89-CE95-4CE5-91D4-43C203FEF766}"/>
            </a:ext>
          </a:extLst>
        </xdr:cNvPr>
        <xdr:cNvSpPr/>
      </xdr:nvSpPr>
      <xdr:spPr>
        <a:xfrm>
          <a:off x="9753600" y="3143250"/>
          <a:ext cx="4448176" cy="55245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atin typeface="Segoe UI" panose="020B0502040204020203" pitchFamily="34" charset="0"/>
              <a:cs typeface="Segoe UI" panose="020B0502040204020203" pitchFamily="34" charset="0"/>
            </a:rPr>
            <a:t>TOTAL SUBSCRIPTIONS PER</a:t>
          </a:r>
          <a:r>
            <a:rPr lang="pt-BR" sz="1100" b="1" kern="1200" baseline="0">
              <a:latin typeface="Segoe UI" panose="020B0502040204020203" pitchFamily="34" charset="0"/>
              <a:cs typeface="Segoe UI" panose="020B0502040204020203" pitchFamily="34" charset="0"/>
            </a:rPr>
            <a:t> PLAN</a:t>
          </a:r>
          <a:endParaRPr lang="pt-BR" sz="1100" b="1" kern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219075</xdr:colOff>
      <xdr:row>36</xdr:row>
      <xdr:rowOff>152400</xdr:rowOff>
    </xdr:from>
    <xdr:to>
      <xdr:col>14</xdr:col>
      <xdr:colOff>247650</xdr:colOff>
      <xdr:row>51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4BFC77A-5095-4506-A3F5-18EB0DEDA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219075</xdr:colOff>
      <xdr:row>36</xdr:row>
      <xdr:rowOff>47625</xdr:rowOff>
    </xdr:from>
    <xdr:to>
      <xdr:col>14</xdr:col>
      <xdr:colOff>247650</xdr:colOff>
      <xdr:row>39</xdr:row>
      <xdr:rowOff>66675</xdr:rowOff>
    </xdr:to>
    <xdr:sp macro="" textlink="">
      <xdr:nvSpPr>
        <xdr:cNvPr id="12" name="Retângulo: Cantos Superiores Arredondados 11">
          <a:extLst>
            <a:ext uri="{FF2B5EF4-FFF2-40B4-BE49-F238E27FC236}">
              <a16:creationId xmlns:a16="http://schemas.microsoft.com/office/drawing/2014/main" id="{9FCA405D-DA33-4EBB-828C-D846BC408748}"/>
            </a:ext>
          </a:extLst>
        </xdr:cNvPr>
        <xdr:cNvSpPr/>
      </xdr:nvSpPr>
      <xdr:spPr>
        <a:xfrm>
          <a:off x="2047875" y="6762750"/>
          <a:ext cx="7410450" cy="59055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atin typeface="Segoe UI" panose="020B0502040204020203" pitchFamily="34" charset="0"/>
              <a:cs typeface="Segoe UI" panose="020B0502040204020203" pitchFamily="34" charset="0"/>
            </a:rPr>
            <a:t>TOTAL PER PLAN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il Machado" refreshedDate="45829.596254976852" createdVersion="8" refreshedVersion="8" minRefreshableVersion="3" recordCount="295" xr:uid="{2ED60292-4828-4F14-B323-D8E1CBFBFA63}">
  <cacheSource type="worksheet">
    <worksheetSource ref="A1:U296" sheet="TabelaAssinantes"/>
  </cacheSource>
  <cacheFields count="19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/>
    </cacheField>
    <cacheField name="EA Play Season Pass" numFmtId="0">
      <sharedItems/>
    </cacheField>
    <cacheField name="EA Play Season Pass Price" numFmtId="44">
      <sharedItems containsSemiMixedTypes="0" containsString="0" containsNumber="1" containsInteger="1" minValue="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Mês Início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Ano Início" numFmtId="0">
      <sharedItems containsSemiMixedTypes="0" containsString="0" containsNumber="1" containsInteger="1" minValue="2024" maxValue="2024" count="1">
        <n v="2024"/>
      </sharedItems>
    </cacheField>
    <cacheField name="Receita Base" numFmtId="44">
      <sharedItems containsSemiMixedTypes="0" containsString="0" containsNumber="1" containsInteger="1" minValue="5" maxValue="15"/>
    </cacheField>
    <cacheField name="Receita Passes" numFmtId="44">
      <sharedItems containsSemiMixedTypes="0" containsString="0" containsNumber="1" containsInteger="1" minValue="0" maxValue="50"/>
    </cacheField>
    <cacheField name="Receita Total Calc" numFmtId="44">
      <sharedItems containsSemiMixedTypes="0" containsString="0" containsNumber="1" containsInteger="1" minValue="3" maxValue="62"/>
    </cacheField>
    <cacheField name="Faixa Desconto" numFmtId="9">
      <sharedItems containsSemiMixedTypes="0" containsString="0" containsNumber="1" minValue="0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il Machado" refreshedDate="45829.67568472222" createdVersion="8" refreshedVersion="8" minRefreshableVersion="3" recordCount="295" xr:uid="{6228861A-E99C-4DEA-BBBE-98AC77AE9B72}">
  <cacheSource type="worksheet">
    <worksheetSource name="TabelaAssinantes"/>
  </cacheSource>
  <cacheFields count="21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 Price" numFmtId="44">
      <sharedItems containsSemiMixedTypes="0" containsString="0" containsNumber="1" containsInteger="1" minValue="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Mês Início" numFmtId="0">
      <sharedItems/>
    </cacheField>
    <cacheField name="Ano Início" numFmtId="0">
      <sharedItems containsSemiMixedTypes="0" containsString="0" containsNumber="1" containsInteger="1" minValue="2024" maxValue="2024"/>
    </cacheField>
    <cacheField name="Receita Base" numFmtId="44">
      <sharedItems containsSemiMixedTypes="0" containsString="0" containsNumber="1" containsInteger="1" minValue="5" maxValue="15"/>
    </cacheField>
    <cacheField name="Receita Passes" numFmtId="44">
      <sharedItems containsSemiMixedTypes="0" containsString="0" containsNumber="1" containsInteger="1" minValue="0" maxValue="50"/>
    </cacheField>
    <cacheField name="Receita Total Calc" numFmtId="44">
      <sharedItems containsSemiMixedTypes="0" containsString="0" containsNumber="1" containsInteger="1" minValue="3" maxValue="62"/>
    </cacheField>
    <cacheField name="Faixa Desconto" numFmtId="9">
      <sharedItems containsSemiMixedTypes="0" containsString="0" containsNumber="1" minValue="0" maxValue="0.5"/>
    </cacheField>
    <cacheField name="Usa Cupons" numFmtId="44">
      <sharedItems count="2">
        <s v="Sim"/>
        <s v="Não"/>
      </sharedItems>
    </cacheField>
    <cacheField name="Receita Sem Cupom" numFmtId="44">
      <sharedItems containsSemiMixedTypes="0" containsString="0" containsNumber="1" containsInteger="1" minValue="5" maxValue="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s v="Yes"/>
    <n v="15"/>
    <s v="Monthly"/>
    <s v="Yes"/>
    <n v="30"/>
    <s v="Yes"/>
    <n v="20"/>
    <n v="5"/>
    <n v="60"/>
    <x v="0"/>
    <x v="0"/>
    <n v="15"/>
    <n v="50"/>
    <n v="60"/>
    <n v="7.6923076923076927E-2"/>
  </r>
  <r>
    <n v="3232"/>
    <s v="Maria Oliveira"/>
    <x v="1"/>
    <d v="2024-01-15T00:00:00"/>
    <s v="No"/>
    <n v="5"/>
    <s v="Annual"/>
    <s v="No"/>
    <n v="0"/>
    <s v="No"/>
    <n v="0"/>
    <n v="0"/>
    <n v="5"/>
    <x v="0"/>
    <x v="0"/>
    <n v="5"/>
    <n v="0"/>
    <n v="5"/>
    <n v="0"/>
  </r>
  <r>
    <n v="3233"/>
    <s v="Lucas Fernandes"/>
    <x v="2"/>
    <d v="2024-02-10T00:00:00"/>
    <s v="Yes"/>
    <n v="10"/>
    <s v="Quarterly"/>
    <s v="No"/>
    <n v="0"/>
    <s v="Yes"/>
    <n v="20"/>
    <n v="10"/>
    <n v="20"/>
    <x v="1"/>
    <x v="0"/>
    <n v="10"/>
    <n v="20"/>
    <n v="20"/>
    <n v="0.33333333333333331"/>
  </r>
  <r>
    <n v="3234"/>
    <s v="Ana Souza"/>
    <x v="0"/>
    <d v="2024-02-20T00:00:00"/>
    <s v="No"/>
    <n v="15"/>
    <s v="Monthly"/>
    <s v="Yes"/>
    <n v="30"/>
    <s v="Yes"/>
    <n v="20"/>
    <n v="3"/>
    <n v="62"/>
    <x v="1"/>
    <x v="0"/>
    <n v="15"/>
    <n v="50"/>
    <n v="62"/>
    <n v="4.6153846153846156E-2"/>
  </r>
  <r>
    <n v="3235"/>
    <s v="Pedro Gonçalves"/>
    <x v="1"/>
    <d v="2024-03-05T00:00:00"/>
    <s v="Yes"/>
    <n v="5"/>
    <s v="Monthly"/>
    <s v="No"/>
    <n v="0"/>
    <s v="No"/>
    <n v="0"/>
    <n v="1"/>
    <n v="4"/>
    <x v="2"/>
    <x v="0"/>
    <n v="5"/>
    <n v="0"/>
    <n v="4"/>
    <n v="0.2"/>
  </r>
  <r>
    <n v="3236"/>
    <s v="Felipe Costa"/>
    <x v="2"/>
    <d v="2024-03-02T00:00:00"/>
    <s v="No"/>
    <n v="10"/>
    <s v="Monthly"/>
    <s v="No"/>
    <n v="0"/>
    <s v="Yes"/>
    <n v="20"/>
    <n v="2"/>
    <n v="28"/>
    <x v="2"/>
    <x v="0"/>
    <n v="10"/>
    <n v="20"/>
    <n v="28"/>
    <n v="6.6666666666666666E-2"/>
  </r>
  <r>
    <n v="3237"/>
    <s v="Camila Ribeiro"/>
    <x v="0"/>
    <d v="2024-03-03T00:00:00"/>
    <s v="Yes"/>
    <n v="15"/>
    <s v="Quarterly"/>
    <s v="Yes"/>
    <n v="30"/>
    <s v="Yes"/>
    <n v="20"/>
    <n v="10"/>
    <n v="55"/>
    <x v="2"/>
    <x v="0"/>
    <n v="15"/>
    <n v="50"/>
    <n v="55"/>
    <n v="0.15384615384615385"/>
  </r>
  <r>
    <n v="3238"/>
    <s v="André Mendes"/>
    <x v="1"/>
    <d v="2024-03-04T00:00:00"/>
    <s v="Yes"/>
    <n v="5"/>
    <s v="Annual"/>
    <s v="No"/>
    <n v="0"/>
    <s v="No"/>
    <n v="0"/>
    <n v="0"/>
    <n v="5"/>
    <x v="2"/>
    <x v="0"/>
    <n v="5"/>
    <n v="0"/>
    <n v="5"/>
    <n v="0"/>
  </r>
  <r>
    <n v="3239"/>
    <s v="Sofia Almeida"/>
    <x v="0"/>
    <d v="2024-03-05T00:00:00"/>
    <s v="No"/>
    <n v="15"/>
    <s v="Monthly"/>
    <s v="Yes"/>
    <n v="30"/>
    <s v="Yes"/>
    <n v="20"/>
    <n v="5"/>
    <n v="60"/>
    <x v="2"/>
    <x v="0"/>
    <n v="15"/>
    <n v="50"/>
    <n v="60"/>
    <n v="7.6923076923076927E-2"/>
  </r>
  <r>
    <n v="3240"/>
    <s v="Bruno Martins"/>
    <x v="2"/>
    <d v="2024-03-06T00:00:00"/>
    <s v="Yes"/>
    <n v="10"/>
    <s v="Quarterly"/>
    <s v="No"/>
    <n v="0"/>
    <s v="Yes"/>
    <n v="20"/>
    <n v="15"/>
    <n v="15"/>
    <x v="2"/>
    <x v="0"/>
    <n v="10"/>
    <n v="20"/>
    <n v="15"/>
    <n v="0.5"/>
  </r>
  <r>
    <n v="3241"/>
    <s v="Rita Castro"/>
    <x v="1"/>
    <d v="2024-03-07T00:00:00"/>
    <s v="No"/>
    <n v="5"/>
    <s v="Monthly"/>
    <s v="No"/>
    <n v="0"/>
    <s v="No"/>
    <n v="0"/>
    <n v="1"/>
    <n v="4"/>
    <x v="2"/>
    <x v="0"/>
    <n v="5"/>
    <n v="0"/>
    <n v="4"/>
    <n v="0.2"/>
  </r>
  <r>
    <n v="3242"/>
    <s v="Marco Túlio"/>
    <x v="0"/>
    <d v="2024-03-08T00:00:00"/>
    <s v="Yes"/>
    <n v="15"/>
    <s v="Annual"/>
    <s v="Yes"/>
    <n v="30"/>
    <s v="Yes"/>
    <n v="20"/>
    <n v="20"/>
    <n v="45"/>
    <x v="2"/>
    <x v="0"/>
    <n v="15"/>
    <n v="50"/>
    <n v="45"/>
    <n v="0.30769230769230771"/>
  </r>
  <r>
    <n v="3243"/>
    <s v="Lívia Silveira"/>
    <x v="2"/>
    <d v="2024-03-09T00:00:00"/>
    <s v="No"/>
    <n v="10"/>
    <s v="Monthly"/>
    <s v="No"/>
    <n v="0"/>
    <s v="Yes"/>
    <n v="20"/>
    <n v="10"/>
    <n v="20"/>
    <x v="2"/>
    <x v="0"/>
    <n v="10"/>
    <n v="20"/>
    <n v="20"/>
    <n v="0.33333333333333331"/>
  </r>
  <r>
    <n v="3244"/>
    <s v="Diogo Sousa"/>
    <x v="1"/>
    <d v="2024-03-10T00:00:00"/>
    <s v="Yes"/>
    <n v="5"/>
    <s v="Quarterly"/>
    <s v="No"/>
    <n v="0"/>
    <s v="No"/>
    <n v="0"/>
    <n v="0"/>
    <n v="5"/>
    <x v="2"/>
    <x v="0"/>
    <n v="5"/>
    <n v="0"/>
    <n v="5"/>
    <n v="0"/>
  </r>
  <r>
    <n v="3245"/>
    <s v="Fernanda Lima"/>
    <x v="0"/>
    <d v="2024-03-11T00:00:00"/>
    <s v="No"/>
    <n v="15"/>
    <s v="Monthly"/>
    <s v="Yes"/>
    <n v="30"/>
    <s v="Yes"/>
    <n v="20"/>
    <n v="8"/>
    <n v="57"/>
    <x v="2"/>
    <x v="0"/>
    <n v="15"/>
    <n v="50"/>
    <n v="57"/>
    <n v="0.12307692307692308"/>
  </r>
  <r>
    <n v="3246"/>
    <s v="Caio Pereira"/>
    <x v="2"/>
    <d v="2024-03-12T00:00:00"/>
    <s v="Yes"/>
    <n v="10"/>
    <s v="Annual"/>
    <s v="No"/>
    <n v="0"/>
    <s v="Yes"/>
    <n v="20"/>
    <n v="12"/>
    <n v="18"/>
    <x v="2"/>
    <x v="0"/>
    <n v="10"/>
    <n v="20"/>
    <n v="18"/>
    <n v="0.4"/>
  </r>
  <r>
    <n v="3247"/>
    <s v="Beatriz Gomes"/>
    <x v="1"/>
    <d v="2024-03-13T00:00:00"/>
    <s v="No"/>
    <n v="5"/>
    <s v="Monthly"/>
    <s v="No"/>
    <n v="0"/>
    <s v="No"/>
    <n v="0"/>
    <n v="2"/>
    <n v="3"/>
    <x v="2"/>
    <x v="0"/>
    <n v="5"/>
    <n v="0"/>
    <n v="3"/>
    <n v="0.4"/>
  </r>
  <r>
    <n v="3248"/>
    <s v="Cesar Oliveira"/>
    <x v="0"/>
    <d v="2024-03-14T00:00:00"/>
    <s v="Yes"/>
    <n v="15"/>
    <s v="Quarterly"/>
    <s v="Yes"/>
    <n v="30"/>
    <s v="Yes"/>
    <n v="20"/>
    <n v="7"/>
    <n v="58"/>
    <x v="2"/>
    <x v="0"/>
    <n v="15"/>
    <n v="50"/>
    <n v="58"/>
    <n v="0.1076923076923077"/>
  </r>
  <r>
    <n v="3249"/>
    <s v="Débora Machado"/>
    <x v="2"/>
    <d v="2024-03-15T00:00:00"/>
    <s v="No"/>
    <n v="10"/>
    <s v="Monthly"/>
    <s v="No"/>
    <n v="0"/>
    <s v="Yes"/>
    <n v="20"/>
    <n v="5"/>
    <n v="25"/>
    <x v="2"/>
    <x v="0"/>
    <n v="10"/>
    <n v="20"/>
    <n v="25"/>
    <n v="0.16666666666666666"/>
  </r>
  <r>
    <n v="3250"/>
    <s v="Eduardo Vargas"/>
    <x v="1"/>
    <d v="2024-03-16T00:00:00"/>
    <s v="Yes"/>
    <n v="5"/>
    <s v="Annual"/>
    <s v="No"/>
    <n v="0"/>
    <s v="No"/>
    <n v="0"/>
    <n v="0"/>
    <n v="5"/>
    <x v="2"/>
    <x v="0"/>
    <n v="5"/>
    <n v="0"/>
    <n v="5"/>
    <n v="0"/>
  </r>
  <r>
    <n v="3251"/>
    <s v="Gabriela Santos"/>
    <x v="0"/>
    <d v="2024-03-17T00:00:00"/>
    <s v="No"/>
    <n v="15"/>
    <s v="Monthly"/>
    <s v="Yes"/>
    <n v="30"/>
    <s v="Yes"/>
    <n v="20"/>
    <n v="3"/>
    <n v="62"/>
    <x v="2"/>
    <x v="0"/>
    <n v="15"/>
    <n v="50"/>
    <n v="62"/>
    <n v="4.6153846153846156E-2"/>
  </r>
  <r>
    <n v="3252"/>
    <s v="Henrique Dias"/>
    <x v="2"/>
    <d v="2024-03-18T00:00:00"/>
    <s v="Yes"/>
    <n v="10"/>
    <s v="Quarterly"/>
    <s v="No"/>
    <n v="0"/>
    <s v="Yes"/>
    <n v="20"/>
    <n v="15"/>
    <n v="15"/>
    <x v="2"/>
    <x v="0"/>
    <n v="10"/>
    <n v="20"/>
    <n v="15"/>
    <n v="0.5"/>
  </r>
  <r>
    <n v="3253"/>
    <s v="Isabela Moreira"/>
    <x v="1"/>
    <d v="2024-03-19T00:00:00"/>
    <s v="No"/>
    <n v="5"/>
    <s v="Monthly"/>
    <s v="No"/>
    <n v="0"/>
    <s v="No"/>
    <n v="0"/>
    <n v="1"/>
    <n v="4"/>
    <x v="2"/>
    <x v="0"/>
    <n v="5"/>
    <n v="0"/>
    <n v="4"/>
    <n v="0.2"/>
  </r>
  <r>
    <n v="3254"/>
    <s v="Joaquim Barbosa"/>
    <x v="0"/>
    <d v="2024-03-20T00:00:00"/>
    <s v="Yes"/>
    <n v="15"/>
    <s v="Annual"/>
    <s v="Yes"/>
    <n v="30"/>
    <s v="Yes"/>
    <n v="20"/>
    <n v="20"/>
    <n v="45"/>
    <x v="2"/>
    <x v="0"/>
    <n v="15"/>
    <n v="50"/>
    <n v="45"/>
    <n v="0.30769230769230771"/>
  </r>
  <r>
    <n v="3255"/>
    <s v="Lara Rocha"/>
    <x v="2"/>
    <d v="2024-03-21T00:00:00"/>
    <s v="No"/>
    <n v="10"/>
    <s v="Monthly"/>
    <s v="No"/>
    <n v="0"/>
    <s v="Yes"/>
    <n v="20"/>
    <n v="10"/>
    <n v="20"/>
    <x v="2"/>
    <x v="0"/>
    <n v="10"/>
    <n v="20"/>
    <n v="20"/>
    <n v="0.33333333333333331"/>
  </r>
  <r>
    <n v="3256"/>
    <s v="Matheus Silva"/>
    <x v="1"/>
    <d v="2024-03-22T00:00:00"/>
    <s v="Yes"/>
    <n v="5"/>
    <s v="Quarterly"/>
    <s v="No"/>
    <n v="0"/>
    <s v="No"/>
    <n v="0"/>
    <n v="0"/>
    <n v="5"/>
    <x v="2"/>
    <x v="0"/>
    <n v="5"/>
    <n v="0"/>
    <n v="5"/>
    <n v="0"/>
  </r>
  <r>
    <n v="3257"/>
    <s v="Nicole Costa"/>
    <x v="0"/>
    <d v="2024-03-23T00:00:00"/>
    <s v="No"/>
    <n v="15"/>
    <s v="Monthly"/>
    <s v="Yes"/>
    <n v="30"/>
    <s v="Yes"/>
    <n v="20"/>
    <n v="5"/>
    <n v="60"/>
    <x v="2"/>
    <x v="0"/>
    <n v="15"/>
    <n v="50"/>
    <n v="60"/>
    <n v="7.6923076923076927E-2"/>
  </r>
  <r>
    <n v="3258"/>
    <s v="Otávio Mendonça"/>
    <x v="2"/>
    <d v="2024-03-24T00:00:00"/>
    <s v="Yes"/>
    <n v="10"/>
    <s v="Annual"/>
    <s v="No"/>
    <n v="0"/>
    <s v="Yes"/>
    <n v="20"/>
    <n v="15"/>
    <n v="15"/>
    <x v="2"/>
    <x v="0"/>
    <n v="10"/>
    <n v="20"/>
    <n v="15"/>
    <n v="0.5"/>
  </r>
  <r>
    <n v="3259"/>
    <s v="Paula Ferreira"/>
    <x v="1"/>
    <d v="2024-03-25T00:00:00"/>
    <s v="No"/>
    <n v="5"/>
    <s v="Monthly"/>
    <s v="No"/>
    <n v="0"/>
    <s v="No"/>
    <n v="0"/>
    <n v="1"/>
    <n v="4"/>
    <x v="2"/>
    <x v="0"/>
    <n v="5"/>
    <n v="0"/>
    <n v="4"/>
    <n v="0.2"/>
  </r>
  <r>
    <n v="3260"/>
    <s v="Raquel Alves"/>
    <x v="0"/>
    <d v="2024-03-26T00:00:00"/>
    <s v="Yes"/>
    <n v="15"/>
    <s v="Quarterly"/>
    <s v="Yes"/>
    <n v="30"/>
    <s v="Yes"/>
    <n v="20"/>
    <n v="7"/>
    <n v="58"/>
    <x v="2"/>
    <x v="0"/>
    <n v="15"/>
    <n v="50"/>
    <n v="58"/>
    <n v="0.1076923076923077"/>
  </r>
  <r>
    <n v="3261"/>
    <s v="Samuel Pires"/>
    <x v="2"/>
    <d v="2024-03-27T00:00:00"/>
    <s v="No"/>
    <n v="10"/>
    <s v="Monthly"/>
    <s v="No"/>
    <n v="0"/>
    <s v="Yes"/>
    <n v="20"/>
    <n v="10"/>
    <n v="20"/>
    <x v="2"/>
    <x v="0"/>
    <n v="10"/>
    <n v="20"/>
    <n v="20"/>
    <n v="0.33333333333333331"/>
  </r>
  <r>
    <n v="3262"/>
    <s v="Tânia Barros"/>
    <x v="1"/>
    <d v="2024-03-28T00:00:00"/>
    <s v="Yes"/>
    <n v="5"/>
    <s v="Annual"/>
    <s v="No"/>
    <n v="0"/>
    <s v="No"/>
    <n v="0"/>
    <n v="0"/>
    <n v="5"/>
    <x v="2"/>
    <x v="0"/>
    <n v="5"/>
    <n v="0"/>
    <n v="5"/>
    <n v="0"/>
  </r>
  <r>
    <n v="3263"/>
    <s v="Vinicius Lima"/>
    <x v="0"/>
    <d v="2024-03-29T00:00:00"/>
    <s v="No"/>
    <n v="15"/>
    <s v="Monthly"/>
    <s v="Yes"/>
    <n v="30"/>
    <s v="Yes"/>
    <n v="20"/>
    <n v="3"/>
    <n v="62"/>
    <x v="2"/>
    <x v="0"/>
    <n v="15"/>
    <n v="50"/>
    <n v="62"/>
    <n v="4.6153846153846156E-2"/>
  </r>
  <r>
    <n v="3264"/>
    <s v="Yasmin Teixeira"/>
    <x v="2"/>
    <d v="2024-03-30T00:00:00"/>
    <s v="Yes"/>
    <n v="10"/>
    <s v="Quarterly"/>
    <s v="No"/>
    <n v="0"/>
    <s v="Yes"/>
    <n v="20"/>
    <n v="15"/>
    <n v="15"/>
    <x v="2"/>
    <x v="0"/>
    <n v="10"/>
    <n v="20"/>
    <n v="15"/>
    <n v="0.5"/>
  </r>
  <r>
    <n v="3265"/>
    <s v="Zé Carlos"/>
    <x v="1"/>
    <d v="2024-03-31T00:00:00"/>
    <s v="No"/>
    <n v="5"/>
    <s v="Monthly"/>
    <s v="No"/>
    <n v="0"/>
    <s v="No"/>
    <n v="0"/>
    <n v="1"/>
    <n v="4"/>
    <x v="2"/>
    <x v="0"/>
    <n v="5"/>
    <n v="0"/>
    <n v="4"/>
    <n v="0.2"/>
  </r>
  <r>
    <n v="3266"/>
    <s v="Amanda Nogueira"/>
    <x v="1"/>
    <d v="2024-04-01T00:00:00"/>
    <s v="Yes"/>
    <n v="5"/>
    <s v="Monthly"/>
    <s v="No"/>
    <n v="0"/>
    <s v="No"/>
    <n v="0"/>
    <n v="0"/>
    <n v="5"/>
    <x v="3"/>
    <x v="0"/>
    <n v="5"/>
    <n v="0"/>
    <n v="5"/>
    <n v="0"/>
  </r>
  <r>
    <n v="3267"/>
    <s v="Bruno Cavalheiro"/>
    <x v="0"/>
    <d v="2024-04-02T00:00:00"/>
    <s v="No"/>
    <n v="15"/>
    <s v="Quarterly"/>
    <s v="Yes"/>
    <n v="30"/>
    <s v="Yes"/>
    <n v="20"/>
    <n v="7"/>
    <n v="58"/>
    <x v="3"/>
    <x v="0"/>
    <n v="15"/>
    <n v="50"/>
    <n v="58"/>
    <n v="0.1076923076923077"/>
  </r>
  <r>
    <n v="3268"/>
    <s v="Carla Dias"/>
    <x v="2"/>
    <d v="2024-04-03T00:00:00"/>
    <s v="Yes"/>
    <n v="10"/>
    <s v="Annual"/>
    <s v="No"/>
    <n v="0"/>
    <s v="Yes"/>
    <n v="20"/>
    <n v="10"/>
    <n v="20"/>
    <x v="3"/>
    <x v="0"/>
    <n v="10"/>
    <n v="20"/>
    <n v="20"/>
    <n v="0.33333333333333331"/>
  </r>
  <r>
    <n v="3269"/>
    <s v="Diego Fontes"/>
    <x v="1"/>
    <d v="2024-04-04T00:00:00"/>
    <s v="No"/>
    <n v="5"/>
    <s v="Quarterly"/>
    <s v="No"/>
    <n v="0"/>
    <s v="No"/>
    <n v="0"/>
    <n v="1"/>
    <n v="4"/>
    <x v="3"/>
    <x v="0"/>
    <n v="5"/>
    <n v="0"/>
    <n v="4"/>
    <n v="0.2"/>
  </r>
  <r>
    <n v="3270"/>
    <s v="Eunice Lima"/>
    <x v="0"/>
    <d v="2024-04-05T00:00:00"/>
    <s v="Yes"/>
    <n v="15"/>
    <s v="Monthly"/>
    <s v="Yes"/>
    <n v="30"/>
    <s v="Yes"/>
    <n v="20"/>
    <n v="15"/>
    <n v="50"/>
    <x v="3"/>
    <x v="0"/>
    <n v="15"/>
    <n v="50"/>
    <n v="50"/>
    <n v="0.23076923076923078"/>
  </r>
  <r>
    <n v="3271"/>
    <s v="Fábio Martins"/>
    <x v="2"/>
    <d v="2024-04-06T00:00:00"/>
    <s v="No"/>
    <n v="10"/>
    <s v="Monthly"/>
    <s v="No"/>
    <n v="0"/>
    <s v="Yes"/>
    <n v="20"/>
    <n v="5"/>
    <n v="25"/>
    <x v="3"/>
    <x v="0"/>
    <n v="10"/>
    <n v="20"/>
    <n v="25"/>
    <n v="0.16666666666666666"/>
  </r>
  <r>
    <n v="3272"/>
    <s v="Gisele Araújo"/>
    <x v="1"/>
    <d v="2024-04-07T00:00:00"/>
    <s v="Yes"/>
    <n v="5"/>
    <s v="Annual"/>
    <s v="No"/>
    <n v="0"/>
    <s v="No"/>
    <n v="0"/>
    <n v="0"/>
    <n v="5"/>
    <x v="3"/>
    <x v="0"/>
    <n v="5"/>
    <n v="0"/>
    <n v="5"/>
    <n v="0"/>
  </r>
  <r>
    <n v="3273"/>
    <s v="Hélio Castro"/>
    <x v="0"/>
    <d v="2024-04-08T00:00:00"/>
    <s v="No"/>
    <n v="15"/>
    <s v="Quarterly"/>
    <s v="Yes"/>
    <n v="30"/>
    <s v="Yes"/>
    <n v="20"/>
    <n v="20"/>
    <n v="45"/>
    <x v="3"/>
    <x v="0"/>
    <n v="15"/>
    <n v="50"/>
    <n v="45"/>
    <n v="0.30769230769230771"/>
  </r>
  <r>
    <n v="3274"/>
    <s v="Ingrid Menezes"/>
    <x v="2"/>
    <d v="2024-04-09T00:00:00"/>
    <s v="Yes"/>
    <n v="10"/>
    <s v="Quarterly"/>
    <s v="No"/>
    <n v="0"/>
    <s v="Yes"/>
    <n v="20"/>
    <n v="12"/>
    <n v="18"/>
    <x v="3"/>
    <x v="0"/>
    <n v="10"/>
    <n v="20"/>
    <n v="18"/>
    <n v="0.4"/>
  </r>
  <r>
    <n v="3275"/>
    <s v="Jorge Baptista"/>
    <x v="1"/>
    <d v="2024-04-10T00:00:00"/>
    <s v="No"/>
    <n v="5"/>
    <s v="Monthly"/>
    <s v="No"/>
    <n v="0"/>
    <s v="No"/>
    <n v="0"/>
    <n v="2"/>
    <n v="3"/>
    <x v="3"/>
    <x v="0"/>
    <n v="5"/>
    <n v="0"/>
    <n v="3"/>
    <n v="0.4"/>
  </r>
  <r>
    <n v="3276"/>
    <s v="Kléber Oliveira"/>
    <x v="0"/>
    <d v="2024-04-11T00:00:00"/>
    <s v="Yes"/>
    <n v="15"/>
    <s v="Annual"/>
    <s v="Yes"/>
    <n v="30"/>
    <s v="Yes"/>
    <n v="20"/>
    <n v="5"/>
    <n v="60"/>
    <x v="3"/>
    <x v="0"/>
    <n v="15"/>
    <n v="50"/>
    <n v="60"/>
    <n v="7.6923076923076927E-2"/>
  </r>
  <r>
    <n v="3277"/>
    <s v="Luciana Freitas"/>
    <x v="2"/>
    <d v="2024-04-12T00:00:00"/>
    <s v="No"/>
    <n v="10"/>
    <s v="Monthly"/>
    <s v="No"/>
    <n v="0"/>
    <s v="Yes"/>
    <n v="20"/>
    <n v="10"/>
    <n v="20"/>
    <x v="3"/>
    <x v="0"/>
    <n v="10"/>
    <n v="20"/>
    <n v="20"/>
    <n v="0.33333333333333331"/>
  </r>
  <r>
    <n v="3278"/>
    <s v="Márcia Eller"/>
    <x v="1"/>
    <d v="2024-04-13T00:00:00"/>
    <s v="Yes"/>
    <n v="5"/>
    <s v="Quarterly"/>
    <s v="No"/>
    <n v="0"/>
    <s v="No"/>
    <n v="0"/>
    <n v="0"/>
    <n v="5"/>
    <x v="3"/>
    <x v="0"/>
    <n v="5"/>
    <n v="0"/>
    <n v="5"/>
    <n v="0"/>
  </r>
  <r>
    <n v="3279"/>
    <s v="Nilo Peçanha"/>
    <x v="0"/>
    <d v="2024-04-14T00:00:00"/>
    <s v="No"/>
    <n v="15"/>
    <s v="Monthly"/>
    <s v="Yes"/>
    <n v="30"/>
    <s v="Yes"/>
    <n v="20"/>
    <n v="3"/>
    <n v="62"/>
    <x v="3"/>
    <x v="0"/>
    <n v="15"/>
    <n v="50"/>
    <n v="62"/>
    <n v="4.6153846153846156E-2"/>
  </r>
  <r>
    <n v="3280"/>
    <s v="Oscar Neves"/>
    <x v="2"/>
    <d v="2024-04-15T00:00:00"/>
    <s v="Yes"/>
    <n v="10"/>
    <s v="Annual"/>
    <s v="No"/>
    <n v="0"/>
    <s v="Yes"/>
    <n v="20"/>
    <n v="15"/>
    <n v="15"/>
    <x v="3"/>
    <x v="0"/>
    <n v="10"/>
    <n v="20"/>
    <n v="15"/>
    <n v="0.5"/>
  </r>
  <r>
    <n v="3281"/>
    <s v="Patrícia Soares"/>
    <x v="1"/>
    <d v="2024-04-16T00:00:00"/>
    <s v="No"/>
    <n v="5"/>
    <s v="Monthly"/>
    <s v="No"/>
    <n v="0"/>
    <s v="No"/>
    <n v="0"/>
    <n v="1"/>
    <n v="4"/>
    <x v="3"/>
    <x v="0"/>
    <n v="5"/>
    <n v="0"/>
    <n v="4"/>
    <n v="0.2"/>
  </r>
  <r>
    <n v="3282"/>
    <s v="Quirino Gonçalves"/>
    <x v="0"/>
    <d v="2024-04-17T00:00:00"/>
    <s v="Yes"/>
    <n v="15"/>
    <s v="Quarterly"/>
    <s v="Yes"/>
    <n v="30"/>
    <s v="Yes"/>
    <n v="20"/>
    <n v="7"/>
    <n v="58"/>
    <x v="3"/>
    <x v="0"/>
    <n v="15"/>
    <n v="50"/>
    <n v="58"/>
    <n v="0.1076923076923077"/>
  </r>
  <r>
    <n v="3283"/>
    <s v="Raul Machado"/>
    <x v="2"/>
    <d v="2024-04-18T00:00:00"/>
    <s v="No"/>
    <n v="10"/>
    <s v="Monthly"/>
    <s v="No"/>
    <n v="0"/>
    <s v="Yes"/>
    <n v="20"/>
    <n v="10"/>
    <n v="20"/>
    <x v="3"/>
    <x v="0"/>
    <n v="10"/>
    <n v="20"/>
    <n v="20"/>
    <n v="0.33333333333333331"/>
  </r>
  <r>
    <n v="3284"/>
    <s v="Sônia Lobo"/>
    <x v="1"/>
    <d v="2024-04-19T00:00:00"/>
    <s v="Yes"/>
    <n v="5"/>
    <s v="Annual"/>
    <s v="No"/>
    <n v="0"/>
    <s v="No"/>
    <n v="0"/>
    <n v="0"/>
    <n v="5"/>
    <x v="3"/>
    <x v="0"/>
    <n v="5"/>
    <n v="0"/>
    <n v="5"/>
    <n v="0"/>
  </r>
  <r>
    <n v="3285"/>
    <s v="Tiago Ramos"/>
    <x v="0"/>
    <d v="2024-04-20T00:00:00"/>
    <s v="No"/>
    <n v="15"/>
    <s v="Monthly"/>
    <s v="Yes"/>
    <n v="30"/>
    <s v="Yes"/>
    <n v="20"/>
    <n v="20"/>
    <n v="45"/>
    <x v="3"/>
    <x v="0"/>
    <n v="15"/>
    <n v="50"/>
    <n v="45"/>
    <n v="0.30769230769230771"/>
  </r>
  <r>
    <n v="3286"/>
    <s v="Ugo Pires"/>
    <x v="2"/>
    <d v="2024-04-21T00:00:00"/>
    <s v="Yes"/>
    <n v="10"/>
    <s v="Quarterly"/>
    <s v="No"/>
    <n v="0"/>
    <s v="Yes"/>
    <n v="20"/>
    <n v="15"/>
    <n v="15"/>
    <x v="3"/>
    <x v="0"/>
    <n v="10"/>
    <n v="20"/>
    <n v="15"/>
    <n v="0.5"/>
  </r>
  <r>
    <n v="3287"/>
    <s v="Valéria Nobre"/>
    <x v="1"/>
    <d v="2024-04-22T00:00:00"/>
    <s v="No"/>
    <n v="5"/>
    <s v="Monthly"/>
    <s v="No"/>
    <n v="0"/>
    <s v="No"/>
    <n v="0"/>
    <n v="1"/>
    <n v="4"/>
    <x v="3"/>
    <x v="0"/>
    <n v="5"/>
    <n v="0"/>
    <n v="4"/>
    <n v="0.2"/>
  </r>
  <r>
    <n v="3288"/>
    <s v="William Siqueira"/>
    <x v="0"/>
    <d v="2024-04-23T00:00:00"/>
    <s v="Yes"/>
    <n v="15"/>
    <s v="Annual"/>
    <s v="Yes"/>
    <n v="30"/>
    <s v="Yes"/>
    <n v="20"/>
    <n v="3"/>
    <n v="62"/>
    <x v="3"/>
    <x v="0"/>
    <n v="15"/>
    <n v="50"/>
    <n v="62"/>
    <n v="4.6153846153846156E-2"/>
  </r>
  <r>
    <n v="3289"/>
    <s v="Xuxa Meneghel"/>
    <x v="2"/>
    <d v="2024-04-24T00:00:00"/>
    <s v="No"/>
    <n v="10"/>
    <s v="Monthly"/>
    <s v="No"/>
    <n v="0"/>
    <s v="Yes"/>
    <n v="20"/>
    <n v="10"/>
    <n v="20"/>
    <x v="3"/>
    <x v="0"/>
    <n v="10"/>
    <n v="20"/>
    <n v="20"/>
    <n v="0.33333333333333331"/>
  </r>
  <r>
    <n v="3290"/>
    <s v="Yara Figueiredo"/>
    <x v="1"/>
    <d v="2024-04-25T00:00:00"/>
    <s v="Yes"/>
    <n v="5"/>
    <s v="Quarterly"/>
    <s v="No"/>
    <n v="0"/>
    <s v="No"/>
    <n v="0"/>
    <n v="0"/>
    <n v="5"/>
    <x v="3"/>
    <x v="0"/>
    <n v="5"/>
    <n v="0"/>
    <n v="5"/>
    <n v="0"/>
  </r>
  <r>
    <n v="3291"/>
    <s v="Zacarias Alves"/>
    <x v="0"/>
    <d v="2024-04-26T00:00:00"/>
    <s v="No"/>
    <n v="15"/>
    <s v="Monthly"/>
    <s v="Yes"/>
    <n v="30"/>
    <s v="Yes"/>
    <n v="20"/>
    <n v="5"/>
    <n v="60"/>
    <x v="3"/>
    <x v="0"/>
    <n v="15"/>
    <n v="50"/>
    <n v="60"/>
    <n v="7.6923076923076927E-2"/>
  </r>
  <r>
    <n v="3292"/>
    <s v="Amanda Bynes"/>
    <x v="2"/>
    <d v="2024-04-27T00:00:00"/>
    <s v="Yes"/>
    <n v="10"/>
    <s v="Annual"/>
    <s v="No"/>
    <n v="0"/>
    <s v="Yes"/>
    <n v="20"/>
    <n v="15"/>
    <n v="15"/>
    <x v="3"/>
    <x v="0"/>
    <n v="10"/>
    <n v="20"/>
    <n v="15"/>
    <n v="0.5"/>
  </r>
  <r>
    <n v="3293"/>
    <s v="Bruno Mars"/>
    <x v="1"/>
    <d v="2024-04-28T00:00:00"/>
    <s v="No"/>
    <n v="5"/>
    <s v="Monthly"/>
    <s v="No"/>
    <n v="0"/>
    <s v="No"/>
    <n v="0"/>
    <n v="1"/>
    <n v="4"/>
    <x v="3"/>
    <x v="0"/>
    <n v="5"/>
    <n v="0"/>
    <n v="4"/>
    <n v="0.2"/>
  </r>
  <r>
    <n v="3294"/>
    <s v="Carla Bruni"/>
    <x v="0"/>
    <d v="2024-04-29T00:00:00"/>
    <s v="Yes"/>
    <n v="15"/>
    <s v="Quarterly"/>
    <s v="Yes"/>
    <n v="30"/>
    <s v="Yes"/>
    <n v="20"/>
    <n v="20"/>
    <n v="45"/>
    <x v="3"/>
    <x v="0"/>
    <n v="15"/>
    <n v="50"/>
    <n v="45"/>
    <n v="0.30769230769230771"/>
  </r>
  <r>
    <n v="3295"/>
    <s v="Diego Maradona"/>
    <x v="2"/>
    <d v="2024-04-30T00:00:00"/>
    <s v="No"/>
    <n v="10"/>
    <s v="Monthly"/>
    <s v="No"/>
    <n v="0"/>
    <s v="Yes"/>
    <n v="20"/>
    <n v="5"/>
    <n v="25"/>
    <x v="3"/>
    <x v="0"/>
    <n v="10"/>
    <n v="20"/>
    <n v="25"/>
    <n v="0.16666666666666666"/>
  </r>
  <r>
    <n v="3296"/>
    <s v="Estela Marques"/>
    <x v="1"/>
    <d v="2024-05-01T00:00:00"/>
    <s v="No"/>
    <n v="5"/>
    <s v="Monthly"/>
    <s v="No"/>
    <n v="0"/>
    <s v="No"/>
    <n v="0"/>
    <n v="0"/>
    <n v="5"/>
    <x v="4"/>
    <x v="0"/>
    <n v="5"/>
    <n v="0"/>
    <n v="5"/>
    <n v="0"/>
  </r>
  <r>
    <n v="3297"/>
    <s v="Fábio Nobre"/>
    <x v="0"/>
    <d v="2024-05-02T00:00:00"/>
    <s v="Yes"/>
    <n v="15"/>
    <s v="Quarterly"/>
    <s v="Yes"/>
    <n v="30"/>
    <s v="Yes"/>
    <n v="20"/>
    <n v="7"/>
    <n v="58"/>
    <x v="4"/>
    <x v="0"/>
    <n v="15"/>
    <n v="50"/>
    <n v="58"/>
    <n v="0.1076923076923077"/>
  </r>
  <r>
    <n v="3298"/>
    <s v="Gabriel Oliveira"/>
    <x v="2"/>
    <d v="2024-05-03T00:00:00"/>
    <s v="No"/>
    <n v="10"/>
    <s v="Annual"/>
    <s v="No"/>
    <n v="0"/>
    <s v="Yes"/>
    <n v="20"/>
    <n v="10"/>
    <n v="20"/>
    <x v="4"/>
    <x v="0"/>
    <n v="10"/>
    <n v="20"/>
    <n v="20"/>
    <n v="0.33333333333333331"/>
  </r>
  <r>
    <n v="3299"/>
    <s v="Helena Santos"/>
    <x v="1"/>
    <d v="2024-05-04T00:00:00"/>
    <s v="Yes"/>
    <n v="5"/>
    <s v="Quarterly"/>
    <s v="No"/>
    <n v="0"/>
    <s v="No"/>
    <n v="0"/>
    <n v="1"/>
    <n v="4"/>
    <x v="4"/>
    <x v="0"/>
    <n v="5"/>
    <n v="0"/>
    <n v="4"/>
    <n v="0.2"/>
  </r>
  <r>
    <n v="3300"/>
    <s v="Ivan Carvalho"/>
    <x v="0"/>
    <d v="2024-05-05T00:00:00"/>
    <s v="No"/>
    <n v="15"/>
    <s v="Monthly"/>
    <s v="Yes"/>
    <n v="30"/>
    <s v="Yes"/>
    <n v="20"/>
    <n v="15"/>
    <n v="50"/>
    <x v="4"/>
    <x v="0"/>
    <n v="15"/>
    <n v="50"/>
    <n v="50"/>
    <n v="0.23076923076923078"/>
  </r>
  <r>
    <n v="3301"/>
    <s v="Júlia Ferreira"/>
    <x v="2"/>
    <d v="2024-05-06T00:00:00"/>
    <s v="Yes"/>
    <n v="10"/>
    <s v="Monthly"/>
    <s v="No"/>
    <n v="0"/>
    <s v="Yes"/>
    <n v="20"/>
    <n v="5"/>
    <n v="25"/>
    <x v="4"/>
    <x v="0"/>
    <n v="10"/>
    <n v="20"/>
    <n v="25"/>
    <n v="0.16666666666666666"/>
  </r>
  <r>
    <n v="3302"/>
    <s v="Karla Alves"/>
    <x v="1"/>
    <d v="2024-05-07T00:00:00"/>
    <s v="No"/>
    <n v="5"/>
    <s v="Annual"/>
    <s v="No"/>
    <n v="0"/>
    <s v="No"/>
    <n v="0"/>
    <n v="0"/>
    <n v="5"/>
    <x v="4"/>
    <x v="0"/>
    <n v="5"/>
    <n v="0"/>
    <n v="5"/>
    <n v="0"/>
  </r>
  <r>
    <n v="3303"/>
    <s v="Lucas Mendes"/>
    <x v="0"/>
    <d v="2024-05-08T00:00:00"/>
    <s v="Yes"/>
    <n v="15"/>
    <s v="Quarterly"/>
    <s v="Yes"/>
    <n v="30"/>
    <s v="Yes"/>
    <n v="20"/>
    <n v="20"/>
    <n v="45"/>
    <x v="4"/>
    <x v="0"/>
    <n v="15"/>
    <n v="50"/>
    <n v="45"/>
    <n v="0.30769230769230771"/>
  </r>
  <r>
    <n v="3304"/>
    <s v="Mônica Gomes"/>
    <x v="2"/>
    <d v="2024-05-09T00:00:00"/>
    <s v="No"/>
    <n v="10"/>
    <s v="Quarterly"/>
    <s v="No"/>
    <n v="0"/>
    <s v="Yes"/>
    <n v="20"/>
    <n v="12"/>
    <n v="18"/>
    <x v="4"/>
    <x v="0"/>
    <n v="10"/>
    <n v="20"/>
    <n v="18"/>
    <n v="0.4"/>
  </r>
  <r>
    <n v="3305"/>
    <s v="Norberto Queiroz"/>
    <x v="1"/>
    <d v="2024-05-10T00:00:00"/>
    <s v="Yes"/>
    <n v="5"/>
    <s v="Monthly"/>
    <s v="No"/>
    <n v="0"/>
    <s v="No"/>
    <n v="0"/>
    <n v="2"/>
    <n v="3"/>
    <x v="4"/>
    <x v="0"/>
    <n v="5"/>
    <n v="0"/>
    <n v="3"/>
    <n v="0.4"/>
  </r>
  <r>
    <n v="3306"/>
    <s v="Otávio Barros"/>
    <x v="0"/>
    <d v="2024-05-11T00:00:00"/>
    <s v="No"/>
    <n v="15"/>
    <s v="Annual"/>
    <s v="Yes"/>
    <n v="30"/>
    <s v="Yes"/>
    <n v="20"/>
    <n v="5"/>
    <n v="60"/>
    <x v="4"/>
    <x v="0"/>
    <n v="15"/>
    <n v="50"/>
    <n v="60"/>
    <n v="7.6923076923076927E-2"/>
  </r>
  <r>
    <n v="3307"/>
    <s v="Paula Vieira"/>
    <x v="2"/>
    <d v="2024-05-12T00:00:00"/>
    <s v="Yes"/>
    <n v="10"/>
    <s v="Monthly"/>
    <s v="No"/>
    <n v="0"/>
    <s v="Yes"/>
    <n v="20"/>
    <n v="10"/>
    <n v="20"/>
    <x v="4"/>
    <x v="0"/>
    <n v="10"/>
    <n v="20"/>
    <n v="20"/>
    <n v="0.33333333333333331"/>
  </r>
  <r>
    <n v="3308"/>
    <s v="Quentin Ramos"/>
    <x v="1"/>
    <d v="2024-05-13T00:00:00"/>
    <s v="No"/>
    <n v="5"/>
    <s v="Quarterly"/>
    <s v="No"/>
    <n v="0"/>
    <s v="No"/>
    <n v="0"/>
    <n v="0"/>
    <n v="5"/>
    <x v="4"/>
    <x v="0"/>
    <n v="5"/>
    <n v="0"/>
    <n v="5"/>
    <n v="0"/>
  </r>
  <r>
    <n v="3309"/>
    <s v="Raquel Novaes"/>
    <x v="0"/>
    <d v="2024-05-14T00:00:00"/>
    <s v="Yes"/>
    <n v="15"/>
    <s v="Monthly"/>
    <s v="Yes"/>
    <n v="30"/>
    <s v="Yes"/>
    <n v="20"/>
    <n v="3"/>
    <n v="62"/>
    <x v="4"/>
    <x v="0"/>
    <n v="15"/>
    <n v="50"/>
    <n v="62"/>
    <n v="4.6153846153846156E-2"/>
  </r>
  <r>
    <n v="3310"/>
    <s v="Samantha Lopes"/>
    <x v="2"/>
    <d v="2024-05-15T00:00:00"/>
    <s v="No"/>
    <n v="10"/>
    <s v="Annual"/>
    <s v="No"/>
    <n v="0"/>
    <s v="Yes"/>
    <n v="20"/>
    <n v="15"/>
    <n v="15"/>
    <x v="4"/>
    <x v="0"/>
    <n v="10"/>
    <n v="20"/>
    <n v="15"/>
    <n v="0.5"/>
  </r>
  <r>
    <n v="3311"/>
    <s v="Tiago Martins"/>
    <x v="1"/>
    <d v="2024-05-16T00:00:00"/>
    <s v="Yes"/>
    <n v="5"/>
    <s v="Monthly"/>
    <s v="No"/>
    <n v="0"/>
    <s v="No"/>
    <n v="0"/>
    <n v="1"/>
    <n v="4"/>
    <x v="4"/>
    <x v="0"/>
    <n v="5"/>
    <n v="0"/>
    <n v="4"/>
    <n v="0.2"/>
  </r>
  <r>
    <n v="3312"/>
    <s v="Ulysses Guimarães"/>
    <x v="0"/>
    <d v="2024-05-17T00:00:00"/>
    <s v="No"/>
    <n v="15"/>
    <s v="Quarterly"/>
    <s v="Yes"/>
    <n v="30"/>
    <s v="Yes"/>
    <n v="20"/>
    <n v="7"/>
    <n v="58"/>
    <x v="4"/>
    <x v="0"/>
    <n v="15"/>
    <n v="50"/>
    <n v="58"/>
    <n v="0.1076923076923077"/>
  </r>
  <r>
    <n v="3313"/>
    <s v="Vanessa Silva"/>
    <x v="2"/>
    <d v="2024-05-18T00:00:00"/>
    <s v="Yes"/>
    <n v="10"/>
    <s v="Monthly"/>
    <s v="No"/>
    <n v="0"/>
    <s v="Yes"/>
    <n v="20"/>
    <n v="10"/>
    <n v="20"/>
    <x v="4"/>
    <x v="0"/>
    <n v="10"/>
    <n v="20"/>
    <n v="20"/>
    <n v="0.33333333333333331"/>
  </r>
  <r>
    <n v="3314"/>
    <s v="William Carneiro"/>
    <x v="1"/>
    <d v="2024-05-19T00:00:00"/>
    <s v="No"/>
    <n v="5"/>
    <s v="Annual"/>
    <s v="No"/>
    <n v="0"/>
    <s v="No"/>
    <n v="0"/>
    <n v="0"/>
    <n v="5"/>
    <x v="4"/>
    <x v="0"/>
    <n v="5"/>
    <n v="0"/>
    <n v="5"/>
    <n v="0"/>
  </r>
  <r>
    <n v="3315"/>
    <s v="Ximena Rocha"/>
    <x v="0"/>
    <d v="2024-05-20T00:00:00"/>
    <s v="Yes"/>
    <n v="15"/>
    <s v="Monthly"/>
    <s v="Yes"/>
    <n v="30"/>
    <s v="Yes"/>
    <n v="20"/>
    <n v="20"/>
    <n v="45"/>
    <x v="4"/>
    <x v="0"/>
    <n v="15"/>
    <n v="50"/>
    <n v="45"/>
    <n v="0.30769230769230771"/>
  </r>
  <r>
    <n v="3316"/>
    <s v="Yasmin Figueiredo"/>
    <x v="2"/>
    <d v="2024-05-21T00:00:00"/>
    <s v="No"/>
    <n v="10"/>
    <s v="Quarterly"/>
    <s v="No"/>
    <n v="0"/>
    <s v="Yes"/>
    <n v="20"/>
    <n v="15"/>
    <n v="15"/>
    <x v="4"/>
    <x v="0"/>
    <n v="10"/>
    <n v="20"/>
    <n v="15"/>
    <n v="0.5"/>
  </r>
  <r>
    <n v="3317"/>
    <s v="Zara Cunha"/>
    <x v="1"/>
    <d v="2024-05-22T00:00:00"/>
    <s v="Yes"/>
    <n v="5"/>
    <s v="Monthly"/>
    <s v="No"/>
    <n v="0"/>
    <s v="No"/>
    <n v="0"/>
    <n v="1"/>
    <n v="4"/>
    <x v="4"/>
    <x v="0"/>
    <n v="5"/>
    <n v="0"/>
    <n v="4"/>
    <n v="0.2"/>
  </r>
  <r>
    <n v="3318"/>
    <s v="Alan Teixeira"/>
    <x v="0"/>
    <d v="2024-05-23T00:00:00"/>
    <s v="No"/>
    <n v="15"/>
    <s v="Annual"/>
    <s v="Yes"/>
    <n v="30"/>
    <s v="Yes"/>
    <n v="20"/>
    <n v="3"/>
    <n v="62"/>
    <x v="4"/>
    <x v="0"/>
    <n v="15"/>
    <n v="50"/>
    <n v="62"/>
    <n v="4.6153846153846156E-2"/>
  </r>
  <r>
    <n v="3319"/>
    <s v="Bárbara Oliveira"/>
    <x v="2"/>
    <d v="2024-05-24T00:00:00"/>
    <s v="Yes"/>
    <n v="10"/>
    <s v="Monthly"/>
    <s v="No"/>
    <n v="0"/>
    <s v="Yes"/>
    <n v="20"/>
    <n v="10"/>
    <n v="20"/>
    <x v="4"/>
    <x v="0"/>
    <n v="10"/>
    <n v="20"/>
    <n v="20"/>
    <n v="0.33333333333333331"/>
  </r>
  <r>
    <n v="3320"/>
    <s v="Carlos Junqueira"/>
    <x v="1"/>
    <d v="2024-05-25T00:00:00"/>
    <s v="No"/>
    <n v="5"/>
    <s v="Quarterly"/>
    <s v="No"/>
    <n v="0"/>
    <s v="No"/>
    <n v="0"/>
    <n v="0"/>
    <n v="5"/>
    <x v="4"/>
    <x v="0"/>
    <n v="5"/>
    <n v="0"/>
    <n v="5"/>
    <n v="0"/>
  </r>
  <r>
    <n v="3321"/>
    <s v="Daniela Moura"/>
    <x v="0"/>
    <d v="2024-05-26T00:00:00"/>
    <s v="Yes"/>
    <n v="15"/>
    <s v="Monthly"/>
    <s v="Yes"/>
    <n v="30"/>
    <s v="Yes"/>
    <n v="20"/>
    <n v="5"/>
    <n v="60"/>
    <x v="4"/>
    <x v="0"/>
    <n v="15"/>
    <n v="50"/>
    <n v="60"/>
    <n v="7.6923076923076927E-2"/>
  </r>
  <r>
    <n v="3322"/>
    <s v="Eduardo Lima"/>
    <x v="2"/>
    <d v="2024-05-27T00:00:00"/>
    <s v="No"/>
    <n v="10"/>
    <s v="Annual"/>
    <s v="No"/>
    <n v="0"/>
    <s v="Yes"/>
    <n v="20"/>
    <n v="15"/>
    <n v="15"/>
    <x v="4"/>
    <x v="0"/>
    <n v="10"/>
    <n v="20"/>
    <n v="15"/>
    <n v="0.5"/>
  </r>
  <r>
    <n v="3323"/>
    <s v="Fabiana Araújo"/>
    <x v="1"/>
    <d v="2024-05-28T00:00:00"/>
    <s v="Yes"/>
    <n v="5"/>
    <s v="Monthly"/>
    <s v="No"/>
    <n v="0"/>
    <s v="No"/>
    <n v="0"/>
    <n v="1"/>
    <n v="4"/>
    <x v="4"/>
    <x v="0"/>
    <n v="5"/>
    <n v="0"/>
    <n v="4"/>
    <n v="0.2"/>
  </r>
  <r>
    <n v="3324"/>
    <s v="Geraldo Ribeiro"/>
    <x v="0"/>
    <d v="2024-05-29T00:00:00"/>
    <s v="No"/>
    <n v="15"/>
    <s v="Quarterly"/>
    <s v="Yes"/>
    <n v="30"/>
    <s v="Yes"/>
    <n v="20"/>
    <n v="20"/>
    <n v="45"/>
    <x v="4"/>
    <x v="0"/>
    <n v="15"/>
    <n v="50"/>
    <n v="45"/>
    <n v="0.30769230769230771"/>
  </r>
  <r>
    <n v="3325"/>
    <s v="Héctor Vargas"/>
    <x v="2"/>
    <d v="2024-05-30T00:00:00"/>
    <s v="Yes"/>
    <n v="10"/>
    <s v="Quarterly"/>
    <s v="No"/>
    <n v="0"/>
    <s v="Yes"/>
    <n v="20"/>
    <n v="15"/>
    <n v="15"/>
    <x v="4"/>
    <x v="0"/>
    <n v="10"/>
    <n v="20"/>
    <n v="15"/>
    <n v="0.5"/>
  </r>
  <r>
    <n v="3326"/>
    <s v="Isabela Fonseca"/>
    <x v="1"/>
    <d v="2024-05-31T00:00:00"/>
    <s v="No"/>
    <n v="5"/>
    <s v="Annual"/>
    <s v="No"/>
    <n v="0"/>
    <s v="No"/>
    <n v="0"/>
    <n v="0"/>
    <n v="5"/>
    <x v="4"/>
    <x v="0"/>
    <n v="5"/>
    <n v="0"/>
    <n v="5"/>
    <n v="0"/>
  </r>
  <r>
    <n v="3327"/>
    <s v="João Pedro Almeida"/>
    <x v="0"/>
    <d v="2024-06-01T00:00:00"/>
    <s v="Yes"/>
    <n v="15"/>
    <s v="Monthly"/>
    <s v="Yes"/>
    <n v="30"/>
    <s v="Yes"/>
    <n v="20"/>
    <n v="7"/>
    <n v="58"/>
    <x v="5"/>
    <x v="0"/>
    <n v="15"/>
    <n v="50"/>
    <n v="58"/>
    <n v="0.1076923076923077"/>
  </r>
  <r>
    <n v="3328"/>
    <s v="Klara Costa"/>
    <x v="2"/>
    <d v="2024-06-02T00:00:00"/>
    <s v="No"/>
    <n v="10"/>
    <s v="Annual"/>
    <s v="No"/>
    <n v="0"/>
    <s v="Yes"/>
    <n v="20"/>
    <n v="10"/>
    <n v="20"/>
    <x v="5"/>
    <x v="0"/>
    <n v="10"/>
    <n v="20"/>
    <n v="20"/>
    <n v="0.33333333333333331"/>
  </r>
  <r>
    <n v="3329"/>
    <s v="Luciana Mendes"/>
    <x v="1"/>
    <d v="2024-06-03T00:00:00"/>
    <s v="Yes"/>
    <n v="5"/>
    <s v="Quarterly"/>
    <s v="No"/>
    <n v="0"/>
    <s v="No"/>
    <n v="0"/>
    <n v="1"/>
    <n v="4"/>
    <x v="5"/>
    <x v="0"/>
    <n v="5"/>
    <n v="0"/>
    <n v="4"/>
    <n v="0.2"/>
  </r>
  <r>
    <n v="3330"/>
    <s v="Marcelo Gouveia"/>
    <x v="0"/>
    <d v="2024-06-04T00:00:00"/>
    <s v="No"/>
    <n v="15"/>
    <s v="Monthly"/>
    <s v="Yes"/>
    <n v="30"/>
    <s v="Yes"/>
    <n v="20"/>
    <n v="15"/>
    <n v="50"/>
    <x v="5"/>
    <x v="0"/>
    <n v="15"/>
    <n v="50"/>
    <n v="50"/>
    <n v="0.23076923076923078"/>
  </r>
  <r>
    <n v="3331"/>
    <s v="Nívea Borges"/>
    <x v="2"/>
    <d v="2024-06-05T00:00:00"/>
    <s v="Yes"/>
    <n v="10"/>
    <s v="Monthly"/>
    <s v="No"/>
    <n v="0"/>
    <s v="Yes"/>
    <n v="20"/>
    <n v="5"/>
    <n v="25"/>
    <x v="5"/>
    <x v="0"/>
    <n v="10"/>
    <n v="20"/>
    <n v="25"/>
    <n v="0.16666666666666666"/>
  </r>
  <r>
    <n v="3332"/>
    <s v="Oscar Nogueira"/>
    <x v="1"/>
    <d v="2024-06-06T00:00:00"/>
    <s v="No"/>
    <n v="5"/>
    <s v="Annual"/>
    <s v="No"/>
    <n v="0"/>
    <s v="No"/>
    <n v="0"/>
    <n v="0"/>
    <n v="5"/>
    <x v="5"/>
    <x v="0"/>
    <n v="5"/>
    <n v="0"/>
    <n v="5"/>
    <n v="0"/>
  </r>
  <r>
    <n v="3333"/>
    <s v="Patrícia Alves"/>
    <x v="0"/>
    <d v="2024-06-07T00:00:00"/>
    <s v="Yes"/>
    <n v="15"/>
    <s v="Quarterly"/>
    <s v="Yes"/>
    <n v="30"/>
    <s v="Yes"/>
    <n v="20"/>
    <n v="20"/>
    <n v="45"/>
    <x v="5"/>
    <x v="0"/>
    <n v="15"/>
    <n v="50"/>
    <n v="45"/>
    <n v="0.30769230769230771"/>
  </r>
  <r>
    <n v="3334"/>
    <s v="Rafaela Silva"/>
    <x v="2"/>
    <d v="2024-06-08T00:00:00"/>
    <s v="No"/>
    <n v="10"/>
    <s v="Quarterly"/>
    <s v="No"/>
    <n v="0"/>
    <s v="Yes"/>
    <n v="20"/>
    <n v="12"/>
    <n v="18"/>
    <x v="5"/>
    <x v="0"/>
    <n v="10"/>
    <n v="20"/>
    <n v="18"/>
    <n v="0.4"/>
  </r>
  <r>
    <n v="3335"/>
    <s v="Samantha Moraes"/>
    <x v="1"/>
    <d v="2024-06-09T00:00:00"/>
    <s v="Yes"/>
    <n v="5"/>
    <s v="Monthly"/>
    <s v="No"/>
    <n v="0"/>
    <s v="No"/>
    <n v="0"/>
    <n v="2"/>
    <n v="3"/>
    <x v="5"/>
    <x v="0"/>
    <n v="5"/>
    <n v="0"/>
    <n v="3"/>
    <n v="0.4"/>
  </r>
  <r>
    <n v="3336"/>
    <s v="Tatiana Rocha"/>
    <x v="1"/>
    <d v="2024-06-10T00:00:00"/>
    <s v="Yes"/>
    <n v="5"/>
    <s v="Monthly"/>
    <s v="No"/>
    <n v="0"/>
    <s v="No"/>
    <n v="0"/>
    <n v="0"/>
    <n v="5"/>
    <x v="5"/>
    <x v="0"/>
    <n v="5"/>
    <n v="0"/>
    <n v="5"/>
    <n v="0"/>
  </r>
  <r>
    <n v="3337"/>
    <s v="Ulisses Tavares"/>
    <x v="0"/>
    <d v="2024-06-11T00:00:00"/>
    <s v="No"/>
    <n v="15"/>
    <s v="Quarterly"/>
    <s v="Yes"/>
    <n v="30"/>
    <s v="Yes"/>
    <n v="20"/>
    <n v="7"/>
    <n v="58"/>
    <x v="5"/>
    <x v="0"/>
    <n v="15"/>
    <n v="50"/>
    <n v="58"/>
    <n v="0.1076923076923077"/>
  </r>
  <r>
    <n v="3338"/>
    <s v="Víctor Lemos"/>
    <x v="2"/>
    <d v="2024-06-12T00:00:00"/>
    <s v="Yes"/>
    <n v="10"/>
    <s v="Annual"/>
    <s v="No"/>
    <n v="0"/>
    <s v="Yes"/>
    <n v="20"/>
    <n v="10"/>
    <n v="20"/>
    <x v="5"/>
    <x v="0"/>
    <n v="10"/>
    <n v="20"/>
    <n v="20"/>
    <n v="0.33333333333333331"/>
  </r>
  <r>
    <n v="3339"/>
    <s v="Wilma Barros"/>
    <x v="1"/>
    <d v="2024-06-13T00:00:00"/>
    <s v="No"/>
    <n v="5"/>
    <s v="Quarterly"/>
    <s v="No"/>
    <n v="0"/>
    <s v="No"/>
    <n v="0"/>
    <n v="1"/>
    <n v="4"/>
    <x v="5"/>
    <x v="0"/>
    <n v="5"/>
    <n v="0"/>
    <n v="4"/>
    <n v="0.2"/>
  </r>
  <r>
    <n v="3340"/>
    <s v="Xavier Nascimento"/>
    <x v="0"/>
    <d v="2024-06-14T00:00:00"/>
    <s v="Yes"/>
    <n v="15"/>
    <s v="Monthly"/>
    <s v="Yes"/>
    <n v="30"/>
    <s v="Yes"/>
    <n v="20"/>
    <n v="15"/>
    <n v="50"/>
    <x v="5"/>
    <x v="0"/>
    <n v="15"/>
    <n v="50"/>
    <n v="50"/>
    <n v="0.23076923076923078"/>
  </r>
  <r>
    <n v="3341"/>
    <s v="Yago Pereira"/>
    <x v="2"/>
    <d v="2024-06-15T00:00:00"/>
    <s v="No"/>
    <n v="10"/>
    <s v="Monthly"/>
    <s v="No"/>
    <n v="0"/>
    <s v="Yes"/>
    <n v="20"/>
    <n v="5"/>
    <n v="25"/>
    <x v="5"/>
    <x v="0"/>
    <n v="10"/>
    <n v="20"/>
    <n v="25"/>
    <n v="0.16666666666666666"/>
  </r>
  <r>
    <n v="3342"/>
    <s v="Zilda Ferreira"/>
    <x v="1"/>
    <d v="2024-06-16T00:00:00"/>
    <s v="Yes"/>
    <n v="5"/>
    <s v="Annual"/>
    <s v="No"/>
    <n v="0"/>
    <s v="No"/>
    <n v="0"/>
    <n v="0"/>
    <n v="5"/>
    <x v="5"/>
    <x v="0"/>
    <n v="5"/>
    <n v="0"/>
    <n v="5"/>
    <n v="0"/>
  </r>
  <r>
    <n v="3343"/>
    <s v="Amanda Lopes"/>
    <x v="0"/>
    <d v="2024-06-17T00:00:00"/>
    <s v="No"/>
    <n v="15"/>
    <s v="Quarterly"/>
    <s v="Yes"/>
    <n v="30"/>
    <s v="Yes"/>
    <n v="20"/>
    <n v="20"/>
    <n v="45"/>
    <x v="5"/>
    <x v="0"/>
    <n v="15"/>
    <n v="50"/>
    <n v="45"/>
    <n v="0.30769230769230771"/>
  </r>
  <r>
    <n v="3344"/>
    <s v="Bruno Miranda"/>
    <x v="2"/>
    <d v="2024-06-18T00:00:00"/>
    <s v="Yes"/>
    <n v="10"/>
    <s v="Quarterly"/>
    <s v="No"/>
    <n v="0"/>
    <s v="Yes"/>
    <n v="20"/>
    <n v="12"/>
    <n v="18"/>
    <x v="5"/>
    <x v="0"/>
    <n v="10"/>
    <n v="20"/>
    <n v="18"/>
    <n v="0.4"/>
  </r>
  <r>
    <n v="3345"/>
    <s v="Célia Torres"/>
    <x v="1"/>
    <d v="2024-06-19T00:00:00"/>
    <s v="No"/>
    <n v="5"/>
    <s v="Monthly"/>
    <s v="No"/>
    <n v="0"/>
    <s v="No"/>
    <n v="0"/>
    <n v="2"/>
    <n v="3"/>
    <x v="5"/>
    <x v="0"/>
    <n v="5"/>
    <n v="0"/>
    <n v="3"/>
    <n v="0.4"/>
  </r>
  <r>
    <n v="3346"/>
    <s v="Diogo Souza"/>
    <x v="0"/>
    <d v="2024-06-20T00:00:00"/>
    <s v="Yes"/>
    <n v="15"/>
    <s v="Annual"/>
    <s v="Yes"/>
    <n v="30"/>
    <s v="Yes"/>
    <n v="20"/>
    <n v="5"/>
    <n v="60"/>
    <x v="5"/>
    <x v="0"/>
    <n v="15"/>
    <n v="50"/>
    <n v="60"/>
    <n v="7.6923076923076927E-2"/>
  </r>
  <r>
    <n v="3347"/>
    <s v="Elisa Castro"/>
    <x v="2"/>
    <d v="2024-06-21T00:00:00"/>
    <s v="No"/>
    <n v="10"/>
    <s v="Monthly"/>
    <s v="No"/>
    <n v="0"/>
    <s v="Yes"/>
    <n v="20"/>
    <n v="10"/>
    <n v="20"/>
    <x v="5"/>
    <x v="0"/>
    <n v="10"/>
    <n v="20"/>
    <n v="20"/>
    <n v="0.33333333333333331"/>
  </r>
  <r>
    <n v="3348"/>
    <s v="Fátima Lima"/>
    <x v="1"/>
    <d v="2024-06-22T00:00:00"/>
    <s v="Yes"/>
    <n v="5"/>
    <s v="Quarterly"/>
    <s v="No"/>
    <n v="0"/>
    <s v="No"/>
    <n v="0"/>
    <n v="0"/>
    <n v="5"/>
    <x v="5"/>
    <x v="0"/>
    <n v="5"/>
    <n v="0"/>
    <n v="5"/>
    <n v="0"/>
  </r>
  <r>
    <n v="3349"/>
    <s v="Geraldo Ribeiro"/>
    <x v="0"/>
    <d v="2024-06-23T00:00:00"/>
    <s v="No"/>
    <n v="15"/>
    <s v="Monthly"/>
    <s v="Yes"/>
    <n v="30"/>
    <s v="Yes"/>
    <n v="20"/>
    <n v="3"/>
    <n v="62"/>
    <x v="5"/>
    <x v="0"/>
    <n v="15"/>
    <n v="50"/>
    <n v="62"/>
    <n v="4.6153846153846156E-2"/>
  </r>
  <r>
    <n v="3350"/>
    <s v="Hélio Martins"/>
    <x v="2"/>
    <d v="2024-06-24T00:00:00"/>
    <s v="Yes"/>
    <n v="10"/>
    <s v="Annual"/>
    <s v="No"/>
    <n v="0"/>
    <s v="Yes"/>
    <n v="20"/>
    <n v="15"/>
    <n v="15"/>
    <x v="5"/>
    <x v="0"/>
    <n v="10"/>
    <n v="20"/>
    <n v="15"/>
    <n v="0.5"/>
  </r>
  <r>
    <n v="3351"/>
    <s v="Íris Santos"/>
    <x v="1"/>
    <d v="2024-06-25T00:00:00"/>
    <s v="No"/>
    <n v="5"/>
    <s v="Monthly"/>
    <s v="No"/>
    <n v="0"/>
    <s v="No"/>
    <n v="0"/>
    <n v="1"/>
    <n v="4"/>
    <x v="5"/>
    <x v="0"/>
    <n v="5"/>
    <n v="0"/>
    <n v="4"/>
    <n v="0.2"/>
  </r>
  <r>
    <n v="3352"/>
    <s v="João Marcelo"/>
    <x v="0"/>
    <d v="2024-06-26T00:00:00"/>
    <s v="Yes"/>
    <n v="15"/>
    <s v="Quarterly"/>
    <s v="Yes"/>
    <n v="30"/>
    <s v="Yes"/>
    <n v="20"/>
    <n v="7"/>
    <n v="58"/>
    <x v="5"/>
    <x v="0"/>
    <n v="15"/>
    <n v="50"/>
    <n v="58"/>
    <n v="0.1076923076923077"/>
  </r>
  <r>
    <n v="3353"/>
    <s v="Larissa Gomes"/>
    <x v="2"/>
    <d v="2024-06-27T00:00:00"/>
    <s v="No"/>
    <n v="10"/>
    <s v="Monthly"/>
    <s v="No"/>
    <n v="0"/>
    <s v="Yes"/>
    <n v="20"/>
    <n v="10"/>
    <n v="20"/>
    <x v="5"/>
    <x v="0"/>
    <n v="10"/>
    <n v="20"/>
    <n v="20"/>
    <n v="0.33333333333333331"/>
  </r>
  <r>
    <n v="3354"/>
    <s v="Márcio Silva"/>
    <x v="1"/>
    <d v="2024-06-28T00:00:00"/>
    <s v="Yes"/>
    <n v="5"/>
    <s v="Annual"/>
    <s v="No"/>
    <n v="0"/>
    <s v="No"/>
    <n v="0"/>
    <n v="0"/>
    <n v="5"/>
    <x v="5"/>
    <x v="0"/>
    <n v="5"/>
    <n v="0"/>
    <n v="5"/>
    <n v="0"/>
  </r>
  <r>
    <n v="3355"/>
    <s v="Nadia Costa"/>
    <x v="0"/>
    <d v="2024-06-29T00:00:00"/>
    <s v="No"/>
    <n v="15"/>
    <s v="Monthly"/>
    <s v="Yes"/>
    <n v="30"/>
    <s v="Yes"/>
    <n v="20"/>
    <n v="20"/>
    <n v="45"/>
    <x v="5"/>
    <x v="0"/>
    <n v="15"/>
    <n v="50"/>
    <n v="45"/>
    <n v="0.30769230769230771"/>
  </r>
  <r>
    <n v="3356"/>
    <s v="Oscar Almeida"/>
    <x v="2"/>
    <d v="2024-06-30T00:00:00"/>
    <s v="Yes"/>
    <n v="10"/>
    <s v="Quarterly"/>
    <s v="No"/>
    <n v="0"/>
    <s v="Yes"/>
    <n v="20"/>
    <n v="15"/>
    <n v="15"/>
    <x v="5"/>
    <x v="0"/>
    <n v="10"/>
    <n v="20"/>
    <n v="15"/>
    <n v="0.5"/>
  </r>
  <r>
    <n v="3357"/>
    <s v="Patricia Soares"/>
    <x v="1"/>
    <d v="2024-07-01T00:00:00"/>
    <s v="No"/>
    <n v="5"/>
    <s v="Monthly"/>
    <s v="No"/>
    <n v="0"/>
    <s v="No"/>
    <n v="0"/>
    <n v="1"/>
    <n v="4"/>
    <x v="6"/>
    <x v="0"/>
    <n v="5"/>
    <n v="0"/>
    <n v="4"/>
    <n v="0.2"/>
  </r>
  <r>
    <n v="3358"/>
    <s v="Quênia Barros"/>
    <x v="0"/>
    <d v="2024-07-02T00:00:00"/>
    <s v="Yes"/>
    <n v="15"/>
    <s v="Annual"/>
    <s v="Yes"/>
    <n v="30"/>
    <s v="Yes"/>
    <n v="20"/>
    <n v="3"/>
    <n v="62"/>
    <x v="6"/>
    <x v="0"/>
    <n v="15"/>
    <n v="50"/>
    <n v="62"/>
    <n v="4.6153846153846156E-2"/>
  </r>
  <r>
    <n v="3359"/>
    <s v="Rafael Torres"/>
    <x v="2"/>
    <d v="2024-07-03T00:00:00"/>
    <s v="No"/>
    <n v="10"/>
    <s v="Monthly"/>
    <s v="No"/>
    <n v="0"/>
    <s v="Yes"/>
    <n v="20"/>
    <n v="10"/>
    <n v="20"/>
    <x v="6"/>
    <x v="0"/>
    <n v="10"/>
    <n v="20"/>
    <n v="20"/>
    <n v="0.33333333333333331"/>
  </r>
  <r>
    <n v="3360"/>
    <s v="Silvia Nascimento"/>
    <x v="1"/>
    <d v="2024-07-04T00:00:00"/>
    <s v="Yes"/>
    <n v="5"/>
    <s v="Quarterly"/>
    <s v="No"/>
    <n v="0"/>
    <s v="No"/>
    <n v="0"/>
    <n v="0"/>
    <n v="5"/>
    <x v="6"/>
    <x v="0"/>
    <n v="5"/>
    <n v="0"/>
    <n v="5"/>
    <n v="0"/>
  </r>
  <r>
    <n v="3361"/>
    <s v="Tiago Mendes"/>
    <x v="0"/>
    <d v="2024-07-05T00:00:00"/>
    <s v="No"/>
    <n v="15"/>
    <s v="Monthly"/>
    <s v="Yes"/>
    <n v="30"/>
    <s v="Yes"/>
    <n v="20"/>
    <n v="15"/>
    <n v="50"/>
    <x v="6"/>
    <x v="0"/>
    <n v="15"/>
    <n v="50"/>
    <n v="50"/>
    <n v="0.23076923076923078"/>
  </r>
  <r>
    <n v="3362"/>
    <s v="Ursula Silva"/>
    <x v="2"/>
    <d v="2024-07-06T00:00:00"/>
    <s v="Yes"/>
    <n v="10"/>
    <s v="Annual"/>
    <s v="No"/>
    <n v="0"/>
    <s v="Yes"/>
    <n v="20"/>
    <n v="15"/>
    <n v="15"/>
    <x v="6"/>
    <x v="0"/>
    <n v="10"/>
    <n v="20"/>
    <n v="15"/>
    <n v="0.5"/>
  </r>
  <r>
    <n v="3363"/>
    <s v="Vanessa Moraes"/>
    <x v="1"/>
    <d v="2024-07-07T00:00:00"/>
    <s v="No"/>
    <n v="5"/>
    <s v="Monthly"/>
    <s v="No"/>
    <n v="0"/>
    <s v="No"/>
    <n v="0"/>
    <n v="1"/>
    <n v="4"/>
    <x v="6"/>
    <x v="0"/>
    <n v="5"/>
    <n v="0"/>
    <n v="4"/>
    <n v="0.2"/>
  </r>
  <r>
    <n v="3364"/>
    <s v="Waldir Junior"/>
    <x v="0"/>
    <d v="2024-07-08T00:00:00"/>
    <s v="Yes"/>
    <n v="15"/>
    <s v="Quarterly"/>
    <s v="Yes"/>
    <n v="30"/>
    <s v="Yes"/>
    <n v="20"/>
    <n v="7"/>
    <n v="58"/>
    <x v="6"/>
    <x v="0"/>
    <n v="15"/>
    <n v="50"/>
    <n v="58"/>
    <n v="0.1076923076923077"/>
  </r>
  <r>
    <n v="3365"/>
    <s v="Xavier Lopes"/>
    <x v="2"/>
    <d v="2024-07-09T00:00:00"/>
    <s v="No"/>
    <n v="10"/>
    <s v="Monthly"/>
    <s v="No"/>
    <n v="0"/>
    <s v="Yes"/>
    <n v="20"/>
    <n v="10"/>
    <n v="20"/>
    <x v="6"/>
    <x v="0"/>
    <n v="10"/>
    <n v="20"/>
    <n v="20"/>
    <n v="0.33333333333333331"/>
  </r>
  <r>
    <n v="3366"/>
    <s v="Yolanda Freitas"/>
    <x v="1"/>
    <d v="2024-07-10T00:00:00"/>
    <s v="Yes"/>
    <n v="5"/>
    <s v="Monthly"/>
    <s v="No"/>
    <n v="0"/>
    <s v="No"/>
    <n v="0"/>
    <n v="0"/>
    <n v="5"/>
    <x v="6"/>
    <x v="0"/>
    <n v="5"/>
    <n v="0"/>
    <n v="5"/>
    <n v="0"/>
  </r>
  <r>
    <n v="3367"/>
    <s v="Zacarias Nunes"/>
    <x v="0"/>
    <d v="2024-07-11T00:00:00"/>
    <s v="No"/>
    <n v="15"/>
    <s v="Quarterly"/>
    <s v="Yes"/>
    <n v="30"/>
    <s v="Yes"/>
    <n v="20"/>
    <n v="7"/>
    <n v="58"/>
    <x v="6"/>
    <x v="0"/>
    <n v="15"/>
    <n v="50"/>
    <n v="58"/>
    <n v="0.1076923076923077"/>
  </r>
  <r>
    <n v="3368"/>
    <s v="Ana Clara Barreto"/>
    <x v="2"/>
    <d v="2024-07-12T00:00:00"/>
    <s v="Yes"/>
    <n v="10"/>
    <s v="Annual"/>
    <s v="No"/>
    <n v="0"/>
    <s v="Yes"/>
    <n v="20"/>
    <n v="10"/>
    <n v="20"/>
    <x v="6"/>
    <x v="0"/>
    <n v="10"/>
    <n v="20"/>
    <n v="20"/>
    <n v="0.33333333333333331"/>
  </r>
  <r>
    <n v="3369"/>
    <s v="Bruno Henrique"/>
    <x v="1"/>
    <d v="2024-07-13T00:00:00"/>
    <s v="No"/>
    <n v="5"/>
    <s v="Quarterly"/>
    <s v="No"/>
    <n v="0"/>
    <s v="No"/>
    <n v="0"/>
    <n v="1"/>
    <n v="4"/>
    <x v="6"/>
    <x v="0"/>
    <n v="5"/>
    <n v="0"/>
    <n v="4"/>
    <n v="0.2"/>
  </r>
  <r>
    <n v="3370"/>
    <s v="Carlos Eduardo"/>
    <x v="0"/>
    <d v="2024-07-14T00:00:00"/>
    <s v="Yes"/>
    <n v="15"/>
    <s v="Monthly"/>
    <s v="Yes"/>
    <n v="30"/>
    <s v="Yes"/>
    <n v="20"/>
    <n v="15"/>
    <n v="50"/>
    <x v="6"/>
    <x v="0"/>
    <n v="15"/>
    <n v="50"/>
    <n v="50"/>
    <n v="0.23076923076923078"/>
  </r>
  <r>
    <n v="3371"/>
    <s v="Débora Lima"/>
    <x v="2"/>
    <d v="2024-07-15T00:00:00"/>
    <s v="No"/>
    <n v="10"/>
    <s v="Monthly"/>
    <s v="No"/>
    <n v="0"/>
    <s v="Yes"/>
    <n v="20"/>
    <n v="5"/>
    <n v="25"/>
    <x v="6"/>
    <x v="0"/>
    <n v="10"/>
    <n v="20"/>
    <n v="25"/>
    <n v="0.16666666666666666"/>
  </r>
  <r>
    <n v="3372"/>
    <s v="Elisa Neves"/>
    <x v="1"/>
    <d v="2024-07-16T00:00:00"/>
    <s v="Yes"/>
    <n v="5"/>
    <s v="Annual"/>
    <s v="No"/>
    <n v="0"/>
    <s v="No"/>
    <n v="0"/>
    <n v="0"/>
    <n v="5"/>
    <x v="6"/>
    <x v="0"/>
    <n v="5"/>
    <n v="0"/>
    <n v="5"/>
    <n v="0"/>
  </r>
  <r>
    <n v="3373"/>
    <s v="Fabiano Gomes"/>
    <x v="0"/>
    <d v="2024-07-17T00:00:00"/>
    <s v="No"/>
    <n v="15"/>
    <s v="Quarterly"/>
    <s v="Yes"/>
    <n v="30"/>
    <s v="Yes"/>
    <n v="20"/>
    <n v="20"/>
    <n v="45"/>
    <x v="6"/>
    <x v="0"/>
    <n v="15"/>
    <n v="50"/>
    <n v="45"/>
    <n v="0.30769230769230771"/>
  </r>
  <r>
    <n v="3374"/>
    <s v="Gisele Oliveira"/>
    <x v="2"/>
    <d v="2024-07-18T00:00:00"/>
    <s v="Yes"/>
    <n v="10"/>
    <s v="Quarterly"/>
    <s v="No"/>
    <n v="0"/>
    <s v="Yes"/>
    <n v="20"/>
    <n v="12"/>
    <n v="18"/>
    <x v="6"/>
    <x v="0"/>
    <n v="10"/>
    <n v="20"/>
    <n v="18"/>
    <n v="0.4"/>
  </r>
  <r>
    <n v="3375"/>
    <s v="Héctor Silva"/>
    <x v="1"/>
    <d v="2024-07-19T00:00:00"/>
    <s v="No"/>
    <n v="5"/>
    <s v="Monthly"/>
    <s v="No"/>
    <n v="0"/>
    <s v="No"/>
    <n v="0"/>
    <n v="2"/>
    <n v="3"/>
    <x v="6"/>
    <x v="0"/>
    <n v="5"/>
    <n v="0"/>
    <n v="3"/>
    <n v="0.4"/>
  </r>
  <r>
    <n v="3376"/>
    <s v="Igor Martins"/>
    <x v="0"/>
    <d v="2024-07-20T00:00:00"/>
    <s v="Yes"/>
    <n v="15"/>
    <s v="Annual"/>
    <s v="Yes"/>
    <n v="30"/>
    <s v="Yes"/>
    <n v="20"/>
    <n v="5"/>
    <n v="60"/>
    <x v="6"/>
    <x v="0"/>
    <n v="15"/>
    <n v="50"/>
    <n v="60"/>
    <n v="7.6923076923076927E-2"/>
  </r>
  <r>
    <n v="3377"/>
    <s v="Joana Figueiredo"/>
    <x v="2"/>
    <d v="2024-07-21T00:00:00"/>
    <s v="No"/>
    <n v="10"/>
    <s v="Monthly"/>
    <s v="No"/>
    <n v="0"/>
    <s v="Yes"/>
    <n v="20"/>
    <n v="10"/>
    <n v="20"/>
    <x v="6"/>
    <x v="0"/>
    <n v="10"/>
    <n v="20"/>
    <n v="20"/>
    <n v="0.33333333333333331"/>
  </r>
  <r>
    <n v="3378"/>
    <s v="Kleber Machado"/>
    <x v="1"/>
    <d v="2024-07-22T00:00:00"/>
    <s v="Yes"/>
    <n v="5"/>
    <s v="Quarterly"/>
    <s v="No"/>
    <n v="0"/>
    <s v="No"/>
    <n v="0"/>
    <n v="0"/>
    <n v="5"/>
    <x v="6"/>
    <x v="0"/>
    <n v="5"/>
    <n v="0"/>
    <n v="5"/>
    <n v="0"/>
  </r>
  <r>
    <n v="3379"/>
    <s v="Luciana Santos"/>
    <x v="0"/>
    <d v="2024-07-23T00:00:00"/>
    <s v="No"/>
    <n v="15"/>
    <s v="Monthly"/>
    <s v="Yes"/>
    <n v="30"/>
    <s v="Yes"/>
    <n v="20"/>
    <n v="3"/>
    <n v="62"/>
    <x v="6"/>
    <x v="0"/>
    <n v="15"/>
    <n v="50"/>
    <n v="62"/>
    <n v="4.6153846153846156E-2"/>
  </r>
  <r>
    <n v="3380"/>
    <s v="Marcos Teixeira"/>
    <x v="2"/>
    <d v="2024-07-24T00:00:00"/>
    <s v="Yes"/>
    <n v="10"/>
    <s v="Annual"/>
    <s v="No"/>
    <n v="0"/>
    <s v="Yes"/>
    <n v="20"/>
    <n v="15"/>
    <n v="15"/>
    <x v="6"/>
    <x v="0"/>
    <n v="10"/>
    <n v="20"/>
    <n v="15"/>
    <n v="0.5"/>
  </r>
  <r>
    <n v="3381"/>
    <s v="Natalia Costa"/>
    <x v="1"/>
    <d v="2024-07-25T00:00:00"/>
    <s v="No"/>
    <n v="5"/>
    <s v="Monthly"/>
    <s v="No"/>
    <n v="0"/>
    <s v="No"/>
    <n v="0"/>
    <n v="1"/>
    <n v="4"/>
    <x v="6"/>
    <x v="0"/>
    <n v="5"/>
    <n v="0"/>
    <n v="4"/>
    <n v="0.2"/>
  </r>
  <r>
    <n v="3382"/>
    <s v="Oscar Ribeiro"/>
    <x v="0"/>
    <d v="2024-07-26T00:00:00"/>
    <s v="Yes"/>
    <n v="15"/>
    <s v="Quarterly"/>
    <s v="Yes"/>
    <n v="30"/>
    <s v="Yes"/>
    <n v="20"/>
    <n v="7"/>
    <n v="58"/>
    <x v="6"/>
    <x v="0"/>
    <n v="15"/>
    <n v="50"/>
    <n v="58"/>
    <n v="0.1076923076923077"/>
  </r>
  <r>
    <n v="3383"/>
    <s v="Patricia Almeida"/>
    <x v="2"/>
    <d v="2024-07-27T00:00:00"/>
    <s v="No"/>
    <n v="10"/>
    <s v="Monthly"/>
    <s v="No"/>
    <n v="0"/>
    <s v="Yes"/>
    <n v="20"/>
    <n v="10"/>
    <n v="20"/>
    <x v="6"/>
    <x v="0"/>
    <n v="10"/>
    <n v="20"/>
    <n v="20"/>
    <n v="0.33333333333333331"/>
  </r>
  <r>
    <n v="3384"/>
    <s v="Quirino Junior"/>
    <x v="1"/>
    <d v="2024-07-28T00:00:00"/>
    <s v="Yes"/>
    <n v="5"/>
    <s v="Annual"/>
    <s v="No"/>
    <n v="0"/>
    <s v="No"/>
    <n v="0"/>
    <n v="0"/>
    <n v="5"/>
    <x v="6"/>
    <x v="0"/>
    <n v="5"/>
    <n v="0"/>
    <n v="5"/>
    <n v="0"/>
  </r>
  <r>
    <n v="3385"/>
    <s v="Renata Machado"/>
    <x v="0"/>
    <d v="2024-07-29T00:00:00"/>
    <s v="No"/>
    <n v="15"/>
    <s v="Monthly"/>
    <s v="Yes"/>
    <n v="30"/>
    <s v="Yes"/>
    <n v="20"/>
    <n v="20"/>
    <n v="45"/>
    <x v="6"/>
    <x v="0"/>
    <n v="15"/>
    <n v="50"/>
    <n v="45"/>
    <n v="0.30769230769230771"/>
  </r>
  <r>
    <n v="3386"/>
    <s v="Sônia Alves"/>
    <x v="2"/>
    <d v="2024-07-30T00:00:00"/>
    <s v="Yes"/>
    <n v="10"/>
    <s v="Quarterly"/>
    <s v="No"/>
    <n v="0"/>
    <s v="Yes"/>
    <n v="20"/>
    <n v="15"/>
    <n v="15"/>
    <x v="6"/>
    <x v="0"/>
    <n v="10"/>
    <n v="20"/>
    <n v="15"/>
    <n v="0.5"/>
  </r>
  <r>
    <n v="3387"/>
    <s v="Tiago Nunes"/>
    <x v="1"/>
    <d v="2024-07-31T00:00:00"/>
    <s v="No"/>
    <n v="5"/>
    <s v="Monthly"/>
    <s v="No"/>
    <n v="0"/>
    <s v="No"/>
    <n v="0"/>
    <n v="1"/>
    <n v="4"/>
    <x v="6"/>
    <x v="0"/>
    <n v="5"/>
    <n v="0"/>
    <n v="4"/>
    <n v="0.2"/>
  </r>
  <r>
    <n v="3388"/>
    <s v="Ulysses Pereira"/>
    <x v="0"/>
    <d v="2024-08-01T00:00:00"/>
    <s v="Yes"/>
    <n v="15"/>
    <s v="Annual"/>
    <s v="Yes"/>
    <n v="30"/>
    <s v="Yes"/>
    <n v="20"/>
    <n v="3"/>
    <n v="62"/>
    <x v="7"/>
    <x v="0"/>
    <n v="15"/>
    <n v="50"/>
    <n v="62"/>
    <n v="4.6153846153846156E-2"/>
  </r>
  <r>
    <n v="3389"/>
    <s v="Vanessa Lima"/>
    <x v="2"/>
    <d v="2024-08-02T00:00:00"/>
    <s v="No"/>
    <n v="10"/>
    <s v="Monthly"/>
    <s v="No"/>
    <n v="0"/>
    <s v="Yes"/>
    <n v="20"/>
    <n v="10"/>
    <n v="20"/>
    <x v="7"/>
    <x v="0"/>
    <n v="10"/>
    <n v="20"/>
    <n v="20"/>
    <n v="0.33333333333333331"/>
  </r>
  <r>
    <n v="3390"/>
    <s v="Wagner Santos"/>
    <x v="1"/>
    <d v="2024-08-03T00:00:00"/>
    <s v="Yes"/>
    <n v="5"/>
    <s v="Quarterly"/>
    <s v="No"/>
    <n v="0"/>
    <s v="No"/>
    <n v="0"/>
    <n v="0"/>
    <n v="5"/>
    <x v="7"/>
    <x v="0"/>
    <n v="5"/>
    <n v="0"/>
    <n v="5"/>
    <n v="0"/>
  </r>
  <r>
    <n v="3391"/>
    <s v="Xuxa Meneghel"/>
    <x v="0"/>
    <d v="2024-08-04T00:00:00"/>
    <s v="No"/>
    <n v="15"/>
    <s v="Monthly"/>
    <s v="Yes"/>
    <n v="30"/>
    <s v="Yes"/>
    <n v="20"/>
    <n v="15"/>
    <n v="50"/>
    <x v="7"/>
    <x v="0"/>
    <n v="15"/>
    <n v="50"/>
    <n v="50"/>
    <n v="0.23076923076923078"/>
  </r>
  <r>
    <n v="3392"/>
    <s v="Yasmin Silva"/>
    <x v="2"/>
    <d v="2024-08-05T00:00:00"/>
    <s v="Yes"/>
    <n v="10"/>
    <s v="Annual"/>
    <s v="No"/>
    <n v="0"/>
    <s v="Yes"/>
    <n v="20"/>
    <n v="15"/>
    <n v="15"/>
    <x v="7"/>
    <x v="0"/>
    <n v="10"/>
    <n v="20"/>
    <n v="15"/>
    <n v="0.5"/>
  </r>
  <r>
    <n v="3393"/>
    <s v="Zacarias de Souza"/>
    <x v="1"/>
    <d v="2024-08-06T00:00:00"/>
    <s v="No"/>
    <n v="5"/>
    <s v="Monthly"/>
    <s v="No"/>
    <n v="0"/>
    <s v="No"/>
    <n v="0"/>
    <n v="1"/>
    <n v="4"/>
    <x v="7"/>
    <x v="0"/>
    <n v="5"/>
    <n v="0"/>
    <n v="4"/>
    <n v="0.2"/>
  </r>
  <r>
    <n v="3394"/>
    <s v="André Lima"/>
    <x v="0"/>
    <d v="2024-08-07T00:00:00"/>
    <s v="Yes"/>
    <n v="15"/>
    <s v="Quarterly"/>
    <s v="Yes"/>
    <n v="30"/>
    <s v="Yes"/>
    <n v="20"/>
    <n v="7"/>
    <n v="58"/>
    <x v="7"/>
    <x v="0"/>
    <n v="15"/>
    <n v="50"/>
    <n v="58"/>
    <n v="0.1076923076923077"/>
  </r>
  <r>
    <n v="3395"/>
    <s v="Bianca Freitas"/>
    <x v="2"/>
    <d v="2024-08-08T00:00:00"/>
    <s v="No"/>
    <n v="10"/>
    <s v="Monthly"/>
    <s v="No"/>
    <n v="0"/>
    <s v="Yes"/>
    <n v="20"/>
    <n v="10"/>
    <n v="20"/>
    <x v="7"/>
    <x v="0"/>
    <n v="10"/>
    <n v="20"/>
    <n v="20"/>
    <n v="0.33333333333333331"/>
  </r>
  <r>
    <n v="3396"/>
    <s v="Caio Mendes"/>
    <x v="1"/>
    <d v="2024-08-09T00:00:00"/>
    <s v="Yes"/>
    <n v="5"/>
    <s v="Annual"/>
    <s v="No"/>
    <n v="0"/>
    <s v="No"/>
    <n v="0"/>
    <n v="0"/>
    <n v="5"/>
    <x v="7"/>
    <x v="0"/>
    <n v="5"/>
    <n v="0"/>
    <n v="5"/>
    <n v="0"/>
  </r>
  <r>
    <n v="3397"/>
    <s v="Daniela Moura"/>
    <x v="0"/>
    <d v="2024-08-10T00:00:00"/>
    <s v="No"/>
    <n v="15"/>
    <s v="Monthly"/>
    <s v="Yes"/>
    <n v="30"/>
    <s v="Yes"/>
    <n v="20"/>
    <n v="20"/>
    <n v="45"/>
    <x v="7"/>
    <x v="0"/>
    <n v="15"/>
    <n v="50"/>
    <n v="45"/>
    <n v="0.30769230769230771"/>
  </r>
  <r>
    <n v="3398"/>
    <s v="Eduardo Costa"/>
    <x v="2"/>
    <d v="2024-08-11T00:00:00"/>
    <s v="Yes"/>
    <n v="10"/>
    <s v="Quarterly"/>
    <s v="No"/>
    <n v="0"/>
    <s v="Yes"/>
    <n v="20"/>
    <n v="15"/>
    <n v="15"/>
    <x v="7"/>
    <x v="0"/>
    <n v="10"/>
    <n v="20"/>
    <n v="15"/>
    <n v="0.5"/>
  </r>
  <r>
    <n v="3399"/>
    <s v="Fernanda Gomes"/>
    <x v="1"/>
    <d v="2024-08-12T00:00:00"/>
    <s v="No"/>
    <n v="5"/>
    <s v="Monthly"/>
    <s v="No"/>
    <n v="0"/>
    <s v="No"/>
    <n v="0"/>
    <n v="1"/>
    <n v="4"/>
    <x v="7"/>
    <x v="0"/>
    <n v="5"/>
    <n v="0"/>
    <n v="4"/>
    <n v="0.2"/>
  </r>
  <r>
    <n v="3400"/>
    <s v="Guilherme Souza"/>
    <x v="0"/>
    <d v="2024-08-13T00:00:00"/>
    <s v="Yes"/>
    <n v="15"/>
    <s v="Annual"/>
    <s v="Yes"/>
    <n v="30"/>
    <s v="Yes"/>
    <n v="20"/>
    <n v="5"/>
    <n v="60"/>
    <x v="7"/>
    <x v="0"/>
    <n v="15"/>
    <n v="50"/>
    <n v="60"/>
    <n v="7.6923076923076927E-2"/>
  </r>
  <r>
    <n v="3401"/>
    <s v="Helena Ribeiro"/>
    <x v="2"/>
    <d v="2024-08-14T00:00:00"/>
    <s v="No"/>
    <n v="10"/>
    <s v="Monthly"/>
    <s v="No"/>
    <n v="0"/>
    <s v="Yes"/>
    <n v="20"/>
    <n v="10"/>
    <n v="20"/>
    <x v="7"/>
    <x v="0"/>
    <n v="10"/>
    <n v="20"/>
    <n v="20"/>
    <n v="0.33333333333333331"/>
  </r>
  <r>
    <n v="3402"/>
    <s v="Igor Santos"/>
    <x v="1"/>
    <d v="2024-08-15T00:00:00"/>
    <s v="Yes"/>
    <n v="5"/>
    <s v="Quarterly"/>
    <s v="No"/>
    <n v="0"/>
    <s v="No"/>
    <n v="0"/>
    <n v="0"/>
    <n v="5"/>
    <x v="7"/>
    <x v="0"/>
    <n v="5"/>
    <n v="0"/>
    <n v="5"/>
    <n v="0"/>
  </r>
  <r>
    <n v="3403"/>
    <s v="João Carvalho"/>
    <x v="0"/>
    <d v="2024-08-16T00:00:00"/>
    <s v="No"/>
    <n v="15"/>
    <s v="Monthly"/>
    <s v="Yes"/>
    <n v="30"/>
    <s v="Yes"/>
    <n v="20"/>
    <n v="3"/>
    <n v="62"/>
    <x v="7"/>
    <x v="0"/>
    <n v="15"/>
    <n v="50"/>
    <n v="62"/>
    <n v="4.6153846153846156E-2"/>
  </r>
  <r>
    <n v="3404"/>
    <s v="Klara Fagundes"/>
    <x v="2"/>
    <d v="2024-08-17T00:00:00"/>
    <s v="Yes"/>
    <n v="10"/>
    <s v="Annual"/>
    <s v="No"/>
    <n v="0"/>
    <s v="Yes"/>
    <n v="20"/>
    <n v="15"/>
    <n v="15"/>
    <x v="7"/>
    <x v="0"/>
    <n v="10"/>
    <n v="20"/>
    <n v="15"/>
    <n v="0.5"/>
  </r>
  <r>
    <n v="3405"/>
    <s v="Lúcia Mendonça"/>
    <x v="1"/>
    <d v="2024-08-18T00:00:00"/>
    <s v="No"/>
    <n v="5"/>
    <s v="Monthly"/>
    <s v="No"/>
    <n v="0"/>
    <s v="No"/>
    <n v="0"/>
    <n v="1"/>
    <n v="4"/>
    <x v="7"/>
    <x v="0"/>
    <n v="5"/>
    <n v="0"/>
    <n v="4"/>
    <n v="0.2"/>
  </r>
  <r>
    <n v="3406"/>
    <s v="Marcelo Novaes"/>
    <x v="1"/>
    <d v="2024-08-19T00:00:00"/>
    <s v="Yes"/>
    <n v="5"/>
    <s v="Monthly"/>
    <s v="No"/>
    <n v="0"/>
    <s v="No"/>
    <n v="0"/>
    <n v="0"/>
    <n v="5"/>
    <x v="7"/>
    <x v="0"/>
    <n v="5"/>
    <n v="0"/>
    <n v="5"/>
    <n v="0"/>
  </r>
  <r>
    <n v="3407"/>
    <s v="Nina Pacheco"/>
    <x v="0"/>
    <d v="2024-08-20T00:00:00"/>
    <s v="No"/>
    <n v="15"/>
    <s v="Quarterly"/>
    <s v="Yes"/>
    <n v="30"/>
    <s v="Yes"/>
    <n v="20"/>
    <n v="7"/>
    <n v="58"/>
    <x v="7"/>
    <x v="0"/>
    <n v="15"/>
    <n v="50"/>
    <n v="58"/>
    <n v="0.1076923076923077"/>
  </r>
  <r>
    <n v="3408"/>
    <s v="Olívia Rios"/>
    <x v="2"/>
    <d v="2024-08-21T00:00:00"/>
    <s v="Yes"/>
    <n v="10"/>
    <s v="Annual"/>
    <s v="No"/>
    <n v="0"/>
    <s v="Yes"/>
    <n v="20"/>
    <n v="10"/>
    <n v="20"/>
    <x v="7"/>
    <x v="0"/>
    <n v="10"/>
    <n v="20"/>
    <n v="20"/>
    <n v="0.33333333333333331"/>
  </r>
  <r>
    <n v="3409"/>
    <s v="Paulo Quintana"/>
    <x v="1"/>
    <d v="2024-08-22T00:00:00"/>
    <s v="No"/>
    <n v="5"/>
    <s v="Quarterly"/>
    <s v="No"/>
    <n v="0"/>
    <s v="No"/>
    <n v="0"/>
    <n v="1"/>
    <n v="4"/>
    <x v="7"/>
    <x v="0"/>
    <n v="5"/>
    <n v="0"/>
    <n v="4"/>
    <n v="0.2"/>
  </r>
  <r>
    <n v="3410"/>
    <s v="Raquel Domingos"/>
    <x v="0"/>
    <d v="2024-08-23T00:00:00"/>
    <s v="Yes"/>
    <n v="15"/>
    <s v="Monthly"/>
    <s v="Yes"/>
    <n v="30"/>
    <s v="Yes"/>
    <n v="20"/>
    <n v="15"/>
    <n v="50"/>
    <x v="7"/>
    <x v="0"/>
    <n v="15"/>
    <n v="50"/>
    <n v="50"/>
    <n v="0.23076923076923078"/>
  </r>
  <r>
    <n v="3411"/>
    <s v="Samuel Viana"/>
    <x v="2"/>
    <d v="2024-08-24T00:00:00"/>
    <s v="No"/>
    <n v="10"/>
    <s v="Monthly"/>
    <s v="No"/>
    <n v="0"/>
    <s v="Yes"/>
    <n v="20"/>
    <n v="5"/>
    <n v="25"/>
    <x v="7"/>
    <x v="0"/>
    <n v="10"/>
    <n v="20"/>
    <n v="25"/>
    <n v="0.16666666666666666"/>
  </r>
  <r>
    <n v="3412"/>
    <s v="Tatiane Rocha"/>
    <x v="1"/>
    <d v="2024-08-25T00:00:00"/>
    <s v="Yes"/>
    <n v="5"/>
    <s v="Annual"/>
    <s v="No"/>
    <n v="0"/>
    <s v="No"/>
    <n v="0"/>
    <n v="0"/>
    <n v="5"/>
    <x v="7"/>
    <x v="0"/>
    <n v="5"/>
    <n v="0"/>
    <n v="5"/>
    <n v="0"/>
  </r>
  <r>
    <n v="3413"/>
    <s v="Ulysses Farias"/>
    <x v="0"/>
    <d v="2024-08-26T00:00:00"/>
    <s v="No"/>
    <n v="15"/>
    <s v="Quarterly"/>
    <s v="Yes"/>
    <n v="30"/>
    <s v="Yes"/>
    <n v="20"/>
    <n v="20"/>
    <n v="45"/>
    <x v="7"/>
    <x v="0"/>
    <n v="15"/>
    <n v="50"/>
    <n v="45"/>
    <n v="0.30769230769230771"/>
  </r>
  <r>
    <n v="3414"/>
    <s v="Vanessa Moreira"/>
    <x v="2"/>
    <d v="2024-08-27T00:00:00"/>
    <s v="Yes"/>
    <n v="10"/>
    <s v="Quarterly"/>
    <s v="No"/>
    <n v="0"/>
    <s v="Yes"/>
    <n v="20"/>
    <n v="12"/>
    <n v="18"/>
    <x v="7"/>
    <x v="0"/>
    <n v="10"/>
    <n v="20"/>
    <n v="18"/>
    <n v="0.4"/>
  </r>
  <r>
    <n v="3415"/>
    <s v="William Carvalho"/>
    <x v="1"/>
    <d v="2024-08-28T00:00:00"/>
    <s v="No"/>
    <n v="5"/>
    <s v="Monthly"/>
    <s v="No"/>
    <n v="0"/>
    <s v="No"/>
    <n v="0"/>
    <n v="2"/>
    <n v="3"/>
    <x v="7"/>
    <x v="0"/>
    <n v="5"/>
    <n v="0"/>
    <n v="3"/>
    <n v="0.4"/>
  </r>
  <r>
    <n v="3416"/>
    <s v="Ximena Barros"/>
    <x v="0"/>
    <d v="2024-08-29T00:00:00"/>
    <s v="Yes"/>
    <n v="15"/>
    <s v="Annual"/>
    <s v="Yes"/>
    <n v="30"/>
    <s v="Yes"/>
    <n v="20"/>
    <n v="5"/>
    <n v="60"/>
    <x v="7"/>
    <x v="0"/>
    <n v="15"/>
    <n v="50"/>
    <n v="60"/>
    <n v="7.6923076923076927E-2"/>
  </r>
  <r>
    <n v="3417"/>
    <s v="Yara Machado"/>
    <x v="2"/>
    <d v="2024-08-30T00:00:00"/>
    <s v="No"/>
    <n v="10"/>
    <s v="Monthly"/>
    <s v="No"/>
    <n v="0"/>
    <s v="Yes"/>
    <n v="20"/>
    <n v="10"/>
    <n v="20"/>
    <x v="7"/>
    <x v="0"/>
    <n v="10"/>
    <n v="20"/>
    <n v="20"/>
    <n v="0.33333333333333331"/>
  </r>
  <r>
    <n v="3418"/>
    <s v="Zacarias Costa"/>
    <x v="1"/>
    <d v="2024-08-31T00:00:00"/>
    <s v="Yes"/>
    <n v="5"/>
    <s v="Quarterly"/>
    <s v="No"/>
    <n v="0"/>
    <s v="No"/>
    <n v="0"/>
    <n v="0"/>
    <n v="5"/>
    <x v="7"/>
    <x v="0"/>
    <n v="5"/>
    <n v="0"/>
    <n v="5"/>
    <n v="0"/>
  </r>
  <r>
    <n v="3419"/>
    <s v="André Lopes"/>
    <x v="0"/>
    <d v="2024-09-01T00:00:00"/>
    <s v="No"/>
    <n v="15"/>
    <s v="Monthly"/>
    <s v="Yes"/>
    <n v="30"/>
    <s v="Yes"/>
    <n v="20"/>
    <n v="3"/>
    <n v="62"/>
    <x v="8"/>
    <x v="0"/>
    <n v="15"/>
    <n v="50"/>
    <n v="62"/>
    <n v="4.6153846153846156E-2"/>
  </r>
  <r>
    <n v="3420"/>
    <s v="Beatriz Souza"/>
    <x v="2"/>
    <d v="2024-09-02T00:00:00"/>
    <s v="Yes"/>
    <n v="10"/>
    <s v="Annual"/>
    <s v="No"/>
    <n v="0"/>
    <s v="Yes"/>
    <n v="20"/>
    <n v="15"/>
    <n v="15"/>
    <x v="8"/>
    <x v="0"/>
    <n v="10"/>
    <n v="20"/>
    <n v="15"/>
    <n v="0.5"/>
  </r>
  <r>
    <n v="3421"/>
    <s v="Caio Pereira"/>
    <x v="1"/>
    <d v="2024-09-03T00:00:00"/>
    <s v="No"/>
    <n v="5"/>
    <s v="Monthly"/>
    <s v="No"/>
    <n v="0"/>
    <s v="No"/>
    <n v="0"/>
    <n v="1"/>
    <n v="4"/>
    <x v="8"/>
    <x v="0"/>
    <n v="5"/>
    <n v="0"/>
    <n v="4"/>
    <n v="0.2"/>
  </r>
  <r>
    <n v="3422"/>
    <s v="Daniela Araújo"/>
    <x v="0"/>
    <d v="2024-09-04T00:00:00"/>
    <s v="Yes"/>
    <n v="15"/>
    <s v="Quarterly"/>
    <s v="Yes"/>
    <n v="30"/>
    <s v="Yes"/>
    <n v="20"/>
    <n v="7"/>
    <n v="58"/>
    <x v="8"/>
    <x v="0"/>
    <n v="15"/>
    <n v="50"/>
    <n v="58"/>
    <n v="0.1076923076923077"/>
  </r>
  <r>
    <n v="3423"/>
    <s v="Eduardo Santos"/>
    <x v="2"/>
    <d v="2024-09-05T00:00:00"/>
    <s v="No"/>
    <n v="10"/>
    <s v="Monthly"/>
    <s v="No"/>
    <n v="0"/>
    <s v="Yes"/>
    <n v="20"/>
    <n v="10"/>
    <n v="20"/>
    <x v="8"/>
    <x v="0"/>
    <n v="10"/>
    <n v="20"/>
    <n v="20"/>
    <n v="0.33333333333333331"/>
  </r>
  <r>
    <n v="3424"/>
    <s v="Fernanda Lima"/>
    <x v="1"/>
    <d v="2024-09-06T00:00:00"/>
    <s v="Yes"/>
    <n v="5"/>
    <s v="Annual"/>
    <s v="No"/>
    <n v="0"/>
    <s v="No"/>
    <n v="0"/>
    <n v="0"/>
    <n v="5"/>
    <x v="8"/>
    <x v="0"/>
    <n v="5"/>
    <n v="0"/>
    <n v="5"/>
    <n v="0"/>
  </r>
  <r>
    <n v="3425"/>
    <s v="Gabriel Teixeira"/>
    <x v="0"/>
    <d v="2024-09-07T00:00:00"/>
    <s v="No"/>
    <n v="15"/>
    <s v="Monthly"/>
    <s v="Yes"/>
    <n v="30"/>
    <s v="Yes"/>
    <n v="20"/>
    <n v="20"/>
    <n v="45"/>
    <x v="8"/>
    <x v="0"/>
    <n v="15"/>
    <n v="50"/>
    <n v="45"/>
    <n v="0.30769230769230771"/>
  </r>
  <r>
    <n v="3426"/>
    <s v="Helena Ribeiro"/>
    <x v="2"/>
    <d v="2024-09-08T00:00:00"/>
    <s v="Yes"/>
    <n v="10"/>
    <s v="Quarterly"/>
    <s v="No"/>
    <n v="0"/>
    <s v="Yes"/>
    <n v="20"/>
    <n v="15"/>
    <n v="15"/>
    <x v="8"/>
    <x v="0"/>
    <n v="10"/>
    <n v="20"/>
    <n v="15"/>
    <n v="0.5"/>
  </r>
  <r>
    <n v="3427"/>
    <s v="Igor Mendes"/>
    <x v="1"/>
    <d v="2024-09-09T00:00:00"/>
    <s v="No"/>
    <n v="5"/>
    <s v="Monthly"/>
    <s v="No"/>
    <n v="0"/>
    <s v="No"/>
    <n v="0"/>
    <n v="1"/>
    <n v="4"/>
    <x v="8"/>
    <x v="0"/>
    <n v="5"/>
    <n v="0"/>
    <n v="4"/>
    <n v="0.2"/>
  </r>
  <r>
    <n v="3428"/>
    <s v="Joana Silveira"/>
    <x v="0"/>
    <d v="2024-09-10T00:00:00"/>
    <s v="Yes"/>
    <n v="15"/>
    <s v="Annual"/>
    <s v="Yes"/>
    <n v="30"/>
    <s v="Yes"/>
    <n v="20"/>
    <n v="3"/>
    <n v="62"/>
    <x v="8"/>
    <x v="0"/>
    <n v="15"/>
    <n v="50"/>
    <n v="62"/>
    <n v="4.6153846153846156E-2"/>
  </r>
  <r>
    <n v="3429"/>
    <s v="Lucas Martins"/>
    <x v="2"/>
    <d v="2024-09-11T00:00:00"/>
    <s v="No"/>
    <n v="10"/>
    <s v="Monthly"/>
    <s v="No"/>
    <n v="0"/>
    <s v="Yes"/>
    <n v="20"/>
    <n v="10"/>
    <n v="20"/>
    <x v="8"/>
    <x v="0"/>
    <n v="10"/>
    <n v="20"/>
    <n v="20"/>
    <n v="0.33333333333333331"/>
  </r>
  <r>
    <n v="3430"/>
    <s v="Marcela Gouveia"/>
    <x v="1"/>
    <d v="2024-09-12T00:00:00"/>
    <s v="Yes"/>
    <n v="5"/>
    <s v="Quarterly"/>
    <s v="No"/>
    <n v="0"/>
    <s v="No"/>
    <n v="0"/>
    <n v="0"/>
    <n v="5"/>
    <x v="8"/>
    <x v="0"/>
    <n v="5"/>
    <n v="0"/>
    <n v="5"/>
    <n v="0"/>
  </r>
  <r>
    <n v="3431"/>
    <s v="Nicolas Borges"/>
    <x v="0"/>
    <d v="2024-09-13T00:00:00"/>
    <s v="No"/>
    <n v="15"/>
    <s v="Monthly"/>
    <s v="Yes"/>
    <n v="30"/>
    <s v="Yes"/>
    <n v="20"/>
    <n v="15"/>
    <n v="50"/>
    <x v="8"/>
    <x v="0"/>
    <n v="15"/>
    <n v="50"/>
    <n v="50"/>
    <n v="0.23076923076923078"/>
  </r>
  <r>
    <n v="3432"/>
    <s v="Olivia Freitas"/>
    <x v="2"/>
    <d v="2024-09-14T00:00:00"/>
    <s v="Yes"/>
    <n v="10"/>
    <s v="Annual"/>
    <s v="No"/>
    <n v="0"/>
    <s v="Yes"/>
    <n v="20"/>
    <n v="15"/>
    <n v="15"/>
    <x v="8"/>
    <x v="0"/>
    <n v="10"/>
    <n v="20"/>
    <n v="15"/>
    <n v="0.5"/>
  </r>
  <r>
    <n v="3433"/>
    <s v="Paulo Nogueira"/>
    <x v="1"/>
    <d v="2024-09-15T00:00:00"/>
    <s v="No"/>
    <n v="5"/>
    <s v="Monthly"/>
    <s v="No"/>
    <n v="0"/>
    <s v="No"/>
    <n v="0"/>
    <n v="1"/>
    <n v="4"/>
    <x v="8"/>
    <x v="0"/>
    <n v="5"/>
    <n v="0"/>
    <n v="4"/>
    <n v="0.2"/>
  </r>
  <r>
    <n v="3434"/>
    <s v="Raquel Andrade"/>
    <x v="0"/>
    <d v="2024-09-16T00:00:00"/>
    <s v="Yes"/>
    <n v="15"/>
    <s v="Quarterly"/>
    <s v="Yes"/>
    <n v="30"/>
    <s v="Yes"/>
    <n v="20"/>
    <n v="7"/>
    <n v="58"/>
    <x v="8"/>
    <x v="0"/>
    <n v="15"/>
    <n v="50"/>
    <n v="58"/>
    <n v="0.1076923076923077"/>
  </r>
  <r>
    <n v="3435"/>
    <s v="Sônia Carvalho"/>
    <x v="2"/>
    <d v="2024-09-17T00:00:00"/>
    <s v="No"/>
    <n v="10"/>
    <s v="Monthly"/>
    <s v="No"/>
    <n v="0"/>
    <s v="Yes"/>
    <n v="20"/>
    <n v="10"/>
    <n v="20"/>
    <x v="8"/>
    <x v="0"/>
    <n v="10"/>
    <n v="20"/>
    <n v="20"/>
    <n v="0.33333333333333331"/>
  </r>
  <r>
    <n v="3436"/>
    <s v="Tiago Rodrigues"/>
    <x v="1"/>
    <d v="2024-09-18T00:00:00"/>
    <s v="Yes"/>
    <n v="5"/>
    <s v="Monthly"/>
    <s v="No"/>
    <n v="0"/>
    <s v="No"/>
    <n v="0"/>
    <n v="0"/>
    <n v="5"/>
    <x v="8"/>
    <x v="0"/>
    <n v="5"/>
    <n v="0"/>
    <n v="5"/>
    <n v="0"/>
  </r>
  <r>
    <n v="3437"/>
    <s v="Ursula Monteiro"/>
    <x v="0"/>
    <d v="2024-09-19T00:00:00"/>
    <s v="No"/>
    <n v="15"/>
    <s v="Quarterly"/>
    <s v="Yes"/>
    <n v="30"/>
    <s v="Yes"/>
    <n v="20"/>
    <n v="7"/>
    <n v="58"/>
    <x v="8"/>
    <x v="0"/>
    <n v="15"/>
    <n v="50"/>
    <n v="58"/>
    <n v="0.1076923076923077"/>
  </r>
  <r>
    <n v="3438"/>
    <s v="Vanessa Pereira"/>
    <x v="2"/>
    <d v="2024-09-20T00:00:00"/>
    <s v="Yes"/>
    <n v="10"/>
    <s v="Annual"/>
    <s v="No"/>
    <n v="0"/>
    <s v="Yes"/>
    <n v="20"/>
    <n v="10"/>
    <n v="20"/>
    <x v="8"/>
    <x v="0"/>
    <n v="10"/>
    <n v="20"/>
    <n v="20"/>
    <n v="0.33333333333333331"/>
  </r>
  <r>
    <n v="3439"/>
    <s v="Walter Silva"/>
    <x v="1"/>
    <d v="2024-09-21T00:00:00"/>
    <s v="No"/>
    <n v="5"/>
    <s v="Quarterly"/>
    <s v="No"/>
    <n v="0"/>
    <s v="No"/>
    <n v="0"/>
    <n v="1"/>
    <n v="4"/>
    <x v="8"/>
    <x v="0"/>
    <n v="5"/>
    <n v="0"/>
    <n v="4"/>
    <n v="0.2"/>
  </r>
  <r>
    <n v="3440"/>
    <s v="Xavier Almeida"/>
    <x v="0"/>
    <d v="2024-09-22T00:00:00"/>
    <s v="Yes"/>
    <n v="15"/>
    <s v="Monthly"/>
    <s v="Yes"/>
    <n v="30"/>
    <s v="Yes"/>
    <n v="20"/>
    <n v="15"/>
    <n v="50"/>
    <x v="8"/>
    <x v="0"/>
    <n v="15"/>
    <n v="50"/>
    <n v="50"/>
    <n v="0.23076923076923078"/>
  </r>
  <r>
    <n v="3441"/>
    <s v="Yasmine Correia"/>
    <x v="2"/>
    <d v="2024-09-23T00:00:00"/>
    <s v="No"/>
    <n v="10"/>
    <s v="Monthly"/>
    <s v="No"/>
    <n v="0"/>
    <s v="Yes"/>
    <n v="20"/>
    <n v="5"/>
    <n v="25"/>
    <x v="8"/>
    <x v="0"/>
    <n v="10"/>
    <n v="20"/>
    <n v="25"/>
    <n v="0.16666666666666666"/>
  </r>
  <r>
    <n v="3442"/>
    <s v="Zacarias Almeida"/>
    <x v="1"/>
    <d v="2024-09-24T00:00:00"/>
    <s v="Yes"/>
    <n v="5"/>
    <s v="Annual"/>
    <s v="No"/>
    <n v="0"/>
    <s v="No"/>
    <n v="0"/>
    <n v="0"/>
    <n v="5"/>
    <x v="8"/>
    <x v="0"/>
    <n v="5"/>
    <n v="0"/>
    <n v="5"/>
    <n v="0"/>
  </r>
  <r>
    <n v="3443"/>
    <s v="Amanda Costa"/>
    <x v="0"/>
    <d v="2024-09-25T00:00:00"/>
    <s v="No"/>
    <n v="15"/>
    <s v="Quarterly"/>
    <s v="Yes"/>
    <n v="30"/>
    <s v="Yes"/>
    <n v="20"/>
    <n v="20"/>
    <n v="45"/>
    <x v="8"/>
    <x v="0"/>
    <n v="15"/>
    <n v="50"/>
    <n v="45"/>
    <n v="0.30769230769230771"/>
  </r>
  <r>
    <n v="3444"/>
    <s v="Bruno Ferreira"/>
    <x v="2"/>
    <d v="2024-09-26T00:00:00"/>
    <s v="Yes"/>
    <n v="10"/>
    <s v="Quarterly"/>
    <s v="No"/>
    <n v="0"/>
    <s v="Yes"/>
    <n v="20"/>
    <n v="12"/>
    <n v="18"/>
    <x v="8"/>
    <x v="0"/>
    <n v="10"/>
    <n v="20"/>
    <n v="18"/>
    <n v="0.4"/>
  </r>
  <r>
    <n v="3445"/>
    <s v="Carla Dias"/>
    <x v="1"/>
    <d v="2024-09-27T00:00:00"/>
    <s v="No"/>
    <n v="5"/>
    <s v="Monthly"/>
    <s v="No"/>
    <n v="0"/>
    <s v="No"/>
    <n v="0"/>
    <n v="2"/>
    <n v="3"/>
    <x v="8"/>
    <x v="0"/>
    <n v="5"/>
    <n v="0"/>
    <n v="3"/>
    <n v="0.4"/>
  </r>
  <r>
    <n v="3446"/>
    <s v="Diogo Martins"/>
    <x v="0"/>
    <d v="2024-09-28T00:00:00"/>
    <s v="Yes"/>
    <n v="15"/>
    <s v="Annual"/>
    <s v="Yes"/>
    <n v="30"/>
    <s v="Yes"/>
    <n v="20"/>
    <n v="5"/>
    <n v="60"/>
    <x v="8"/>
    <x v="0"/>
    <n v="15"/>
    <n v="50"/>
    <n v="60"/>
    <n v="7.6923076923076927E-2"/>
  </r>
  <r>
    <n v="3447"/>
    <s v="Elisa Campos"/>
    <x v="2"/>
    <d v="2024-09-29T00:00:00"/>
    <s v="No"/>
    <n v="10"/>
    <s v="Monthly"/>
    <s v="No"/>
    <n v="0"/>
    <s v="Yes"/>
    <n v="20"/>
    <n v="10"/>
    <n v="20"/>
    <x v="8"/>
    <x v="0"/>
    <n v="10"/>
    <n v="20"/>
    <n v="20"/>
    <n v="0.33333333333333331"/>
  </r>
  <r>
    <n v="3448"/>
    <s v="Fabiana Lima"/>
    <x v="1"/>
    <d v="2024-09-30T00:00:00"/>
    <s v="Yes"/>
    <n v="5"/>
    <s v="Quarterly"/>
    <s v="No"/>
    <n v="0"/>
    <s v="No"/>
    <n v="0"/>
    <n v="0"/>
    <n v="5"/>
    <x v="8"/>
    <x v="0"/>
    <n v="5"/>
    <n v="0"/>
    <n v="5"/>
    <n v="0"/>
  </r>
  <r>
    <n v="3449"/>
    <s v="Gabriel Santos"/>
    <x v="0"/>
    <d v="2024-10-01T00:00:00"/>
    <s v="No"/>
    <n v="15"/>
    <s v="Monthly"/>
    <s v="Yes"/>
    <n v="30"/>
    <s v="Yes"/>
    <n v="20"/>
    <n v="3"/>
    <n v="62"/>
    <x v="9"/>
    <x v="0"/>
    <n v="15"/>
    <n v="50"/>
    <n v="62"/>
    <n v="4.6153846153846156E-2"/>
  </r>
  <r>
    <n v="3450"/>
    <s v="Helena Ferreira"/>
    <x v="2"/>
    <d v="2024-10-02T00:00:00"/>
    <s v="Yes"/>
    <n v="10"/>
    <s v="Annual"/>
    <s v="No"/>
    <n v="0"/>
    <s v="Yes"/>
    <n v="20"/>
    <n v="15"/>
    <n v="15"/>
    <x v="9"/>
    <x v="0"/>
    <n v="10"/>
    <n v="20"/>
    <n v="15"/>
    <n v="0.5"/>
  </r>
  <r>
    <n v="3451"/>
    <s v="Ígor Nunes"/>
    <x v="1"/>
    <d v="2024-10-03T00:00:00"/>
    <s v="No"/>
    <n v="5"/>
    <s v="Monthly"/>
    <s v="No"/>
    <n v="0"/>
    <s v="No"/>
    <n v="0"/>
    <n v="1"/>
    <n v="4"/>
    <x v="9"/>
    <x v="0"/>
    <n v="5"/>
    <n v="0"/>
    <n v="4"/>
    <n v="0.2"/>
  </r>
  <r>
    <n v="3452"/>
    <s v="Joana Silveira"/>
    <x v="0"/>
    <d v="2024-10-04T00:00:00"/>
    <s v="Yes"/>
    <n v="15"/>
    <s v="Quarterly"/>
    <s v="Yes"/>
    <n v="30"/>
    <s v="Yes"/>
    <n v="20"/>
    <n v="7"/>
    <n v="58"/>
    <x v="9"/>
    <x v="0"/>
    <n v="15"/>
    <n v="50"/>
    <n v="58"/>
    <n v="0.1076923076923077"/>
  </r>
  <r>
    <n v="3453"/>
    <s v="Kléber Oliveira"/>
    <x v="2"/>
    <d v="2024-10-05T00:00:00"/>
    <s v="No"/>
    <n v="10"/>
    <s v="Monthly"/>
    <s v="No"/>
    <n v="0"/>
    <s v="Yes"/>
    <n v="20"/>
    <n v="10"/>
    <n v="20"/>
    <x v="9"/>
    <x v="0"/>
    <n v="10"/>
    <n v="20"/>
    <n v="20"/>
    <n v="0.33333333333333331"/>
  </r>
  <r>
    <n v="3454"/>
    <s v="Luciana Morais"/>
    <x v="1"/>
    <d v="2024-10-06T00:00:00"/>
    <s v="Yes"/>
    <n v="5"/>
    <s v="Annual"/>
    <s v="No"/>
    <n v="0"/>
    <s v="No"/>
    <n v="0"/>
    <n v="0"/>
    <n v="5"/>
    <x v="9"/>
    <x v="0"/>
    <n v="5"/>
    <n v="0"/>
    <n v="5"/>
    <n v="0"/>
  </r>
  <r>
    <n v="3455"/>
    <s v="Marcos Vinícius"/>
    <x v="0"/>
    <d v="2024-10-07T00:00:00"/>
    <s v="No"/>
    <n v="15"/>
    <s v="Monthly"/>
    <s v="Yes"/>
    <n v="30"/>
    <s v="Yes"/>
    <n v="20"/>
    <n v="20"/>
    <n v="45"/>
    <x v="9"/>
    <x v="0"/>
    <n v="15"/>
    <n v="50"/>
    <n v="45"/>
    <n v="0.30769230769230771"/>
  </r>
  <r>
    <n v="3456"/>
    <s v="Natália Barros"/>
    <x v="2"/>
    <d v="2024-10-08T00:00:00"/>
    <s v="Yes"/>
    <n v="10"/>
    <s v="Quarterly"/>
    <s v="No"/>
    <n v="0"/>
    <s v="Yes"/>
    <n v="20"/>
    <n v="15"/>
    <n v="15"/>
    <x v="9"/>
    <x v="0"/>
    <n v="10"/>
    <n v="20"/>
    <n v="15"/>
    <n v="0.5"/>
  </r>
  <r>
    <n v="3457"/>
    <s v="Oscar Sampaio"/>
    <x v="1"/>
    <d v="2024-10-09T00:00:00"/>
    <s v="No"/>
    <n v="5"/>
    <s v="Monthly"/>
    <s v="No"/>
    <n v="0"/>
    <s v="No"/>
    <n v="0"/>
    <n v="1"/>
    <n v="4"/>
    <x v="9"/>
    <x v="0"/>
    <n v="5"/>
    <n v="0"/>
    <n v="4"/>
    <n v="0.2"/>
  </r>
  <r>
    <n v="3458"/>
    <s v="Patrícia Leite"/>
    <x v="0"/>
    <d v="2024-10-10T00:00:00"/>
    <s v="Yes"/>
    <n v="15"/>
    <s v="Annual"/>
    <s v="Yes"/>
    <n v="30"/>
    <s v="Yes"/>
    <n v="20"/>
    <n v="3"/>
    <n v="62"/>
    <x v="9"/>
    <x v="0"/>
    <n v="15"/>
    <n v="50"/>
    <n v="62"/>
    <n v="4.6153846153846156E-2"/>
  </r>
  <r>
    <n v="3459"/>
    <s v="Quênia Rocha"/>
    <x v="2"/>
    <d v="2024-10-11T00:00:00"/>
    <s v="No"/>
    <n v="10"/>
    <s v="Monthly"/>
    <s v="No"/>
    <n v="0"/>
    <s v="Yes"/>
    <n v="20"/>
    <n v="10"/>
    <n v="20"/>
    <x v="9"/>
    <x v="0"/>
    <n v="10"/>
    <n v="20"/>
    <n v="20"/>
    <n v="0.33333333333333331"/>
  </r>
  <r>
    <n v="3460"/>
    <s v="Rafael Torres"/>
    <x v="1"/>
    <d v="2024-10-12T00:00:00"/>
    <s v="Yes"/>
    <n v="5"/>
    <s v="Quarterly"/>
    <s v="No"/>
    <n v="0"/>
    <s v="No"/>
    <n v="0"/>
    <n v="0"/>
    <n v="5"/>
    <x v="9"/>
    <x v="0"/>
    <n v="5"/>
    <n v="0"/>
    <n v="5"/>
    <n v="0"/>
  </r>
  <r>
    <n v="3461"/>
    <s v="Sandra Gouveia"/>
    <x v="0"/>
    <d v="2024-10-13T00:00:00"/>
    <s v="No"/>
    <n v="15"/>
    <s v="Monthly"/>
    <s v="Yes"/>
    <n v="30"/>
    <s v="Yes"/>
    <n v="20"/>
    <n v="15"/>
    <n v="50"/>
    <x v="9"/>
    <x v="0"/>
    <n v="15"/>
    <n v="50"/>
    <n v="50"/>
    <n v="0.23076923076923078"/>
  </r>
  <r>
    <n v="3462"/>
    <s v="Tiago Lacerda"/>
    <x v="2"/>
    <d v="2024-10-14T00:00:00"/>
    <s v="Yes"/>
    <n v="10"/>
    <s v="Annual"/>
    <s v="No"/>
    <n v="0"/>
    <s v="Yes"/>
    <n v="20"/>
    <n v="15"/>
    <n v="15"/>
    <x v="9"/>
    <x v="0"/>
    <n v="10"/>
    <n v="20"/>
    <n v="15"/>
    <n v="0.5"/>
  </r>
  <r>
    <n v="3463"/>
    <s v="Ursula Fonseca"/>
    <x v="1"/>
    <d v="2024-10-15T00:00:00"/>
    <s v="No"/>
    <n v="5"/>
    <s v="Monthly"/>
    <s v="No"/>
    <n v="0"/>
    <s v="No"/>
    <n v="0"/>
    <n v="1"/>
    <n v="4"/>
    <x v="9"/>
    <x v="0"/>
    <n v="5"/>
    <n v="0"/>
    <n v="4"/>
    <n v="0.2"/>
  </r>
  <r>
    <n v="3464"/>
    <s v="Vanessa Andrade"/>
    <x v="0"/>
    <d v="2024-10-16T00:00:00"/>
    <s v="Yes"/>
    <n v="15"/>
    <s v="Quarterly"/>
    <s v="Yes"/>
    <n v="30"/>
    <s v="Yes"/>
    <n v="20"/>
    <n v="7"/>
    <n v="58"/>
    <x v="9"/>
    <x v="0"/>
    <n v="15"/>
    <n v="50"/>
    <n v="58"/>
    <n v="0.1076923076923077"/>
  </r>
  <r>
    <n v="3465"/>
    <s v="William Castro"/>
    <x v="2"/>
    <d v="2024-10-17T00:00:00"/>
    <s v="No"/>
    <n v="10"/>
    <s v="Monthly"/>
    <s v="No"/>
    <n v="0"/>
    <s v="Yes"/>
    <n v="20"/>
    <n v="10"/>
    <n v="20"/>
    <x v="9"/>
    <x v="0"/>
    <n v="10"/>
    <n v="20"/>
    <n v="20"/>
    <n v="0.33333333333333331"/>
  </r>
  <r>
    <n v="3466"/>
    <s v="Xavier Monteiro"/>
    <x v="1"/>
    <d v="2024-10-18T00:00:00"/>
    <s v="Yes"/>
    <n v="5"/>
    <s v="Annual"/>
    <s v="No"/>
    <n v="0"/>
    <s v="No"/>
    <n v="0"/>
    <n v="0"/>
    <n v="5"/>
    <x v="9"/>
    <x v="0"/>
    <n v="5"/>
    <n v="0"/>
    <n v="5"/>
    <n v="0"/>
  </r>
  <r>
    <n v="3467"/>
    <s v="Yasmin Figueira"/>
    <x v="0"/>
    <d v="2024-10-19T00:00:00"/>
    <s v="No"/>
    <n v="15"/>
    <s v="Monthly"/>
    <s v="Yes"/>
    <n v="30"/>
    <s v="Yes"/>
    <n v="20"/>
    <n v="15"/>
    <n v="50"/>
    <x v="9"/>
    <x v="0"/>
    <n v="15"/>
    <n v="50"/>
    <n v="50"/>
    <n v="0.23076923076923078"/>
  </r>
  <r>
    <n v="3468"/>
    <s v="Zacarias Mendonça"/>
    <x v="2"/>
    <d v="2024-10-20T00:00:00"/>
    <s v="Yes"/>
    <n v="10"/>
    <s v="Quarterly"/>
    <s v="No"/>
    <n v="0"/>
    <s v="Yes"/>
    <n v="20"/>
    <n v="12"/>
    <n v="18"/>
    <x v="9"/>
    <x v="0"/>
    <n v="10"/>
    <n v="20"/>
    <n v="18"/>
    <n v="0.4"/>
  </r>
  <r>
    <n v="3469"/>
    <s v="Amanda Menezes"/>
    <x v="1"/>
    <d v="2024-10-21T00:00:00"/>
    <s v="No"/>
    <n v="5"/>
    <s v="Monthly"/>
    <s v="No"/>
    <n v="0"/>
    <s v="No"/>
    <n v="0"/>
    <n v="2"/>
    <n v="3"/>
    <x v="9"/>
    <x v="0"/>
    <n v="5"/>
    <n v="0"/>
    <n v="3"/>
    <n v="0.4"/>
  </r>
  <r>
    <n v="3470"/>
    <s v="Bruno Santos"/>
    <x v="0"/>
    <d v="2024-10-22T00:00:00"/>
    <s v="Yes"/>
    <n v="15"/>
    <s v="Annual"/>
    <s v="Yes"/>
    <n v="30"/>
    <s v="Yes"/>
    <n v="20"/>
    <n v="5"/>
    <n v="60"/>
    <x v="9"/>
    <x v="0"/>
    <n v="15"/>
    <n v="50"/>
    <n v="60"/>
    <n v="7.6923076923076927E-2"/>
  </r>
  <r>
    <n v="3471"/>
    <s v="Carla Ferreira"/>
    <x v="2"/>
    <d v="2024-10-23T00:00:00"/>
    <s v="No"/>
    <n v="10"/>
    <s v="Monthly"/>
    <s v="No"/>
    <n v="0"/>
    <s v="Yes"/>
    <n v="20"/>
    <n v="10"/>
    <n v="20"/>
    <x v="9"/>
    <x v="0"/>
    <n v="10"/>
    <n v="20"/>
    <n v="20"/>
    <n v="0.33333333333333331"/>
  </r>
  <r>
    <n v="3472"/>
    <s v="Diogo Alves"/>
    <x v="1"/>
    <d v="2024-10-24T00:00:00"/>
    <s v="Yes"/>
    <n v="5"/>
    <s v="Quarterly"/>
    <s v="No"/>
    <n v="0"/>
    <s v="No"/>
    <n v="0"/>
    <n v="0"/>
    <n v="5"/>
    <x v="9"/>
    <x v="0"/>
    <n v="5"/>
    <n v="0"/>
    <n v="5"/>
    <n v="0"/>
  </r>
  <r>
    <n v="3473"/>
    <s v="Elisa Neves"/>
    <x v="0"/>
    <d v="2024-10-25T00:00:00"/>
    <s v="No"/>
    <n v="15"/>
    <s v="Monthly"/>
    <s v="Yes"/>
    <n v="30"/>
    <s v="Yes"/>
    <n v="20"/>
    <n v="3"/>
    <n v="62"/>
    <x v="9"/>
    <x v="0"/>
    <n v="15"/>
    <n v="50"/>
    <n v="62"/>
    <n v="4.6153846153846156E-2"/>
  </r>
  <r>
    <n v="3474"/>
    <s v="Fabiano Pires"/>
    <x v="2"/>
    <d v="2024-10-26T00:00:00"/>
    <s v="Yes"/>
    <n v="10"/>
    <s v="Annual"/>
    <s v="No"/>
    <n v="0"/>
    <s v="Yes"/>
    <n v="20"/>
    <n v="15"/>
    <n v="15"/>
    <x v="9"/>
    <x v="0"/>
    <n v="10"/>
    <n v="20"/>
    <n v="15"/>
    <n v="0.5"/>
  </r>
  <r>
    <n v="3475"/>
    <s v="Giovana Ribeiro"/>
    <x v="1"/>
    <d v="2024-10-27T00:00:00"/>
    <s v="No"/>
    <n v="5"/>
    <s v="Monthly"/>
    <s v="No"/>
    <n v="0"/>
    <s v="No"/>
    <n v="0"/>
    <n v="1"/>
    <n v="4"/>
    <x v="9"/>
    <x v="0"/>
    <n v="5"/>
    <n v="0"/>
    <n v="4"/>
    <n v="0.2"/>
  </r>
  <r>
    <n v="3476"/>
    <s v="Hélio Costa"/>
    <x v="0"/>
    <d v="2024-10-28T00:00:00"/>
    <s v="Yes"/>
    <n v="15"/>
    <s v="Quarterly"/>
    <s v="Yes"/>
    <n v="30"/>
    <s v="Yes"/>
    <n v="20"/>
    <n v="7"/>
    <n v="58"/>
    <x v="9"/>
    <x v="0"/>
    <n v="15"/>
    <n v="50"/>
    <n v="58"/>
    <n v="0.1076923076923077"/>
  </r>
  <r>
    <n v="3477"/>
    <s v="Íris Loureiro"/>
    <x v="2"/>
    <d v="2024-10-29T00:00:00"/>
    <s v="No"/>
    <n v="10"/>
    <s v="Monthly"/>
    <s v="No"/>
    <n v="0"/>
    <s v="Yes"/>
    <n v="20"/>
    <n v="10"/>
    <n v="20"/>
    <x v="9"/>
    <x v="0"/>
    <n v="10"/>
    <n v="20"/>
    <n v="20"/>
    <n v="0.33333333333333331"/>
  </r>
  <r>
    <n v="3478"/>
    <s v="João Pereira"/>
    <x v="1"/>
    <d v="2024-10-30T00:00:00"/>
    <s v="Yes"/>
    <n v="5"/>
    <s v="Annual"/>
    <s v="No"/>
    <n v="0"/>
    <s v="No"/>
    <n v="0"/>
    <n v="0"/>
    <n v="5"/>
    <x v="9"/>
    <x v="0"/>
    <n v="5"/>
    <n v="0"/>
    <n v="5"/>
    <n v="0"/>
  </r>
  <r>
    <n v="3479"/>
    <s v="Klara Silva"/>
    <x v="0"/>
    <d v="2024-10-31T00:00:00"/>
    <s v="No"/>
    <n v="15"/>
    <s v="Monthly"/>
    <s v="Yes"/>
    <n v="30"/>
    <s v="Yes"/>
    <n v="20"/>
    <n v="20"/>
    <n v="45"/>
    <x v="9"/>
    <x v="0"/>
    <n v="15"/>
    <n v="50"/>
    <n v="45"/>
    <n v="0.30769230769230771"/>
  </r>
  <r>
    <n v="3480"/>
    <s v="Luciana Barros"/>
    <x v="2"/>
    <d v="2024-11-01T00:00:00"/>
    <s v="Yes"/>
    <n v="10"/>
    <s v="Quarterly"/>
    <s v="No"/>
    <n v="0"/>
    <s v="Yes"/>
    <n v="20"/>
    <n v="15"/>
    <n v="15"/>
    <x v="10"/>
    <x v="0"/>
    <n v="10"/>
    <n v="20"/>
    <n v="15"/>
    <n v="0.5"/>
  </r>
  <r>
    <n v="3481"/>
    <s v="Marcos Gomes"/>
    <x v="1"/>
    <d v="2024-11-02T00:00:00"/>
    <s v="No"/>
    <n v="5"/>
    <s v="Monthly"/>
    <s v="No"/>
    <n v="0"/>
    <s v="No"/>
    <n v="0"/>
    <n v="1"/>
    <n v="4"/>
    <x v="10"/>
    <x v="0"/>
    <n v="5"/>
    <n v="0"/>
    <n v="4"/>
    <n v="0.2"/>
  </r>
  <r>
    <n v="3482"/>
    <s v="Natália Soares"/>
    <x v="0"/>
    <d v="2024-11-03T00:00:00"/>
    <s v="Yes"/>
    <n v="15"/>
    <s v="Annual"/>
    <s v="Yes"/>
    <n v="30"/>
    <s v="Yes"/>
    <n v="20"/>
    <n v="3"/>
    <n v="62"/>
    <x v="10"/>
    <x v="0"/>
    <n v="15"/>
    <n v="50"/>
    <n v="62"/>
    <n v="4.6153846153846156E-2"/>
  </r>
  <r>
    <n v="3483"/>
    <s v="Oscar Machado"/>
    <x v="2"/>
    <d v="2024-11-04T00:00:00"/>
    <s v="No"/>
    <n v="10"/>
    <s v="Monthly"/>
    <s v="No"/>
    <n v="0"/>
    <s v="Yes"/>
    <n v="20"/>
    <n v="10"/>
    <n v="20"/>
    <x v="10"/>
    <x v="0"/>
    <n v="10"/>
    <n v="20"/>
    <n v="20"/>
    <n v="0.33333333333333331"/>
  </r>
  <r>
    <n v="3484"/>
    <s v="Patrícia Lima"/>
    <x v="1"/>
    <d v="2024-11-05T00:00:00"/>
    <s v="Yes"/>
    <n v="5"/>
    <s v="Quarterly"/>
    <s v="No"/>
    <n v="0"/>
    <s v="No"/>
    <n v="0"/>
    <n v="0"/>
    <n v="5"/>
    <x v="10"/>
    <x v="0"/>
    <n v="5"/>
    <n v="0"/>
    <n v="5"/>
    <n v="0"/>
  </r>
  <r>
    <n v="3485"/>
    <s v="Quirino Neto"/>
    <x v="0"/>
    <d v="2024-11-06T00:00:00"/>
    <s v="No"/>
    <n v="15"/>
    <s v="Monthly"/>
    <s v="Yes"/>
    <n v="30"/>
    <s v="Yes"/>
    <n v="20"/>
    <n v="15"/>
    <n v="50"/>
    <x v="10"/>
    <x v="0"/>
    <n v="15"/>
    <n v="50"/>
    <n v="50"/>
    <n v="0.23076923076923078"/>
  </r>
  <r>
    <n v="3486"/>
    <s v="Rafaela Souza"/>
    <x v="1"/>
    <d v="2024-11-07T00:00:00"/>
    <s v="Yes"/>
    <n v="5"/>
    <s v="Monthly"/>
    <s v="No"/>
    <n v="0"/>
    <s v="No"/>
    <n v="0"/>
    <n v="0"/>
    <n v="5"/>
    <x v="10"/>
    <x v="0"/>
    <n v="5"/>
    <n v="0"/>
    <n v="5"/>
    <n v="0"/>
  </r>
  <r>
    <n v="3487"/>
    <s v="Sandro Almeida"/>
    <x v="0"/>
    <d v="2024-11-08T00:00:00"/>
    <s v="No"/>
    <n v="15"/>
    <s v="Quarterly"/>
    <s v="Yes"/>
    <n v="30"/>
    <s v="Yes"/>
    <n v="20"/>
    <n v="7"/>
    <n v="58"/>
    <x v="10"/>
    <x v="0"/>
    <n v="15"/>
    <n v="50"/>
    <n v="58"/>
    <n v="0.1076923076923077"/>
  </r>
  <r>
    <n v="3488"/>
    <s v="Tânia Ribeiro"/>
    <x v="2"/>
    <d v="2024-11-09T00:00:00"/>
    <s v="Yes"/>
    <n v="10"/>
    <s v="Annual"/>
    <s v="No"/>
    <n v="0"/>
    <s v="Yes"/>
    <n v="20"/>
    <n v="10"/>
    <n v="20"/>
    <x v="10"/>
    <x v="0"/>
    <n v="10"/>
    <n v="20"/>
    <n v="20"/>
    <n v="0.33333333333333331"/>
  </r>
  <r>
    <n v="3489"/>
    <s v="Ugo Dias"/>
    <x v="1"/>
    <d v="2024-11-10T00:00:00"/>
    <s v="No"/>
    <n v="5"/>
    <s v="Quarterly"/>
    <s v="No"/>
    <n v="0"/>
    <s v="No"/>
    <n v="0"/>
    <n v="1"/>
    <n v="4"/>
    <x v="10"/>
    <x v="0"/>
    <n v="5"/>
    <n v="0"/>
    <n v="4"/>
    <n v="0.2"/>
  </r>
  <r>
    <n v="3490"/>
    <s v="Valéria Lima"/>
    <x v="0"/>
    <d v="2024-11-11T00:00:00"/>
    <s v="Yes"/>
    <n v="15"/>
    <s v="Monthly"/>
    <s v="Yes"/>
    <n v="30"/>
    <s v="Yes"/>
    <n v="20"/>
    <n v="15"/>
    <n v="50"/>
    <x v="10"/>
    <x v="0"/>
    <n v="15"/>
    <n v="50"/>
    <n v="50"/>
    <n v="0.23076923076923078"/>
  </r>
  <r>
    <n v="3491"/>
    <s v="William Fernandes"/>
    <x v="2"/>
    <d v="2024-11-12T00:00:00"/>
    <s v="No"/>
    <n v="10"/>
    <s v="Monthly"/>
    <s v="No"/>
    <n v="0"/>
    <s v="Yes"/>
    <n v="20"/>
    <n v="5"/>
    <n v="25"/>
    <x v="10"/>
    <x v="0"/>
    <n v="10"/>
    <n v="20"/>
    <n v="25"/>
    <n v="0.16666666666666666"/>
  </r>
  <r>
    <n v="3492"/>
    <s v="Xuxa Mendes"/>
    <x v="1"/>
    <d v="2024-11-13T00:00:00"/>
    <s v="Yes"/>
    <n v="5"/>
    <s v="Annual"/>
    <s v="No"/>
    <n v="0"/>
    <s v="No"/>
    <n v="0"/>
    <n v="0"/>
    <n v="5"/>
    <x v="10"/>
    <x v="0"/>
    <n v="5"/>
    <n v="0"/>
    <n v="5"/>
    <n v="0"/>
  </r>
  <r>
    <n v="3493"/>
    <s v="Ygor Farias"/>
    <x v="0"/>
    <d v="2024-11-14T00:00:00"/>
    <s v="No"/>
    <n v="15"/>
    <s v="Quarterly"/>
    <s v="Yes"/>
    <n v="30"/>
    <s v="Yes"/>
    <n v="20"/>
    <n v="20"/>
    <n v="45"/>
    <x v="10"/>
    <x v="0"/>
    <n v="15"/>
    <n v="50"/>
    <n v="45"/>
    <n v="0.30769230769230771"/>
  </r>
  <r>
    <n v="3494"/>
    <s v="Zilda Barros"/>
    <x v="2"/>
    <d v="2024-11-15T00:00:00"/>
    <s v="Yes"/>
    <n v="10"/>
    <s v="Quarterly"/>
    <s v="No"/>
    <n v="0"/>
    <s v="Yes"/>
    <n v="20"/>
    <n v="12"/>
    <n v="18"/>
    <x v="10"/>
    <x v="0"/>
    <n v="10"/>
    <n v="20"/>
    <n v="18"/>
    <n v="0.4"/>
  </r>
  <r>
    <n v="3495"/>
    <s v="Amanda Santos"/>
    <x v="1"/>
    <d v="2024-11-16T00:00:00"/>
    <s v="No"/>
    <n v="5"/>
    <s v="Monthly"/>
    <s v="No"/>
    <n v="0"/>
    <s v="No"/>
    <n v="0"/>
    <n v="2"/>
    <n v="3"/>
    <x v="10"/>
    <x v="0"/>
    <n v="5"/>
    <n v="0"/>
    <n v="3"/>
    <n v="0.4"/>
  </r>
  <r>
    <n v="3496"/>
    <s v="Bruno Costa"/>
    <x v="0"/>
    <d v="2024-11-17T00:00:00"/>
    <s v="Yes"/>
    <n v="15"/>
    <s v="Annual"/>
    <s v="Yes"/>
    <n v="30"/>
    <s v="Yes"/>
    <n v="20"/>
    <n v="5"/>
    <n v="60"/>
    <x v="10"/>
    <x v="0"/>
    <n v="15"/>
    <n v="50"/>
    <n v="60"/>
    <n v="7.6923076923076927E-2"/>
  </r>
  <r>
    <n v="3497"/>
    <s v="Carla Rodrigues"/>
    <x v="2"/>
    <d v="2024-11-18T00:00:00"/>
    <s v="No"/>
    <n v="10"/>
    <s v="Monthly"/>
    <s v="No"/>
    <n v="0"/>
    <s v="Yes"/>
    <n v="20"/>
    <n v="10"/>
    <n v="20"/>
    <x v="10"/>
    <x v="0"/>
    <n v="10"/>
    <n v="20"/>
    <n v="20"/>
    <n v="0.33333333333333331"/>
  </r>
  <r>
    <n v="3498"/>
    <s v="Diogo Pereira"/>
    <x v="1"/>
    <d v="2024-11-19T00:00:00"/>
    <s v="Yes"/>
    <n v="5"/>
    <s v="Quarterly"/>
    <s v="No"/>
    <n v="0"/>
    <s v="No"/>
    <n v="0"/>
    <n v="0"/>
    <n v="5"/>
    <x v="10"/>
    <x v="0"/>
    <n v="5"/>
    <n v="0"/>
    <n v="5"/>
    <n v="0"/>
  </r>
  <r>
    <n v="3499"/>
    <s v="Elisa Correia"/>
    <x v="0"/>
    <d v="2024-11-20T00:00:00"/>
    <s v="No"/>
    <n v="15"/>
    <s v="Monthly"/>
    <s v="Yes"/>
    <n v="30"/>
    <s v="Yes"/>
    <n v="20"/>
    <n v="3"/>
    <n v="62"/>
    <x v="10"/>
    <x v="0"/>
    <n v="15"/>
    <n v="50"/>
    <n v="62"/>
    <n v="4.6153846153846156E-2"/>
  </r>
  <r>
    <n v="3500"/>
    <s v="Fábio Lourenço"/>
    <x v="2"/>
    <d v="2024-11-21T00:00:00"/>
    <s v="Yes"/>
    <n v="10"/>
    <s v="Annual"/>
    <s v="No"/>
    <n v="0"/>
    <s v="Yes"/>
    <n v="20"/>
    <n v="15"/>
    <n v="15"/>
    <x v="10"/>
    <x v="0"/>
    <n v="10"/>
    <n v="20"/>
    <n v="15"/>
    <n v="0.5"/>
  </r>
  <r>
    <n v="3501"/>
    <s v="Gabriela Neves"/>
    <x v="1"/>
    <d v="2024-11-22T00:00:00"/>
    <s v="No"/>
    <n v="5"/>
    <s v="Monthly"/>
    <s v="No"/>
    <n v="0"/>
    <s v="No"/>
    <n v="0"/>
    <n v="1"/>
    <n v="4"/>
    <x v="10"/>
    <x v="0"/>
    <n v="5"/>
    <n v="0"/>
    <n v="4"/>
    <n v="0.2"/>
  </r>
  <r>
    <n v="3502"/>
    <s v="Henrique Gonçalves"/>
    <x v="0"/>
    <d v="2024-11-23T00:00:00"/>
    <s v="Yes"/>
    <n v="15"/>
    <s v="Quarterly"/>
    <s v="Yes"/>
    <n v="30"/>
    <s v="Yes"/>
    <n v="20"/>
    <n v="7"/>
    <n v="58"/>
    <x v="10"/>
    <x v="0"/>
    <n v="15"/>
    <n v="50"/>
    <n v="58"/>
    <n v="0.1076923076923077"/>
  </r>
  <r>
    <n v="3503"/>
    <s v="Íris Santos"/>
    <x v="2"/>
    <d v="2024-11-24T00:00:00"/>
    <s v="No"/>
    <n v="10"/>
    <s v="Monthly"/>
    <s v="No"/>
    <n v="0"/>
    <s v="Yes"/>
    <n v="20"/>
    <n v="10"/>
    <n v="20"/>
    <x v="10"/>
    <x v="0"/>
    <n v="10"/>
    <n v="20"/>
    <n v="20"/>
    <n v="0.33333333333333331"/>
  </r>
  <r>
    <n v="3504"/>
    <s v="João Marcelo Alves"/>
    <x v="1"/>
    <d v="2024-11-25T00:00:00"/>
    <s v="Yes"/>
    <n v="5"/>
    <s v="Annual"/>
    <s v="No"/>
    <n v="0"/>
    <s v="No"/>
    <n v="0"/>
    <n v="0"/>
    <n v="5"/>
    <x v="10"/>
    <x v="0"/>
    <n v="5"/>
    <n v="0"/>
    <n v="5"/>
    <n v="0"/>
  </r>
  <r>
    <n v="3505"/>
    <s v="Klara Fonseca"/>
    <x v="0"/>
    <d v="2024-11-26T00:00:00"/>
    <s v="No"/>
    <n v="15"/>
    <s v="Monthly"/>
    <s v="Yes"/>
    <n v="30"/>
    <s v="Yes"/>
    <n v="20"/>
    <n v="20"/>
    <n v="45"/>
    <x v="10"/>
    <x v="0"/>
    <n v="15"/>
    <n v="50"/>
    <n v="45"/>
    <n v="0.30769230769230771"/>
  </r>
  <r>
    <n v="3506"/>
    <s v="Lucas Mendonça"/>
    <x v="2"/>
    <d v="2024-11-27T00:00:00"/>
    <s v="Yes"/>
    <n v="10"/>
    <s v="Quarterly"/>
    <s v="No"/>
    <n v="0"/>
    <s v="Yes"/>
    <n v="20"/>
    <n v="15"/>
    <n v="15"/>
    <x v="10"/>
    <x v="0"/>
    <n v="10"/>
    <n v="20"/>
    <n v="15"/>
    <n v="0.5"/>
  </r>
  <r>
    <n v="3507"/>
    <s v="Marcela Torres"/>
    <x v="1"/>
    <d v="2024-11-28T00:00:00"/>
    <s v="No"/>
    <n v="5"/>
    <s v="Monthly"/>
    <s v="No"/>
    <n v="0"/>
    <s v="No"/>
    <n v="0"/>
    <n v="1"/>
    <n v="4"/>
    <x v="10"/>
    <x v="0"/>
    <n v="5"/>
    <n v="0"/>
    <n v="4"/>
    <n v="0.2"/>
  </r>
  <r>
    <n v="3508"/>
    <s v="Natália Castro"/>
    <x v="0"/>
    <d v="2024-11-29T00:00:00"/>
    <s v="Yes"/>
    <n v="15"/>
    <s v="Annual"/>
    <s v="Yes"/>
    <n v="30"/>
    <s v="Yes"/>
    <n v="20"/>
    <n v="3"/>
    <n v="62"/>
    <x v="10"/>
    <x v="0"/>
    <n v="15"/>
    <n v="50"/>
    <n v="62"/>
    <n v="4.6153846153846156E-2"/>
  </r>
  <r>
    <n v="3509"/>
    <s v="Oscar Martins"/>
    <x v="2"/>
    <d v="2024-11-30T00:00:00"/>
    <s v="No"/>
    <n v="10"/>
    <s v="Monthly"/>
    <s v="No"/>
    <n v="0"/>
    <s v="Yes"/>
    <n v="20"/>
    <n v="10"/>
    <n v="20"/>
    <x v="10"/>
    <x v="0"/>
    <n v="10"/>
    <n v="20"/>
    <n v="20"/>
    <n v="0.33333333333333331"/>
  </r>
  <r>
    <n v="3510"/>
    <s v="Patrícia Oliveira"/>
    <x v="1"/>
    <d v="2024-12-01T00:00:00"/>
    <s v="Yes"/>
    <n v="5"/>
    <s v="Quarterly"/>
    <s v="No"/>
    <n v="0"/>
    <s v="No"/>
    <n v="0"/>
    <n v="0"/>
    <n v="5"/>
    <x v="11"/>
    <x v="0"/>
    <n v="5"/>
    <n v="0"/>
    <n v="5"/>
    <n v="0"/>
  </r>
  <r>
    <n v="3511"/>
    <s v="Quentin Nogueira"/>
    <x v="0"/>
    <d v="2024-12-02T00:00:00"/>
    <s v="No"/>
    <n v="15"/>
    <s v="Monthly"/>
    <s v="Yes"/>
    <n v="30"/>
    <s v="Yes"/>
    <n v="20"/>
    <n v="15"/>
    <n v="50"/>
    <x v="11"/>
    <x v="0"/>
    <n v="15"/>
    <n v="50"/>
    <n v="50"/>
    <n v="0.23076923076923078"/>
  </r>
  <r>
    <n v="3512"/>
    <s v="Raquel Silva"/>
    <x v="2"/>
    <d v="2024-12-03T00:00:00"/>
    <s v="Yes"/>
    <n v="10"/>
    <s v="Annual"/>
    <s v="No"/>
    <n v="0"/>
    <s v="Yes"/>
    <n v="20"/>
    <n v="15"/>
    <n v="15"/>
    <x v="11"/>
    <x v="0"/>
    <n v="10"/>
    <n v="20"/>
    <n v="15"/>
    <n v="0.5"/>
  </r>
  <r>
    <n v="3513"/>
    <s v="Sandro Gomes"/>
    <x v="1"/>
    <d v="2024-12-04T00:00:00"/>
    <s v="No"/>
    <n v="5"/>
    <s v="Monthly"/>
    <s v="No"/>
    <n v="0"/>
    <s v="No"/>
    <n v="0"/>
    <n v="1"/>
    <n v="4"/>
    <x v="11"/>
    <x v="0"/>
    <n v="5"/>
    <n v="0"/>
    <n v="4"/>
    <n v="0.2"/>
  </r>
  <r>
    <n v="3514"/>
    <s v="Tânia Machado"/>
    <x v="0"/>
    <d v="2024-12-05T00:00:00"/>
    <s v="Yes"/>
    <n v="15"/>
    <s v="Quarterly"/>
    <s v="Yes"/>
    <n v="30"/>
    <s v="Yes"/>
    <n v="20"/>
    <n v="7"/>
    <n v="58"/>
    <x v="11"/>
    <x v="0"/>
    <n v="15"/>
    <n v="50"/>
    <n v="58"/>
    <n v="0.1076923076923077"/>
  </r>
  <r>
    <n v="3515"/>
    <s v="Ursula Silva"/>
    <x v="2"/>
    <d v="2024-12-06T00:00:00"/>
    <s v="No"/>
    <n v="10"/>
    <s v="Monthly"/>
    <s v="No"/>
    <n v="0"/>
    <s v="Yes"/>
    <n v="20"/>
    <n v="10"/>
    <n v="20"/>
    <x v="11"/>
    <x v="0"/>
    <n v="10"/>
    <n v="20"/>
    <n v="20"/>
    <n v="0.33333333333333331"/>
  </r>
  <r>
    <n v="3516"/>
    <s v="Vanessa Moraes"/>
    <x v="1"/>
    <d v="2024-12-07T00:00:00"/>
    <s v="Yes"/>
    <n v="5"/>
    <s v="Annual"/>
    <s v="No"/>
    <n v="0"/>
    <s v="No"/>
    <n v="0"/>
    <n v="0"/>
    <n v="5"/>
    <x v="11"/>
    <x v="0"/>
    <n v="5"/>
    <n v="0"/>
    <n v="5"/>
    <n v="0"/>
  </r>
  <r>
    <n v="3517"/>
    <s v="William Carvalho"/>
    <x v="0"/>
    <d v="2024-12-08T00:00:00"/>
    <s v="No"/>
    <n v="15"/>
    <s v="Monthly"/>
    <s v="Yes"/>
    <n v="30"/>
    <s v="Yes"/>
    <n v="20"/>
    <n v="20"/>
    <n v="45"/>
    <x v="11"/>
    <x v="0"/>
    <n v="15"/>
    <n v="50"/>
    <n v="45"/>
    <n v="0.30769230769230771"/>
  </r>
  <r>
    <n v="3518"/>
    <s v="Xavier Reis"/>
    <x v="2"/>
    <d v="2024-12-09T00:00:00"/>
    <s v="Yes"/>
    <n v="10"/>
    <s v="Quarterly"/>
    <s v="No"/>
    <n v="0"/>
    <s v="Yes"/>
    <n v="20"/>
    <n v="12"/>
    <n v="18"/>
    <x v="11"/>
    <x v="0"/>
    <n v="10"/>
    <n v="20"/>
    <n v="18"/>
    <n v="0.4"/>
  </r>
  <r>
    <n v="3519"/>
    <s v="Yasmin Rocha"/>
    <x v="1"/>
    <d v="2024-12-10T00:00:00"/>
    <s v="No"/>
    <n v="5"/>
    <s v="Monthly"/>
    <s v="No"/>
    <n v="0"/>
    <s v="No"/>
    <n v="0"/>
    <n v="2"/>
    <n v="3"/>
    <x v="11"/>
    <x v="0"/>
    <n v="5"/>
    <n v="0"/>
    <n v="3"/>
    <n v="0.4"/>
  </r>
  <r>
    <n v="3520"/>
    <s v="Zacarias Duarte"/>
    <x v="0"/>
    <d v="2024-12-11T00:00:00"/>
    <s v="Yes"/>
    <n v="15"/>
    <s v="Annual"/>
    <s v="Yes"/>
    <n v="30"/>
    <s v="Yes"/>
    <n v="20"/>
    <n v="5"/>
    <n v="60"/>
    <x v="11"/>
    <x v="0"/>
    <n v="15"/>
    <n v="50"/>
    <n v="60"/>
    <n v="7.6923076923076927E-2"/>
  </r>
  <r>
    <n v="3521"/>
    <s v="Amanda Freitas"/>
    <x v="2"/>
    <d v="2024-12-12T00:00:00"/>
    <s v="No"/>
    <n v="10"/>
    <s v="Monthly"/>
    <s v="No"/>
    <n v="0"/>
    <s v="Yes"/>
    <n v="20"/>
    <n v="10"/>
    <n v="20"/>
    <x v="11"/>
    <x v="0"/>
    <n v="10"/>
    <n v="20"/>
    <n v="20"/>
    <n v="0.33333333333333331"/>
  </r>
  <r>
    <n v="3522"/>
    <s v="Bruno Almeida"/>
    <x v="1"/>
    <d v="2024-12-13T00:00:00"/>
    <s v="Yes"/>
    <n v="5"/>
    <s v="Quarterly"/>
    <s v="No"/>
    <n v="0"/>
    <s v="No"/>
    <n v="0"/>
    <n v="0"/>
    <n v="5"/>
    <x v="11"/>
    <x v="0"/>
    <n v="5"/>
    <n v="0"/>
    <n v="5"/>
    <n v="0"/>
  </r>
  <r>
    <n v="3523"/>
    <s v="Carla Siqueira"/>
    <x v="0"/>
    <d v="2024-12-14T00:00:00"/>
    <s v="No"/>
    <n v="15"/>
    <s v="Monthly"/>
    <s v="Yes"/>
    <n v="30"/>
    <s v="Yes"/>
    <n v="20"/>
    <n v="3"/>
    <n v="62"/>
    <x v="11"/>
    <x v="0"/>
    <n v="15"/>
    <n v="50"/>
    <n v="62"/>
    <n v="4.6153846153846156E-2"/>
  </r>
  <r>
    <n v="3524"/>
    <s v="Diogo Ramos"/>
    <x v="2"/>
    <d v="2024-12-15T00:00:00"/>
    <s v="Yes"/>
    <n v="10"/>
    <s v="Annual"/>
    <s v="No"/>
    <n v="0"/>
    <s v="Yes"/>
    <n v="20"/>
    <n v="15"/>
    <n v="15"/>
    <x v="11"/>
    <x v="0"/>
    <n v="10"/>
    <n v="20"/>
    <n v="15"/>
    <n v="0.5"/>
  </r>
  <r>
    <n v="3525"/>
    <s v="Elisa Magalhães"/>
    <x v="1"/>
    <d v="2024-12-16T00:00:00"/>
    <s v="No"/>
    <n v="5"/>
    <s v="Monthly"/>
    <s v="No"/>
    <n v="0"/>
    <s v="No"/>
    <n v="0"/>
    <n v="1"/>
    <n v="4"/>
    <x v="11"/>
    <x v="0"/>
    <n v="5"/>
    <n v="0"/>
    <n v="4"/>
    <n v="0.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s v="Yes"/>
    <n v="15"/>
    <x v="0"/>
    <s v="Yes"/>
    <n v="30"/>
    <s v="Yes"/>
    <n v="20"/>
    <n v="5"/>
    <n v="60"/>
    <s v="janeiro"/>
    <n v="2024"/>
    <n v="15"/>
    <n v="50"/>
    <n v="60"/>
    <n v="7.6923076923076927E-2"/>
    <x v="0"/>
    <n v="65"/>
  </r>
  <r>
    <n v="3232"/>
    <s v="Maria Oliveira"/>
    <x v="1"/>
    <d v="2024-01-15T00:00:00"/>
    <s v="No"/>
    <n v="5"/>
    <x v="1"/>
    <s v="No"/>
    <n v="0"/>
    <s v="No"/>
    <n v="0"/>
    <n v="0"/>
    <n v="5"/>
    <s v="janeiro"/>
    <n v="2024"/>
    <n v="5"/>
    <n v="0"/>
    <n v="5"/>
    <n v="0"/>
    <x v="1"/>
    <n v="5"/>
  </r>
  <r>
    <n v="3233"/>
    <s v="Lucas Fernandes"/>
    <x v="2"/>
    <d v="2024-02-10T00:00:00"/>
    <s v="Yes"/>
    <n v="10"/>
    <x v="2"/>
    <s v="No"/>
    <n v="0"/>
    <s v="Yes"/>
    <n v="20"/>
    <n v="10"/>
    <n v="20"/>
    <s v="fevereiro"/>
    <n v="2024"/>
    <n v="10"/>
    <n v="20"/>
    <n v="20"/>
    <n v="0.33333333333333331"/>
    <x v="0"/>
    <n v="30"/>
  </r>
  <r>
    <n v="3234"/>
    <s v="Ana Souza"/>
    <x v="0"/>
    <d v="2024-02-20T00:00:00"/>
    <s v="No"/>
    <n v="15"/>
    <x v="0"/>
    <s v="Yes"/>
    <n v="30"/>
    <s v="Yes"/>
    <n v="20"/>
    <n v="3"/>
    <n v="62"/>
    <s v="fevereiro"/>
    <n v="2024"/>
    <n v="15"/>
    <n v="50"/>
    <n v="62"/>
    <n v="4.6153846153846156E-2"/>
    <x v="0"/>
    <n v="65"/>
  </r>
  <r>
    <n v="3235"/>
    <s v="Pedro Gonçalves"/>
    <x v="1"/>
    <d v="2024-03-05T00:00:00"/>
    <s v="Yes"/>
    <n v="5"/>
    <x v="0"/>
    <s v="No"/>
    <n v="0"/>
    <s v="No"/>
    <n v="0"/>
    <n v="1"/>
    <n v="4"/>
    <s v="março"/>
    <n v="2024"/>
    <n v="5"/>
    <n v="0"/>
    <n v="4"/>
    <n v="0.2"/>
    <x v="0"/>
    <n v="5"/>
  </r>
  <r>
    <n v="3236"/>
    <s v="Felipe Costa"/>
    <x v="2"/>
    <d v="2024-03-02T00:00:00"/>
    <s v="No"/>
    <n v="10"/>
    <x v="0"/>
    <s v="No"/>
    <n v="0"/>
    <s v="Yes"/>
    <n v="20"/>
    <n v="2"/>
    <n v="28"/>
    <s v="março"/>
    <n v="2024"/>
    <n v="10"/>
    <n v="20"/>
    <n v="28"/>
    <n v="6.6666666666666666E-2"/>
    <x v="0"/>
    <n v="30"/>
  </r>
  <r>
    <n v="3237"/>
    <s v="Camila Ribeiro"/>
    <x v="0"/>
    <d v="2024-03-03T00:00:00"/>
    <s v="Yes"/>
    <n v="15"/>
    <x v="2"/>
    <s v="Yes"/>
    <n v="30"/>
    <s v="Yes"/>
    <n v="20"/>
    <n v="10"/>
    <n v="55"/>
    <s v="março"/>
    <n v="2024"/>
    <n v="15"/>
    <n v="50"/>
    <n v="55"/>
    <n v="0.15384615384615385"/>
    <x v="0"/>
    <n v="65"/>
  </r>
  <r>
    <n v="3238"/>
    <s v="André Mendes"/>
    <x v="1"/>
    <d v="2024-03-04T00:00:00"/>
    <s v="Yes"/>
    <n v="5"/>
    <x v="1"/>
    <s v="No"/>
    <n v="0"/>
    <s v="No"/>
    <n v="0"/>
    <n v="0"/>
    <n v="5"/>
    <s v="março"/>
    <n v="2024"/>
    <n v="5"/>
    <n v="0"/>
    <n v="5"/>
    <n v="0"/>
    <x v="1"/>
    <n v="5"/>
  </r>
  <r>
    <n v="3239"/>
    <s v="Sofia Almeida"/>
    <x v="0"/>
    <d v="2024-03-05T00:00:00"/>
    <s v="No"/>
    <n v="15"/>
    <x v="0"/>
    <s v="Yes"/>
    <n v="30"/>
    <s v="Yes"/>
    <n v="20"/>
    <n v="5"/>
    <n v="60"/>
    <s v="março"/>
    <n v="2024"/>
    <n v="15"/>
    <n v="50"/>
    <n v="60"/>
    <n v="7.6923076923076927E-2"/>
    <x v="0"/>
    <n v="65"/>
  </r>
  <r>
    <n v="3240"/>
    <s v="Bruno Martins"/>
    <x v="2"/>
    <d v="2024-03-06T00:00:00"/>
    <s v="Yes"/>
    <n v="10"/>
    <x v="2"/>
    <s v="No"/>
    <n v="0"/>
    <s v="Yes"/>
    <n v="20"/>
    <n v="15"/>
    <n v="15"/>
    <s v="março"/>
    <n v="2024"/>
    <n v="10"/>
    <n v="20"/>
    <n v="15"/>
    <n v="0.5"/>
    <x v="0"/>
    <n v="30"/>
  </r>
  <r>
    <n v="3241"/>
    <s v="Rita Castro"/>
    <x v="1"/>
    <d v="2024-03-07T00:00:00"/>
    <s v="No"/>
    <n v="5"/>
    <x v="0"/>
    <s v="No"/>
    <n v="0"/>
    <s v="No"/>
    <n v="0"/>
    <n v="1"/>
    <n v="4"/>
    <s v="março"/>
    <n v="2024"/>
    <n v="5"/>
    <n v="0"/>
    <n v="4"/>
    <n v="0.2"/>
    <x v="0"/>
    <n v="5"/>
  </r>
  <r>
    <n v="3242"/>
    <s v="Marco Túlio"/>
    <x v="0"/>
    <d v="2024-03-08T00:00:00"/>
    <s v="Yes"/>
    <n v="15"/>
    <x v="1"/>
    <s v="Yes"/>
    <n v="30"/>
    <s v="Yes"/>
    <n v="20"/>
    <n v="20"/>
    <n v="45"/>
    <s v="março"/>
    <n v="2024"/>
    <n v="15"/>
    <n v="50"/>
    <n v="45"/>
    <n v="0.30769230769230771"/>
    <x v="0"/>
    <n v="65"/>
  </r>
  <r>
    <n v="3243"/>
    <s v="Lívia Silveira"/>
    <x v="2"/>
    <d v="2024-03-09T00:00:00"/>
    <s v="No"/>
    <n v="10"/>
    <x v="0"/>
    <s v="No"/>
    <n v="0"/>
    <s v="Yes"/>
    <n v="20"/>
    <n v="10"/>
    <n v="20"/>
    <s v="março"/>
    <n v="2024"/>
    <n v="10"/>
    <n v="20"/>
    <n v="20"/>
    <n v="0.33333333333333331"/>
    <x v="0"/>
    <n v="30"/>
  </r>
  <r>
    <n v="3244"/>
    <s v="Diogo Sousa"/>
    <x v="1"/>
    <d v="2024-03-10T00:00:00"/>
    <s v="Yes"/>
    <n v="5"/>
    <x v="2"/>
    <s v="No"/>
    <n v="0"/>
    <s v="No"/>
    <n v="0"/>
    <n v="0"/>
    <n v="5"/>
    <s v="março"/>
    <n v="2024"/>
    <n v="5"/>
    <n v="0"/>
    <n v="5"/>
    <n v="0"/>
    <x v="1"/>
    <n v="5"/>
  </r>
  <r>
    <n v="3245"/>
    <s v="Fernanda Lima"/>
    <x v="0"/>
    <d v="2024-03-11T00:00:00"/>
    <s v="No"/>
    <n v="15"/>
    <x v="0"/>
    <s v="Yes"/>
    <n v="30"/>
    <s v="Yes"/>
    <n v="20"/>
    <n v="8"/>
    <n v="57"/>
    <s v="março"/>
    <n v="2024"/>
    <n v="15"/>
    <n v="50"/>
    <n v="57"/>
    <n v="0.12307692307692308"/>
    <x v="0"/>
    <n v="65"/>
  </r>
  <r>
    <n v="3246"/>
    <s v="Caio Pereira"/>
    <x v="2"/>
    <d v="2024-03-12T00:00:00"/>
    <s v="Yes"/>
    <n v="10"/>
    <x v="1"/>
    <s v="No"/>
    <n v="0"/>
    <s v="Yes"/>
    <n v="20"/>
    <n v="12"/>
    <n v="18"/>
    <s v="março"/>
    <n v="2024"/>
    <n v="10"/>
    <n v="20"/>
    <n v="18"/>
    <n v="0.4"/>
    <x v="0"/>
    <n v="30"/>
  </r>
  <r>
    <n v="3247"/>
    <s v="Beatriz Gomes"/>
    <x v="1"/>
    <d v="2024-03-13T00:00:00"/>
    <s v="No"/>
    <n v="5"/>
    <x v="0"/>
    <s v="No"/>
    <n v="0"/>
    <s v="No"/>
    <n v="0"/>
    <n v="2"/>
    <n v="3"/>
    <s v="março"/>
    <n v="2024"/>
    <n v="5"/>
    <n v="0"/>
    <n v="3"/>
    <n v="0.4"/>
    <x v="0"/>
    <n v="5"/>
  </r>
  <r>
    <n v="3248"/>
    <s v="Cesar Oliveira"/>
    <x v="0"/>
    <d v="2024-03-14T00:00:00"/>
    <s v="Yes"/>
    <n v="15"/>
    <x v="2"/>
    <s v="Yes"/>
    <n v="30"/>
    <s v="Yes"/>
    <n v="20"/>
    <n v="7"/>
    <n v="58"/>
    <s v="março"/>
    <n v="2024"/>
    <n v="15"/>
    <n v="50"/>
    <n v="58"/>
    <n v="0.1076923076923077"/>
    <x v="0"/>
    <n v="65"/>
  </r>
  <r>
    <n v="3249"/>
    <s v="Débora Machado"/>
    <x v="2"/>
    <d v="2024-03-15T00:00:00"/>
    <s v="No"/>
    <n v="10"/>
    <x v="0"/>
    <s v="No"/>
    <n v="0"/>
    <s v="Yes"/>
    <n v="20"/>
    <n v="5"/>
    <n v="25"/>
    <s v="março"/>
    <n v="2024"/>
    <n v="10"/>
    <n v="20"/>
    <n v="25"/>
    <n v="0.16666666666666666"/>
    <x v="0"/>
    <n v="30"/>
  </r>
  <r>
    <n v="3250"/>
    <s v="Eduardo Vargas"/>
    <x v="1"/>
    <d v="2024-03-16T00:00:00"/>
    <s v="Yes"/>
    <n v="5"/>
    <x v="1"/>
    <s v="No"/>
    <n v="0"/>
    <s v="No"/>
    <n v="0"/>
    <n v="0"/>
    <n v="5"/>
    <s v="março"/>
    <n v="2024"/>
    <n v="5"/>
    <n v="0"/>
    <n v="5"/>
    <n v="0"/>
    <x v="1"/>
    <n v="5"/>
  </r>
  <r>
    <n v="3251"/>
    <s v="Gabriela Santos"/>
    <x v="0"/>
    <d v="2024-03-17T00:00:00"/>
    <s v="No"/>
    <n v="15"/>
    <x v="0"/>
    <s v="Yes"/>
    <n v="30"/>
    <s v="Yes"/>
    <n v="20"/>
    <n v="3"/>
    <n v="62"/>
    <s v="março"/>
    <n v="2024"/>
    <n v="15"/>
    <n v="50"/>
    <n v="62"/>
    <n v="4.6153846153846156E-2"/>
    <x v="0"/>
    <n v="65"/>
  </r>
  <r>
    <n v="3252"/>
    <s v="Henrique Dias"/>
    <x v="2"/>
    <d v="2024-03-18T00:00:00"/>
    <s v="Yes"/>
    <n v="10"/>
    <x v="2"/>
    <s v="No"/>
    <n v="0"/>
    <s v="Yes"/>
    <n v="20"/>
    <n v="15"/>
    <n v="15"/>
    <s v="março"/>
    <n v="2024"/>
    <n v="10"/>
    <n v="20"/>
    <n v="15"/>
    <n v="0.5"/>
    <x v="0"/>
    <n v="30"/>
  </r>
  <r>
    <n v="3253"/>
    <s v="Isabela Moreira"/>
    <x v="1"/>
    <d v="2024-03-19T00:00:00"/>
    <s v="No"/>
    <n v="5"/>
    <x v="0"/>
    <s v="No"/>
    <n v="0"/>
    <s v="No"/>
    <n v="0"/>
    <n v="1"/>
    <n v="4"/>
    <s v="março"/>
    <n v="2024"/>
    <n v="5"/>
    <n v="0"/>
    <n v="4"/>
    <n v="0.2"/>
    <x v="0"/>
    <n v="5"/>
  </r>
  <r>
    <n v="3254"/>
    <s v="Joaquim Barbosa"/>
    <x v="0"/>
    <d v="2024-03-20T00:00:00"/>
    <s v="Yes"/>
    <n v="15"/>
    <x v="1"/>
    <s v="Yes"/>
    <n v="30"/>
    <s v="Yes"/>
    <n v="20"/>
    <n v="20"/>
    <n v="45"/>
    <s v="março"/>
    <n v="2024"/>
    <n v="15"/>
    <n v="50"/>
    <n v="45"/>
    <n v="0.30769230769230771"/>
    <x v="0"/>
    <n v="65"/>
  </r>
  <r>
    <n v="3255"/>
    <s v="Lara Rocha"/>
    <x v="2"/>
    <d v="2024-03-21T00:00:00"/>
    <s v="No"/>
    <n v="10"/>
    <x v="0"/>
    <s v="No"/>
    <n v="0"/>
    <s v="Yes"/>
    <n v="20"/>
    <n v="10"/>
    <n v="20"/>
    <s v="março"/>
    <n v="2024"/>
    <n v="10"/>
    <n v="20"/>
    <n v="20"/>
    <n v="0.33333333333333331"/>
    <x v="0"/>
    <n v="30"/>
  </r>
  <r>
    <n v="3256"/>
    <s v="Matheus Silva"/>
    <x v="1"/>
    <d v="2024-03-22T00:00:00"/>
    <s v="Yes"/>
    <n v="5"/>
    <x v="2"/>
    <s v="No"/>
    <n v="0"/>
    <s v="No"/>
    <n v="0"/>
    <n v="0"/>
    <n v="5"/>
    <s v="março"/>
    <n v="2024"/>
    <n v="5"/>
    <n v="0"/>
    <n v="5"/>
    <n v="0"/>
    <x v="1"/>
    <n v="5"/>
  </r>
  <r>
    <n v="3257"/>
    <s v="Nicole Costa"/>
    <x v="0"/>
    <d v="2024-03-23T00:00:00"/>
    <s v="No"/>
    <n v="15"/>
    <x v="0"/>
    <s v="Yes"/>
    <n v="30"/>
    <s v="Yes"/>
    <n v="20"/>
    <n v="5"/>
    <n v="60"/>
    <s v="março"/>
    <n v="2024"/>
    <n v="15"/>
    <n v="50"/>
    <n v="60"/>
    <n v="7.6923076923076927E-2"/>
    <x v="0"/>
    <n v="65"/>
  </r>
  <r>
    <n v="3258"/>
    <s v="Otávio Mendonça"/>
    <x v="2"/>
    <d v="2024-03-24T00:00:00"/>
    <s v="Yes"/>
    <n v="10"/>
    <x v="1"/>
    <s v="No"/>
    <n v="0"/>
    <s v="Yes"/>
    <n v="20"/>
    <n v="15"/>
    <n v="15"/>
    <s v="março"/>
    <n v="2024"/>
    <n v="10"/>
    <n v="20"/>
    <n v="15"/>
    <n v="0.5"/>
    <x v="0"/>
    <n v="30"/>
  </r>
  <r>
    <n v="3259"/>
    <s v="Paula Ferreira"/>
    <x v="1"/>
    <d v="2024-03-25T00:00:00"/>
    <s v="No"/>
    <n v="5"/>
    <x v="0"/>
    <s v="No"/>
    <n v="0"/>
    <s v="No"/>
    <n v="0"/>
    <n v="1"/>
    <n v="4"/>
    <s v="março"/>
    <n v="2024"/>
    <n v="5"/>
    <n v="0"/>
    <n v="4"/>
    <n v="0.2"/>
    <x v="0"/>
    <n v="5"/>
  </r>
  <r>
    <n v="3260"/>
    <s v="Raquel Alves"/>
    <x v="0"/>
    <d v="2024-03-26T00:00:00"/>
    <s v="Yes"/>
    <n v="15"/>
    <x v="2"/>
    <s v="Yes"/>
    <n v="30"/>
    <s v="Yes"/>
    <n v="20"/>
    <n v="7"/>
    <n v="58"/>
    <s v="março"/>
    <n v="2024"/>
    <n v="15"/>
    <n v="50"/>
    <n v="58"/>
    <n v="0.1076923076923077"/>
    <x v="0"/>
    <n v="65"/>
  </r>
  <r>
    <n v="3261"/>
    <s v="Samuel Pires"/>
    <x v="2"/>
    <d v="2024-03-27T00:00:00"/>
    <s v="No"/>
    <n v="10"/>
    <x v="0"/>
    <s v="No"/>
    <n v="0"/>
    <s v="Yes"/>
    <n v="20"/>
    <n v="10"/>
    <n v="20"/>
    <s v="março"/>
    <n v="2024"/>
    <n v="10"/>
    <n v="20"/>
    <n v="20"/>
    <n v="0.33333333333333331"/>
    <x v="0"/>
    <n v="30"/>
  </r>
  <r>
    <n v="3262"/>
    <s v="Tânia Barros"/>
    <x v="1"/>
    <d v="2024-03-28T00:00:00"/>
    <s v="Yes"/>
    <n v="5"/>
    <x v="1"/>
    <s v="No"/>
    <n v="0"/>
    <s v="No"/>
    <n v="0"/>
    <n v="0"/>
    <n v="5"/>
    <s v="março"/>
    <n v="2024"/>
    <n v="5"/>
    <n v="0"/>
    <n v="5"/>
    <n v="0"/>
    <x v="1"/>
    <n v="5"/>
  </r>
  <r>
    <n v="3263"/>
    <s v="Vinicius Lima"/>
    <x v="0"/>
    <d v="2024-03-29T00:00:00"/>
    <s v="No"/>
    <n v="15"/>
    <x v="0"/>
    <s v="Yes"/>
    <n v="30"/>
    <s v="Yes"/>
    <n v="20"/>
    <n v="3"/>
    <n v="62"/>
    <s v="março"/>
    <n v="2024"/>
    <n v="15"/>
    <n v="50"/>
    <n v="62"/>
    <n v="4.6153846153846156E-2"/>
    <x v="0"/>
    <n v="65"/>
  </r>
  <r>
    <n v="3264"/>
    <s v="Yasmin Teixeira"/>
    <x v="2"/>
    <d v="2024-03-30T00:00:00"/>
    <s v="Yes"/>
    <n v="10"/>
    <x v="2"/>
    <s v="No"/>
    <n v="0"/>
    <s v="Yes"/>
    <n v="20"/>
    <n v="15"/>
    <n v="15"/>
    <s v="março"/>
    <n v="2024"/>
    <n v="10"/>
    <n v="20"/>
    <n v="15"/>
    <n v="0.5"/>
    <x v="0"/>
    <n v="30"/>
  </r>
  <r>
    <n v="3265"/>
    <s v="Zé Carlos"/>
    <x v="1"/>
    <d v="2024-03-31T00:00:00"/>
    <s v="No"/>
    <n v="5"/>
    <x v="0"/>
    <s v="No"/>
    <n v="0"/>
    <s v="No"/>
    <n v="0"/>
    <n v="1"/>
    <n v="4"/>
    <s v="março"/>
    <n v="2024"/>
    <n v="5"/>
    <n v="0"/>
    <n v="4"/>
    <n v="0.2"/>
    <x v="0"/>
    <n v="5"/>
  </r>
  <r>
    <n v="3266"/>
    <s v="Amanda Nogueira"/>
    <x v="1"/>
    <d v="2024-04-01T00:00:00"/>
    <s v="Yes"/>
    <n v="5"/>
    <x v="0"/>
    <s v="No"/>
    <n v="0"/>
    <s v="No"/>
    <n v="0"/>
    <n v="0"/>
    <n v="5"/>
    <s v="abril"/>
    <n v="2024"/>
    <n v="5"/>
    <n v="0"/>
    <n v="5"/>
    <n v="0"/>
    <x v="1"/>
    <n v="5"/>
  </r>
  <r>
    <n v="3267"/>
    <s v="Bruno Cavalheiro"/>
    <x v="0"/>
    <d v="2024-04-02T00:00:00"/>
    <s v="No"/>
    <n v="15"/>
    <x v="2"/>
    <s v="Yes"/>
    <n v="30"/>
    <s v="Yes"/>
    <n v="20"/>
    <n v="7"/>
    <n v="58"/>
    <s v="abril"/>
    <n v="2024"/>
    <n v="15"/>
    <n v="50"/>
    <n v="58"/>
    <n v="0.1076923076923077"/>
    <x v="0"/>
    <n v="65"/>
  </r>
  <r>
    <n v="3268"/>
    <s v="Carla Dias"/>
    <x v="2"/>
    <d v="2024-04-03T00:00:00"/>
    <s v="Yes"/>
    <n v="10"/>
    <x v="1"/>
    <s v="No"/>
    <n v="0"/>
    <s v="Yes"/>
    <n v="20"/>
    <n v="10"/>
    <n v="20"/>
    <s v="abril"/>
    <n v="2024"/>
    <n v="10"/>
    <n v="20"/>
    <n v="20"/>
    <n v="0.33333333333333331"/>
    <x v="0"/>
    <n v="30"/>
  </r>
  <r>
    <n v="3269"/>
    <s v="Diego Fontes"/>
    <x v="1"/>
    <d v="2024-04-04T00:00:00"/>
    <s v="No"/>
    <n v="5"/>
    <x v="2"/>
    <s v="No"/>
    <n v="0"/>
    <s v="No"/>
    <n v="0"/>
    <n v="1"/>
    <n v="4"/>
    <s v="abril"/>
    <n v="2024"/>
    <n v="5"/>
    <n v="0"/>
    <n v="4"/>
    <n v="0.2"/>
    <x v="0"/>
    <n v="5"/>
  </r>
  <r>
    <n v="3270"/>
    <s v="Eunice Lima"/>
    <x v="0"/>
    <d v="2024-04-05T00:00:00"/>
    <s v="Yes"/>
    <n v="15"/>
    <x v="0"/>
    <s v="Yes"/>
    <n v="30"/>
    <s v="Yes"/>
    <n v="20"/>
    <n v="15"/>
    <n v="50"/>
    <s v="abril"/>
    <n v="2024"/>
    <n v="15"/>
    <n v="50"/>
    <n v="50"/>
    <n v="0.23076923076923078"/>
    <x v="0"/>
    <n v="65"/>
  </r>
  <r>
    <n v="3271"/>
    <s v="Fábio Martins"/>
    <x v="2"/>
    <d v="2024-04-06T00:00:00"/>
    <s v="No"/>
    <n v="10"/>
    <x v="0"/>
    <s v="No"/>
    <n v="0"/>
    <s v="Yes"/>
    <n v="20"/>
    <n v="5"/>
    <n v="25"/>
    <s v="abril"/>
    <n v="2024"/>
    <n v="10"/>
    <n v="20"/>
    <n v="25"/>
    <n v="0.16666666666666666"/>
    <x v="0"/>
    <n v="30"/>
  </r>
  <r>
    <n v="3272"/>
    <s v="Gisele Araújo"/>
    <x v="1"/>
    <d v="2024-04-07T00:00:00"/>
    <s v="Yes"/>
    <n v="5"/>
    <x v="1"/>
    <s v="No"/>
    <n v="0"/>
    <s v="No"/>
    <n v="0"/>
    <n v="0"/>
    <n v="5"/>
    <s v="abril"/>
    <n v="2024"/>
    <n v="5"/>
    <n v="0"/>
    <n v="5"/>
    <n v="0"/>
    <x v="1"/>
    <n v="5"/>
  </r>
  <r>
    <n v="3273"/>
    <s v="Hélio Castro"/>
    <x v="0"/>
    <d v="2024-04-08T00:00:00"/>
    <s v="No"/>
    <n v="15"/>
    <x v="2"/>
    <s v="Yes"/>
    <n v="30"/>
    <s v="Yes"/>
    <n v="20"/>
    <n v="20"/>
    <n v="45"/>
    <s v="abril"/>
    <n v="2024"/>
    <n v="15"/>
    <n v="50"/>
    <n v="45"/>
    <n v="0.30769230769230771"/>
    <x v="0"/>
    <n v="65"/>
  </r>
  <r>
    <n v="3274"/>
    <s v="Ingrid Menezes"/>
    <x v="2"/>
    <d v="2024-04-09T00:00:00"/>
    <s v="Yes"/>
    <n v="10"/>
    <x v="2"/>
    <s v="No"/>
    <n v="0"/>
    <s v="Yes"/>
    <n v="20"/>
    <n v="12"/>
    <n v="18"/>
    <s v="abril"/>
    <n v="2024"/>
    <n v="10"/>
    <n v="20"/>
    <n v="18"/>
    <n v="0.4"/>
    <x v="0"/>
    <n v="30"/>
  </r>
  <r>
    <n v="3275"/>
    <s v="Jorge Baptista"/>
    <x v="1"/>
    <d v="2024-04-10T00:00:00"/>
    <s v="No"/>
    <n v="5"/>
    <x v="0"/>
    <s v="No"/>
    <n v="0"/>
    <s v="No"/>
    <n v="0"/>
    <n v="2"/>
    <n v="3"/>
    <s v="abril"/>
    <n v="2024"/>
    <n v="5"/>
    <n v="0"/>
    <n v="3"/>
    <n v="0.4"/>
    <x v="0"/>
    <n v="5"/>
  </r>
  <r>
    <n v="3276"/>
    <s v="Kléber Oliveira"/>
    <x v="0"/>
    <d v="2024-04-11T00:00:00"/>
    <s v="Yes"/>
    <n v="15"/>
    <x v="1"/>
    <s v="Yes"/>
    <n v="30"/>
    <s v="Yes"/>
    <n v="20"/>
    <n v="5"/>
    <n v="60"/>
    <s v="abril"/>
    <n v="2024"/>
    <n v="15"/>
    <n v="50"/>
    <n v="60"/>
    <n v="7.6923076923076927E-2"/>
    <x v="0"/>
    <n v="65"/>
  </r>
  <r>
    <n v="3277"/>
    <s v="Luciana Freitas"/>
    <x v="2"/>
    <d v="2024-04-12T00:00:00"/>
    <s v="No"/>
    <n v="10"/>
    <x v="0"/>
    <s v="No"/>
    <n v="0"/>
    <s v="Yes"/>
    <n v="20"/>
    <n v="10"/>
    <n v="20"/>
    <s v="abril"/>
    <n v="2024"/>
    <n v="10"/>
    <n v="20"/>
    <n v="20"/>
    <n v="0.33333333333333331"/>
    <x v="0"/>
    <n v="30"/>
  </r>
  <r>
    <n v="3278"/>
    <s v="Márcia Eller"/>
    <x v="1"/>
    <d v="2024-04-13T00:00:00"/>
    <s v="Yes"/>
    <n v="5"/>
    <x v="2"/>
    <s v="No"/>
    <n v="0"/>
    <s v="No"/>
    <n v="0"/>
    <n v="0"/>
    <n v="5"/>
    <s v="abril"/>
    <n v="2024"/>
    <n v="5"/>
    <n v="0"/>
    <n v="5"/>
    <n v="0"/>
    <x v="1"/>
    <n v="5"/>
  </r>
  <r>
    <n v="3279"/>
    <s v="Nilo Peçanha"/>
    <x v="0"/>
    <d v="2024-04-14T00:00:00"/>
    <s v="No"/>
    <n v="15"/>
    <x v="0"/>
    <s v="Yes"/>
    <n v="30"/>
    <s v="Yes"/>
    <n v="20"/>
    <n v="3"/>
    <n v="62"/>
    <s v="abril"/>
    <n v="2024"/>
    <n v="15"/>
    <n v="50"/>
    <n v="62"/>
    <n v="4.6153846153846156E-2"/>
    <x v="0"/>
    <n v="65"/>
  </r>
  <r>
    <n v="3280"/>
    <s v="Oscar Neves"/>
    <x v="2"/>
    <d v="2024-04-15T00:00:00"/>
    <s v="Yes"/>
    <n v="10"/>
    <x v="1"/>
    <s v="No"/>
    <n v="0"/>
    <s v="Yes"/>
    <n v="20"/>
    <n v="15"/>
    <n v="15"/>
    <s v="abril"/>
    <n v="2024"/>
    <n v="10"/>
    <n v="20"/>
    <n v="15"/>
    <n v="0.5"/>
    <x v="0"/>
    <n v="30"/>
  </r>
  <r>
    <n v="3281"/>
    <s v="Patrícia Soares"/>
    <x v="1"/>
    <d v="2024-04-16T00:00:00"/>
    <s v="No"/>
    <n v="5"/>
    <x v="0"/>
    <s v="No"/>
    <n v="0"/>
    <s v="No"/>
    <n v="0"/>
    <n v="1"/>
    <n v="4"/>
    <s v="abril"/>
    <n v="2024"/>
    <n v="5"/>
    <n v="0"/>
    <n v="4"/>
    <n v="0.2"/>
    <x v="0"/>
    <n v="5"/>
  </r>
  <r>
    <n v="3282"/>
    <s v="Quirino Gonçalves"/>
    <x v="0"/>
    <d v="2024-04-17T00:00:00"/>
    <s v="Yes"/>
    <n v="15"/>
    <x v="2"/>
    <s v="Yes"/>
    <n v="30"/>
    <s v="Yes"/>
    <n v="20"/>
    <n v="7"/>
    <n v="58"/>
    <s v="abril"/>
    <n v="2024"/>
    <n v="15"/>
    <n v="50"/>
    <n v="58"/>
    <n v="0.1076923076923077"/>
    <x v="0"/>
    <n v="65"/>
  </r>
  <r>
    <n v="3283"/>
    <s v="Raul Machado"/>
    <x v="2"/>
    <d v="2024-04-18T00:00:00"/>
    <s v="No"/>
    <n v="10"/>
    <x v="0"/>
    <s v="No"/>
    <n v="0"/>
    <s v="Yes"/>
    <n v="20"/>
    <n v="10"/>
    <n v="20"/>
    <s v="abril"/>
    <n v="2024"/>
    <n v="10"/>
    <n v="20"/>
    <n v="20"/>
    <n v="0.33333333333333331"/>
    <x v="0"/>
    <n v="30"/>
  </r>
  <r>
    <n v="3284"/>
    <s v="Sônia Lobo"/>
    <x v="1"/>
    <d v="2024-04-19T00:00:00"/>
    <s v="Yes"/>
    <n v="5"/>
    <x v="1"/>
    <s v="No"/>
    <n v="0"/>
    <s v="No"/>
    <n v="0"/>
    <n v="0"/>
    <n v="5"/>
    <s v="abril"/>
    <n v="2024"/>
    <n v="5"/>
    <n v="0"/>
    <n v="5"/>
    <n v="0"/>
    <x v="1"/>
    <n v="5"/>
  </r>
  <r>
    <n v="3285"/>
    <s v="Tiago Ramos"/>
    <x v="0"/>
    <d v="2024-04-20T00:00:00"/>
    <s v="No"/>
    <n v="15"/>
    <x v="0"/>
    <s v="Yes"/>
    <n v="30"/>
    <s v="Yes"/>
    <n v="20"/>
    <n v="20"/>
    <n v="45"/>
    <s v="abril"/>
    <n v="2024"/>
    <n v="15"/>
    <n v="50"/>
    <n v="45"/>
    <n v="0.30769230769230771"/>
    <x v="0"/>
    <n v="65"/>
  </r>
  <r>
    <n v="3286"/>
    <s v="Ugo Pires"/>
    <x v="2"/>
    <d v="2024-04-21T00:00:00"/>
    <s v="Yes"/>
    <n v="10"/>
    <x v="2"/>
    <s v="No"/>
    <n v="0"/>
    <s v="Yes"/>
    <n v="20"/>
    <n v="15"/>
    <n v="15"/>
    <s v="abril"/>
    <n v="2024"/>
    <n v="10"/>
    <n v="20"/>
    <n v="15"/>
    <n v="0.5"/>
    <x v="0"/>
    <n v="30"/>
  </r>
  <r>
    <n v="3287"/>
    <s v="Valéria Nobre"/>
    <x v="1"/>
    <d v="2024-04-22T00:00:00"/>
    <s v="No"/>
    <n v="5"/>
    <x v="0"/>
    <s v="No"/>
    <n v="0"/>
    <s v="No"/>
    <n v="0"/>
    <n v="1"/>
    <n v="4"/>
    <s v="abril"/>
    <n v="2024"/>
    <n v="5"/>
    <n v="0"/>
    <n v="4"/>
    <n v="0.2"/>
    <x v="0"/>
    <n v="5"/>
  </r>
  <r>
    <n v="3288"/>
    <s v="William Siqueira"/>
    <x v="0"/>
    <d v="2024-04-23T00:00:00"/>
    <s v="Yes"/>
    <n v="15"/>
    <x v="1"/>
    <s v="Yes"/>
    <n v="30"/>
    <s v="Yes"/>
    <n v="20"/>
    <n v="3"/>
    <n v="62"/>
    <s v="abril"/>
    <n v="2024"/>
    <n v="15"/>
    <n v="50"/>
    <n v="62"/>
    <n v="4.6153846153846156E-2"/>
    <x v="0"/>
    <n v="65"/>
  </r>
  <r>
    <n v="3289"/>
    <s v="Xuxa Meneghel"/>
    <x v="2"/>
    <d v="2024-04-24T00:00:00"/>
    <s v="No"/>
    <n v="10"/>
    <x v="0"/>
    <s v="No"/>
    <n v="0"/>
    <s v="Yes"/>
    <n v="20"/>
    <n v="10"/>
    <n v="20"/>
    <s v="abril"/>
    <n v="2024"/>
    <n v="10"/>
    <n v="20"/>
    <n v="20"/>
    <n v="0.33333333333333331"/>
    <x v="0"/>
    <n v="30"/>
  </r>
  <r>
    <n v="3290"/>
    <s v="Yara Figueiredo"/>
    <x v="1"/>
    <d v="2024-04-25T00:00:00"/>
    <s v="Yes"/>
    <n v="5"/>
    <x v="2"/>
    <s v="No"/>
    <n v="0"/>
    <s v="No"/>
    <n v="0"/>
    <n v="0"/>
    <n v="5"/>
    <s v="abril"/>
    <n v="2024"/>
    <n v="5"/>
    <n v="0"/>
    <n v="5"/>
    <n v="0"/>
    <x v="1"/>
    <n v="5"/>
  </r>
  <r>
    <n v="3291"/>
    <s v="Zacarias Alves"/>
    <x v="0"/>
    <d v="2024-04-26T00:00:00"/>
    <s v="No"/>
    <n v="15"/>
    <x v="0"/>
    <s v="Yes"/>
    <n v="30"/>
    <s v="Yes"/>
    <n v="20"/>
    <n v="5"/>
    <n v="60"/>
    <s v="abril"/>
    <n v="2024"/>
    <n v="15"/>
    <n v="50"/>
    <n v="60"/>
    <n v="7.6923076923076927E-2"/>
    <x v="0"/>
    <n v="65"/>
  </r>
  <r>
    <n v="3292"/>
    <s v="Amanda Bynes"/>
    <x v="2"/>
    <d v="2024-04-27T00:00:00"/>
    <s v="Yes"/>
    <n v="10"/>
    <x v="1"/>
    <s v="No"/>
    <n v="0"/>
    <s v="Yes"/>
    <n v="20"/>
    <n v="15"/>
    <n v="15"/>
    <s v="abril"/>
    <n v="2024"/>
    <n v="10"/>
    <n v="20"/>
    <n v="15"/>
    <n v="0.5"/>
    <x v="0"/>
    <n v="30"/>
  </r>
  <r>
    <n v="3293"/>
    <s v="Bruno Mars"/>
    <x v="1"/>
    <d v="2024-04-28T00:00:00"/>
    <s v="No"/>
    <n v="5"/>
    <x v="0"/>
    <s v="No"/>
    <n v="0"/>
    <s v="No"/>
    <n v="0"/>
    <n v="1"/>
    <n v="4"/>
    <s v="abril"/>
    <n v="2024"/>
    <n v="5"/>
    <n v="0"/>
    <n v="4"/>
    <n v="0.2"/>
    <x v="0"/>
    <n v="5"/>
  </r>
  <r>
    <n v="3294"/>
    <s v="Carla Bruni"/>
    <x v="0"/>
    <d v="2024-04-29T00:00:00"/>
    <s v="Yes"/>
    <n v="15"/>
    <x v="2"/>
    <s v="Yes"/>
    <n v="30"/>
    <s v="Yes"/>
    <n v="20"/>
    <n v="20"/>
    <n v="45"/>
    <s v="abril"/>
    <n v="2024"/>
    <n v="15"/>
    <n v="50"/>
    <n v="45"/>
    <n v="0.30769230769230771"/>
    <x v="0"/>
    <n v="65"/>
  </r>
  <r>
    <n v="3295"/>
    <s v="Diego Maradona"/>
    <x v="2"/>
    <d v="2024-04-30T00:00:00"/>
    <s v="No"/>
    <n v="10"/>
    <x v="0"/>
    <s v="No"/>
    <n v="0"/>
    <s v="Yes"/>
    <n v="20"/>
    <n v="5"/>
    <n v="25"/>
    <s v="abril"/>
    <n v="2024"/>
    <n v="10"/>
    <n v="20"/>
    <n v="25"/>
    <n v="0.16666666666666666"/>
    <x v="0"/>
    <n v="30"/>
  </r>
  <r>
    <n v="3296"/>
    <s v="Estela Marques"/>
    <x v="1"/>
    <d v="2024-05-01T00:00:00"/>
    <s v="No"/>
    <n v="5"/>
    <x v="0"/>
    <s v="No"/>
    <n v="0"/>
    <s v="No"/>
    <n v="0"/>
    <n v="0"/>
    <n v="5"/>
    <s v="maio"/>
    <n v="2024"/>
    <n v="5"/>
    <n v="0"/>
    <n v="5"/>
    <n v="0"/>
    <x v="1"/>
    <n v="5"/>
  </r>
  <r>
    <n v="3297"/>
    <s v="Fábio Nobre"/>
    <x v="0"/>
    <d v="2024-05-02T00:00:00"/>
    <s v="Yes"/>
    <n v="15"/>
    <x v="2"/>
    <s v="Yes"/>
    <n v="30"/>
    <s v="Yes"/>
    <n v="20"/>
    <n v="7"/>
    <n v="58"/>
    <s v="maio"/>
    <n v="2024"/>
    <n v="15"/>
    <n v="50"/>
    <n v="58"/>
    <n v="0.1076923076923077"/>
    <x v="0"/>
    <n v="65"/>
  </r>
  <r>
    <n v="3298"/>
    <s v="Gabriel Oliveira"/>
    <x v="2"/>
    <d v="2024-05-03T00:00:00"/>
    <s v="No"/>
    <n v="10"/>
    <x v="1"/>
    <s v="No"/>
    <n v="0"/>
    <s v="Yes"/>
    <n v="20"/>
    <n v="10"/>
    <n v="20"/>
    <s v="maio"/>
    <n v="2024"/>
    <n v="10"/>
    <n v="20"/>
    <n v="20"/>
    <n v="0.33333333333333331"/>
    <x v="0"/>
    <n v="30"/>
  </r>
  <r>
    <n v="3299"/>
    <s v="Helena Santos"/>
    <x v="1"/>
    <d v="2024-05-04T00:00:00"/>
    <s v="Yes"/>
    <n v="5"/>
    <x v="2"/>
    <s v="No"/>
    <n v="0"/>
    <s v="No"/>
    <n v="0"/>
    <n v="1"/>
    <n v="4"/>
    <s v="maio"/>
    <n v="2024"/>
    <n v="5"/>
    <n v="0"/>
    <n v="4"/>
    <n v="0.2"/>
    <x v="0"/>
    <n v="5"/>
  </r>
  <r>
    <n v="3300"/>
    <s v="Ivan Carvalho"/>
    <x v="0"/>
    <d v="2024-05-05T00:00:00"/>
    <s v="No"/>
    <n v="15"/>
    <x v="0"/>
    <s v="Yes"/>
    <n v="30"/>
    <s v="Yes"/>
    <n v="20"/>
    <n v="15"/>
    <n v="50"/>
    <s v="maio"/>
    <n v="2024"/>
    <n v="15"/>
    <n v="50"/>
    <n v="50"/>
    <n v="0.23076923076923078"/>
    <x v="0"/>
    <n v="65"/>
  </r>
  <r>
    <n v="3301"/>
    <s v="Júlia Ferreira"/>
    <x v="2"/>
    <d v="2024-05-06T00:00:00"/>
    <s v="Yes"/>
    <n v="10"/>
    <x v="0"/>
    <s v="No"/>
    <n v="0"/>
    <s v="Yes"/>
    <n v="20"/>
    <n v="5"/>
    <n v="25"/>
    <s v="maio"/>
    <n v="2024"/>
    <n v="10"/>
    <n v="20"/>
    <n v="25"/>
    <n v="0.16666666666666666"/>
    <x v="0"/>
    <n v="30"/>
  </r>
  <r>
    <n v="3302"/>
    <s v="Karla Alves"/>
    <x v="1"/>
    <d v="2024-05-07T00:00:00"/>
    <s v="No"/>
    <n v="5"/>
    <x v="1"/>
    <s v="No"/>
    <n v="0"/>
    <s v="No"/>
    <n v="0"/>
    <n v="0"/>
    <n v="5"/>
    <s v="maio"/>
    <n v="2024"/>
    <n v="5"/>
    <n v="0"/>
    <n v="5"/>
    <n v="0"/>
    <x v="1"/>
    <n v="5"/>
  </r>
  <r>
    <n v="3303"/>
    <s v="Lucas Mendes"/>
    <x v="0"/>
    <d v="2024-05-08T00:00:00"/>
    <s v="Yes"/>
    <n v="15"/>
    <x v="2"/>
    <s v="Yes"/>
    <n v="30"/>
    <s v="Yes"/>
    <n v="20"/>
    <n v="20"/>
    <n v="45"/>
    <s v="maio"/>
    <n v="2024"/>
    <n v="15"/>
    <n v="50"/>
    <n v="45"/>
    <n v="0.30769230769230771"/>
    <x v="0"/>
    <n v="65"/>
  </r>
  <r>
    <n v="3304"/>
    <s v="Mônica Gomes"/>
    <x v="2"/>
    <d v="2024-05-09T00:00:00"/>
    <s v="No"/>
    <n v="10"/>
    <x v="2"/>
    <s v="No"/>
    <n v="0"/>
    <s v="Yes"/>
    <n v="20"/>
    <n v="12"/>
    <n v="18"/>
    <s v="maio"/>
    <n v="2024"/>
    <n v="10"/>
    <n v="20"/>
    <n v="18"/>
    <n v="0.4"/>
    <x v="0"/>
    <n v="30"/>
  </r>
  <r>
    <n v="3305"/>
    <s v="Norberto Queiroz"/>
    <x v="1"/>
    <d v="2024-05-10T00:00:00"/>
    <s v="Yes"/>
    <n v="5"/>
    <x v="0"/>
    <s v="No"/>
    <n v="0"/>
    <s v="No"/>
    <n v="0"/>
    <n v="2"/>
    <n v="3"/>
    <s v="maio"/>
    <n v="2024"/>
    <n v="5"/>
    <n v="0"/>
    <n v="3"/>
    <n v="0.4"/>
    <x v="0"/>
    <n v="5"/>
  </r>
  <r>
    <n v="3306"/>
    <s v="Otávio Barros"/>
    <x v="0"/>
    <d v="2024-05-11T00:00:00"/>
    <s v="No"/>
    <n v="15"/>
    <x v="1"/>
    <s v="Yes"/>
    <n v="30"/>
    <s v="Yes"/>
    <n v="20"/>
    <n v="5"/>
    <n v="60"/>
    <s v="maio"/>
    <n v="2024"/>
    <n v="15"/>
    <n v="50"/>
    <n v="60"/>
    <n v="7.6923076923076927E-2"/>
    <x v="0"/>
    <n v="65"/>
  </r>
  <r>
    <n v="3307"/>
    <s v="Paula Vieira"/>
    <x v="2"/>
    <d v="2024-05-12T00:00:00"/>
    <s v="Yes"/>
    <n v="10"/>
    <x v="0"/>
    <s v="No"/>
    <n v="0"/>
    <s v="Yes"/>
    <n v="20"/>
    <n v="10"/>
    <n v="20"/>
    <s v="maio"/>
    <n v="2024"/>
    <n v="10"/>
    <n v="20"/>
    <n v="20"/>
    <n v="0.33333333333333331"/>
    <x v="0"/>
    <n v="30"/>
  </r>
  <r>
    <n v="3308"/>
    <s v="Quentin Ramos"/>
    <x v="1"/>
    <d v="2024-05-13T00:00:00"/>
    <s v="No"/>
    <n v="5"/>
    <x v="2"/>
    <s v="No"/>
    <n v="0"/>
    <s v="No"/>
    <n v="0"/>
    <n v="0"/>
    <n v="5"/>
    <s v="maio"/>
    <n v="2024"/>
    <n v="5"/>
    <n v="0"/>
    <n v="5"/>
    <n v="0"/>
    <x v="1"/>
    <n v="5"/>
  </r>
  <r>
    <n v="3309"/>
    <s v="Raquel Novaes"/>
    <x v="0"/>
    <d v="2024-05-14T00:00:00"/>
    <s v="Yes"/>
    <n v="15"/>
    <x v="0"/>
    <s v="Yes"/>
    <n v="30"/>
    <s v="Yes"/>
    <n v="20"/>
    <n v="3"/>
    <n v="62"/>
    <s v="maio"/>
    <n v="2024"/>
    <n v="15"/>
    <n v="50"/>
    <n v="62"/>
    <n v="4.6153846153846156E-2"/>
    <x v="0"/>
    <n v="65"/>
  </r>
  <r>
    <n v="3310"/>
    <s v="Samantha Lopes"/>
    <x v="2"/>
    <d v="2024-05-15T00:00:00"/>
    <s v="No"/>
    <n v="10"/>
    <x v="1"/>
    <s v="No"/>
    <n v="0"/>
    <s v="Yes"/>
    <n v="20"/>
    <n v="15"/>
    <n v="15"/>
    <s v="maio"/>
    <n v="2024"/>
    <n v="10"/>
    <n v="20"/>
    <n v="15"/>
    <n v="0.5"/>
    <x v="0"/>
    <n v="30"/>
  </r>
  <r>
    <n v="3311"/>
    <s v="Tiago Martins"/>
    <x v="1"/>
    <d v="2024-05-16T00:00:00"/>
    <s v="Yes"/>
    <n v="5"/>
    <x v="0"/>
    <s v="No"/>
    <n v="0"/>
    <s v="No"/>
    <n v="0"/>
    <n v="1"/>
    <n v="4"/>
    <s v="maio"/>
    <n v="2024"/>
    <n v="5"/>
    <n v="0"/>
    <n v="4"/>
    <n v="0.2"/>
    <x v="0"/>
    <n v="5"/>
  </r>
  <r>
    <n v="3312"/>
    <s v="Ulysses Guimarães"/>
    <x v="0"/>
    <d v="2024-05-17T00:00:00"/>
    <s v="No"/>
    <n v="15"/>
    <x v="2"/>
    <s v="Yes"/>
    <n v="30"/>
    <s v="Yes"/>
    <n v="20"/>
    <n v="7"/>
    <n v="58"/>
    <s v="maio"/>
    <n v="2024"/>
    <n v="15"/>
    <n v="50"/>
    <n v="58"/>
    <n v="0.1076923076923077"/>
    <x v="0"/>
    <n v="65"/>
  </r>
  <r>
    <n v="3313"/>
    <s v="Vanessa Silva"/>
    <x v="2"/>
    <d v="2024-05-18T00:00:00"/>
    <s v="Yes"/>
    <n v="10"/>
    <x v="0"/>
    <s v="No"/>
    <n v="0"/>
    <s v="Yes"/>
    <n v="20"/>
    <n v="10"/>
    <n v="20"/>
    <s v="maio"/>
    <n v="2024"/>
    <n v="10"/>
    <n v="20"/>
    <n v="20"/>
    <n v="0.33333333333333331"/>
    <x v="0"/>
    <n v="30"/>
  </r>
  <r>
    <n v="3314"/>
    <s v="William Carneiro"/>
    <x v="1"/>
    <d v="2024-05-19T00:00:00"/>
    <s v="No"/>
    <n v="5"/>
    <x v="1"/>
    <s v="No"/>
    <n v="0"/>
    <s v="No"/>
    <n v="0"/>
    <n v="0"/>
    <n v="5"/>
    <s v="maio"/>
    <n v="2024"/>
    <n v="5"/>
    <n v="0"/>
    <n v="5"/>
    <n v="0"/>
    <x v="1"/>
    <n v="5"/>
  </r>
  <r>
    <n v="3315"/>
    <s v="Ximena Rocha"/>
    <x v="0"/>
    <d v="2024-05-20T00:00:00"/>
    <s v="Yes"/>
    <n v="15"/>
    <x v="0"/>
    <s v="Yes"/>
    <n v="30"/>
    <s v="Yes"/>
    <n v="20"/>
    <n v="20"/>
    <n v="45"/>
    <s v="maio"/>
    <n v="2024"/>
    <n v="15"/>
    <n v="50"/>
    <n v="45"/>
    <n v="0.30769230769230771"/>
    <x v="0"/>
    <n v="65"/>
  </r>
  <r>
    <n v="3316"/>
    <s v="Yasmin Figueiredo"/>
    <x v="2"/>
    <d v="2024-05-21T00:00:00"/>
    <s v="No"/>
    <n v="10"/>
    <x v="2"/>
    <s v="No"/>
    <n v="0"/>
    <s v="Yes"/>
    <n v="20"/>
    <n v="15"/>
    <n v="15"/>
    <s v="maio"/>
    <n v="2024"/>
    <n v="10"/>
    <n v="20"/>
    <n v="15"/>
    <n v="0.5"/>
    <x v="0"/>
    <n v="30"/>
  </r>
  <r>
    <n v="3317"/>
    <s v="Zara Cunha"/>
    <x v="1"/>
    <d v="2024-05-22T00:00:00"/>
    <s v="Yes"/>
    <n v="5"/>
    <x v="0"/>
    <s v="No"/>
    <n v="0"/>
    <s v="No"/>
    <n v="0"/>
    <n v="1"/>
    <n v="4"/>
    <s v="maio"/>
    <n v="2024"/>
    <n v="5"/>
    <n v="0"/>
    <n v="4"/>
    <n v="0.2"/>
    <x v="0"/>
    <n v="5"/>
  </r>
  <r>
    <n v="3318"/>
    <s v="Alan Teixeira"/>
    <x v="0"/>
    <d v="2024-05-23T00:00:00"/>
    <s v="No"/>
    <n v="15"/>
    <x v="1"/>
    <s v="Yes"/>
    <n v="30"/>
    <s v="Yes"/>
    <n v="20"/>
    <n v="3"/>
    <n v="62"/>
    <s v="maio"/>
    <n v="2024"/>
    <n v="15"/>
    <n v="50"/>
    <n v="62"/>
    <n v="4.6153846153846156E-2"/>
    <x v="0"/>
    <n v="65"/>
  </r>
  <r>
    <n v="3319"/>
    <s v="Bárbara Oliveira"/>
    <x v="2"/>
    <d v="2024-05-24T00:00:00"/>
    <s v="Yes"/>
    <n v="10"/>
    <x v="0"/>
    <s v="No"/>
    <n v="0"/>
    <s v="Yes"/>
    <n v="20"/>
    <n v="10"/>
    <n v="20"/>
    <s v="maio"/>
    <n v="2024"/>
    <n v="10"/>
    <n v="20"/>
    <n v="20"/>
    <n v="0.33333333333333331"/>
    <x v="0"/>
    <n v="30"/>
  </r>
  <r>
    <n v="3320"/>
    <s v="Carlos Junqueira"/>
    <x v="1"/>
    <d v="2024-05-25T00:00:00"/>
    <s v="No"/>
    <n v="5"/>
    <x v="2"/>
    <s v="No"/>
    <n v="0"/>
    <s v="No"/>
    <n v="0"/>
    <n v="0"/>
    <n v="5"/>
    <s v="maio"/>
    <n v="2024"/>
    <n v="5"/>
    <n v="0"/>
    <n v="5"/>
    <n v="0"/>
    <x v="1"/>
    <n v="5"/>
  </r>
  <r>
    <n v="3321"/>
    <s v="Daniela Moura"/>
    <x v="0"/>
    <d v="2024-05-26T00:00:00"/>
    <s v="Yes"/>
    <n v="15"/>
    <x v="0"/>
    <s v="Yes"/>
    <n v="30"/>
    <s v="Yes"/>
    <n v="20"/>
    <n v="5"/>
    <n v="60"/>
    <s v="maio"/>
    <n v="2024"/>
    <n v="15"/>
    <n v="50"/>
    <n v="60"/>
    <n v="7.6923076923076927E-2"/>
    <x v="0"/>
    <n v="65"/>
  </r>
  <r>
    <n v="3322"/>
    <s v="Eduardo Lima"/>
    <x v="2"/>
    <d v="2024-05-27T00:00:00"/>
    <s v="No"/>
    <n v="10"/>
    <x v="1"/>
    <s v="No"/>
    <n v="0"/>
    <s v="Yes"/>
    <n v="20"/>
    <n v="15"/>
    <n v="15"/>
    <s v="maio"/>
    <n v="2024"/>
    <n v="10"/>
    <n v="20"/>
    <n v="15"/>
    <n v="0.5"/>
    <x v="0"/>
    <n v="30"/>
  </r>
  <r>
    <n v="3323"/>
    <s v="Fabiana Araújo"/>
    <x v="1"/>
    <d v="2024-05-28T00:00:00"/>
    <s v="Yes"/>
    <n v="5"/>
    <x v="0"/>
    <s v="No"/>
    <n v="0"/>
    <s v="No"/>
    <n v="0"/>
    <n v="1"/>
    <n v="4"/>
    <s v="maio"/>
    <n v="2024"/>
    <n v="5"/>
    <n v="0"/>
    <n v="4"/>
    <n v="0.2"/>
    <x v="0"/>
    <n v="5"/>
  </r>
  <r>
    <n v="3324"/>
    <s v="Geraldo Ribeiro"/>
    <x v="0"/>
    <d v="2024-05-29T00:00:00"/>
    <s v="No"/>
    <n v="15"/>
    <x v="2"/>
    <s v="Yes"/>
    <n v="30"/>
    <s v="Yes"/>
    <n v="20"/>
    <n v="20"/>
    <n v="45"/>
    <s v="maio"/>
    <n v="2024"/>
    <n v="15"/>
    <n v="50"/>
    <n v="45"/>
    <n v="0.30769230769230771"/>
    <x v="0"/>
    <n v="65"/>
  </r>
  <r>
    <n v="3325"/>
    <s v="Héctor Vargas"/>
    <x v="2"/>
    <d v="2024-05-30T00:00:00"/>
    <s v="Yes"/>
    <n v="10"/>
    <x v="2"/>
    <s v="No"/>
    <n v="0"/>
    <s v="Yes"/>
    <n v="20"/>
    <n v="15"/>
    <n v="15"/>
    <s v="maio"/>
    <n v="2024"/>
    <n v="10"/>
    <n v="20"/>
    <n v="15"/>
    <n v="0.5"/>
    <x v="0"/>
    <n v="30"/>
  </r>
  <r>
    <n v="3326"/>
    <s v="Isabela Fonseca"/>
    <x v="1"/>
    <d v="2024-05-31T00:00:00"/>
    <s v="No"/>
    <n v="5"/>
    <x v="1"/>
    <s v="No"/>
    <n v="0"/>
    <s v="No"/>
    <n v="0"/>
    <n v="0"/>
    <n v="5"/>
    <s v="maio"/>
    <n v="2024"/>
    <n v="5"/>
    <n v="0"/>
    <n v="5"/>
    <n v="0"/>
    <x v="1"/>
    <n v="5"/>
  </r>
  <r>
    <n v="3327"/>
    <s v="João Pedro Almeida"/>
    <x v="0"/>
    <d v="2024-06-01T00:00:00"/>
    <s v="Yes"/>
    <n v="15"/>
    <x v="0"/>
    <s v="Yes"/>
    <n v="30"/>
    <s v="Yes"/>
    <n v="20"/>
    <n v="7"/>
    <n v="58"/>
    <s v="junho"/>
    <n v="2024"/>
    <n v="15"/>
    <n v="50"/>
    <n v="58"/>
    <n v="0.1076923076923077"/>
    <x v="0"/>
    <n v="65"/>
  </r>
  <r>
    <n v="3328"/>
    <s v="Klara Costa"/>
    <x v="2"/>
    <d v="2024-06-02T00:00:00"/>
    <s v="No"/>
    <n v="10"/>
    <x v="1"/>
    <s v="No"/>
    <n v="0"/>
    <s v="Yes"/>
    <n v="20"/>
    <n v="10"/>
    <n v="20"/>
    <s v="junho"/>
    <n v="2024"/>
    <n v="10"/>
    <n v="20"/>
    <n v="20"/>
    <n v="0.33333333333333331"/>
    <x v="0"/>
    <n v="30"/>
  </r>
  <r>
    <n v="3329"/>
    <s v="Luciana Mendes"/>
    <x v="1"/>
    <d v="2024-06-03T00:00:00"/>
    <s v="Yes"/>
    <n v="5"/>
    <x v="2"/>
    <s v="No"/>
    <n v="0"/>
    <s v="No"/>
    <n v="0"/>
    <n v="1"/>
    <n v="4"/>
    <s v="junho"/>
    <n v="2024"/>
    <n v="5"/>
    <n v="0"/>
    <n v="4"/>
    <n v="0.2"/>
    <x v="0"/>
    <n v="5"/>
  </r>
  <r>
    <n v="3330"/>
    <s v="Marcelo Gouveia"/>
    <x v="0"/>
    <d v="2024-06-04T00:00:00"/>
    <s v="No"/>
    <n v="15"/>
    <x v="0"/>
    <s v="Yes"/>
    <n v="30"/>
    <s v="Yes"/>
    <n v="20"/>
    <n v="15"/>
    <n v="50"/>
    <s v="junho"/>
    <n v="2024"/>
    <n v="15"/>
    <n v="50"/>
    <n v="50"/>
    <n v="0.23076923076923078"/>
    <x v="0"/>
    <n v="65"/>
  </r>
  <r>
    <n v="3331"/>
    <s v="Nívea Borges"/>
    <x v="2"/>
    <d v="2024-06-05T00:00:00"/>
    <s v="Yes"/>
    <n v="10"/>
    <x v="0"/>
    <s v="No"/>
    <n v="0"/>
    <s v="Yes"/>
    <n v="20"/>
    <n v="5"/>
    <n v="25"/>
    <s v="junho"/>
    <n v="2024"/>
    <n v="10"/>
    <n v="20"/>
    <n v="25"/>
    <n v="0.16666666666666666"/>
    <x v="0"/>
    <n v="30"/>
  </r>
  <r>
    <n v="3332"/>
    <s v="Oscar Nogueira"/>
    <x v="1"/>
    <d v="2024-06-06T00:00:00"/>
    <s v="No"/>
    <n v="5"/>
    <x v="1"/>
    <s v="No"/>
    <n v="0"/>
    <s v="No"/>
    <n v="0"/>
    <n v="0"/>
    <n v="5"/>
    <s v="junho"/>
    <n v="2024"/>
    <n v="5"/>
    <n v="0"/>
    <n v="5"/>
    <n v="0"/>
    <x v="1"/>
    <n v="5"/>
  </r>
  <r>
    <n v="3333"/>
    <s v="Patrícia Alves"/>
    <x v="0"/>
    <d v="2024-06-07T00:00:00"/>
    <s v="Yes"/>
    <n v="15"/>
    <x v="2"/>
    <s v="Yes"/>
    <n v="30"/>
    <s v="Yes"/>
    <n v="20"/>
    <n v="20"/>
    <n v="45"/>
    <s v="junho"/>
    <n v="2024"/>
    <n v="15"/>
    <n v="50"/>
    <n v="45"/>
    <n v="0.30769230769230771"/>
    <x v="0"/>
    <n v="65"/>
  </r>
  <r>
    <n v="3334"/>
    <s v="Rafaela Silva"/>
    <x v="2"/>
    <d v="2024-06-08T00:00:00"/>
    <s v="No"/>
    <n v="10"/>
    <x v="2"/>
    <s v="No"/>
    <n v="0"/>
    <s v="Yes"/>
    <n v="20"/>
    <n v="12"/>
    <n v="18"/>
    <s v="junho"/>
    <n v="2024"/>
    <n v="10"/>
    <n v="20"/>
    <n v="18"/>
    <n v="0.4"/>
    <x v="0"/>
    <n v="30"/>
  </r>
  <r>
    <n v="3335"/>
    <s v="Samantha Moraes"/>
    <x v="1"/>
    <d v="2024-06-09T00:00:00"/>
    <s v="Yes"/>
    <n v="5"/>
    <x v="0"/>
    <s v="No"/>
    <n v="0"/>
    <s v="No"/>
    <n v="0"/>
    <n v="2"/>
    <n v="3"/>
    <s v="junho"/>
    <n v="2024"/>
    <n v="5"/>
    <n v="0"/>
    <n v="3"/>
    <n v="0.4"/>
    <x v="0"/>
    <n v="5"/>
  </r>
  <r>
    <n v="3336"/>
    <s v="Tatiana Rocha"/>
    <x v="1"/>
    <d v="2024-06-10T00:00:00"/>
    <s v="Yes"/>
    <n v="5"/>
    <x v="0"/>
    <s v="No"/>
    <n v="0"/>
    <s v="No"/>
    <n v="0"/>
    <n v="0"/>
    <n v="5"/>
    <s v="junho"/>
    <n v="2024"/>
    <n v="5"/>
    <n v="0"/>
    <n v="5"/>
    <n v="0"/>
    <x v="1"/>
    <n v="5"/>
  </r>
  <r>
    <n v="3337"/>
    <s v="Ulisses Tavares"/>
    <x v="0"/>
    <d v="2024-06-11T00:00:00"/>
    <s v="No"/>
    <n v="15"/>
    <x v="2"/>
    <s v="Yes"/>
    <n v="30"/>
    <s v="Yes"/>
    <n v="20"/>
    <n v="7"/>
    <n v="58"/>
    <s v="junho"/>
    <n v="2024"/>
    <n v="15"/>
    <n v="50"/>
    <n v="58"/>
    <n v="0.1076923076923077"/>
    <x v="0"/>
    <n v="65"/>
  </r>
  <r>
    <n v="3338"/>
    <s v="Víctor Lemos"/>
    <x v="2"/>
    <d v="2024-06-12T00:00:00"/>
    <s v="Yes"/>
    <n v="10"/>
    <x v="1"/>
    <s v="No"/>
    <n v="0"/>
    <s v="Yes"/>
    <n v="20"/>
    <n v="10"/>
    <n v="20"/>
    <s v="junho"/>
    <n v="2024"/>
    <n v="10"/>
    <n v="20"/>
    <n v="20"/>
    <n v="0.33333333333333331"/>
    <x v="0"/>
    <n v="30"/>
  </r>
  <r>
    <n v="3339"/>
    <s v="Wilma Barros"/>
    <x v="1"/>
    <d v="2024-06-13T00:00:00"/>
    <s v="No"/>
    <n v="5"/>
    <x v="2"/>
    <s v="No"/>
    <n v="0"/>
    <s v="No"/>
    <n v="0"/>
    <n v="1"/>
    <n v="4"/>
    <s v="junho"/>
    <n v="2024"/>
    <n v="5"/>
    <n v="0"/>
    <n v="4"/>
    <n v="0.2"/>
    <x v="0"/>
    <n v="5"/>
  </r>
  <r>
    <n v="3340"/>
    <s v="Xavier Nascimento"/>
    <x v="0"/>
    <d v="2024-06-14T00:00:00"/>
    <s v="Yes"/>
    <n v="15"/>
    <x v="0"/>
    <s v="Yes"/>
    <n v="30"/>
    <s v="Yes"/>
    <n v="20"/>
    <n v="15"/>
    <n v="50"/>
    <s v="junho"/>
    <n v="2024"/>
    <n v="15"/>
    <n v="50"/>
    <n v="50"/>
    <n v="0.23076923076923078"/>
    <x v="0"/>
    <n v="65"/>
  </r>
  <r>
    <n v="3341"/>
    <s v="Yago Pereira"/>
    <x v="2"/>
    <d v="2024-06-15T00:00:00"/>
    <s v="No"/>
    <n v="10"/>
    <x v="0"/>
    <s v="No"/>
    <n v="0"/>
    <s v="Yes"/>
    <n v="20"/>
    <n v="5"/>
    <n v="25"/>
    <s v="junho"/>
    <n v="2024"/>
    <n v="10"/>
    <n v="20"/>
    <n v="25"/>
    <n v="0.16666666666666666"/>
    <x v="0"/>
    <n v="30"/>
  </r>
  <r>
    <n v="3342"/>
    <s v="Zilda Ferreira"/>
    <x v="1"/>
    <d v="2024-06-16T00:00:00"/>
    <s v="Yes"/>
    <n v="5"/>
    <x v="1"/>
    <s v="No"/>
    <n v="0"/>
    <s v="No"/>
    <n v="0"/>
    <n v="0"/>
    <n v="5"/>
    <s v="junho"/>
    <n v="2024"/>
    <n v="5"/>
    <n v="0"/>
    <n v="5"/>
    <n v="0"/>
    <x v="1"/>
    <n v="5"/>
  </r>
  <r>
    <n v="3343"/>
    <s v="Amanda Lopes"/>
    <x v="0"/>
    <d v="2024-06-17T00:00:00"/>
    <s v="No"/>
    <n v="15"/>
    <x v="2"/>
    <s v="Yes"/>
    <n v="30"/>
    <s v="Yes"/>
    <n v="20"/>
    <n v="20"/>
    <n v="45"/>
    <s v="junho"/>
    <n v="2024"/>
    <n v="15"/>
    <n v="50"/>
    <n v="45"/>
    <n v="0.30769230769230771"/>
    <x v="0"/>
    <n v="65"/>
  </r>
  <r>
    <n v="3344"/>
    <s v="Bruno Miranda"/>
    <x v="2"/>
    <d v="2024-06-18T00:00:00"/>
    <s v="Yes"/>
    <n v="10"/>
    <x v="2"/>
    <s v="No"/>
    <n v="0"/>
    <s v="Yes"/>
    <n v="20"/>
    <n v="12"/>
    <n v="18"/>
    <s v="junho"/>
    <n v="2024"/>
    <n v="10"/>
    <n v="20"/>
    <n v="18"/>
    <n v="0.4"/>
    <x v="0"/>
    <n v="30"/>
  </r>
  <r>
    <n v="3345"/>
    <s v="Célia Torres"/>
    <x v="1"/>
    <d v="2024-06-19T00:00:00"/>
    <s v="No"/>
    <n v="5"/>
    <x v="0"/>
    <s v="No"/>
    <n v="0"/>
    <s v="No"/>
    <n v="0"/>
    <n v="2"/>
    <n v="3"/>
    <s v="junho"/>
    <n v="2024"/>
    <n v="5"/>
    <n v="0"/>
    <n v="3"/>
    <n v="0.4"/>
    <x v="0"/>
    <n v="5"/>
  </r>
  <r>
    <n v="3346"/>
    <s v="Diogo Souza"/>
    <x v="0"/>
    <d v="2024-06-20T00:00:00"/>
    <s v="Yes"/>
    <n v="15"/>
    <x v="1"/>
    <s v="Yes"/>
    <n v="30"/>
    <s v="Yes"/>
    <n v="20"/>
    <n v="5"/>
    <n v="60"/>
    <s v="junho"/>
    <n v="2024"/>
    <n v="15"/>
    <n v="50"/>
    <n v="60"/>
    <n v="7.6923076923076927E-2"/>
    <x v="0"/>
    <n v="65"/>
  </r>
  <r>
    <n v="3347"/>
    <s v="Elisa Castro"/>
    <x v="2"/>
    <d v="2024-06-21T00:00:00"/>
    <s v="No"/>
    <n v="10"/>
    <x v="0"/>
    <s v="No"/>
    <n v="0"/>
    <s v="Yes"/>
    <n v="20"/>
    <n v="10"/>
    <n v="20"/>
    <s v="junho"/>
    <n v="2024"/>
    <n v="10"/>
    <n v="20"/>
    <n v="20"/>
    <n v="0.33333333333333331"/>
    <x v="0"/>
    <n v="30"/>
  </r>
  <r>
    <n v="3348"/>
    <s v="Fátima Lima"/>
    <x v="1"/>
    <d v="2024-06-22T00:00:00"/>
    <s v="Yes"/>
    <n v="5"/>
    <x v="2"/>
    <s v="No"/>
    <n v="0"/>
    <s v="No"/>
    <n v="0"/>
    <n v="0"/>
    <n v="5"/>
    <s v="junho"/>
    <n v="2024"/>
    <n v="5"/>
    <n v="0"/>
    <n v="5"/>
    <n v="0"/>
    <x v="1"/>
    <n v="5"/>
  </r>
  <r>
    <n v="3349"/>
    <s v="Geraldo Ribeiro"/>
    <x v="0"/>
    <d v="2024-06-23T00:00:00"/>
    <s v="No"/>
    <n v="15"/>
    <x v="0"/>
    <s v="Yes"/>
    <n v="30"/>
    <s v="Yes"/>
    <n v="20"/>
    <n v="3"/>
    <n v="62"/>
    <s v="junho"/>
    <n v="2024"/>
    <n v="15"/>
    <n v="50"/>
    <n v="62"/>
    <n v="4.6153846153846156E-2"/>
    <x v="0"/>
    <n v="65"/>
  </r>
  <r>
    <n v="3350"/>
    <s v="Hélio Martins"/>
    <x v="2"/>
    <d v="2024-06-24T00:00:00"/>
    <s v="Yes"/>
    <n v="10"/>
    <x v="1"/>
    <s v="No"/>
    <n v="0"/>
    <s v="Yes"/>
    <n v="20"/>
    <n v="15"/>
    <n v="15"/>
    <s v="junho"/>
    <n v="2024"/>
    <n v="10"/>
    <n v="20"/>
    <n v="15"/>
    <n v="0.5"/>
    <x v="0"/>
    <n v="30"/>
  </r>
  <r>
    <n v="3351"/>
    <s v="Íris Santos"/>
    <x v="1"/>
    <d v="2024-06-25T00:00:00"/>
    <s v="No"/>
    <n v="5"/>
    <x v="0"/>
    <s v="No"/>
    <n v="0"/>
    <s v="No"/>
    <n v="0"/>
    <n v="1"/>
    <n v="4"/>
    <s v="junho"/>
    <n v="2024"/>
    <n v="5"/>
    <n v="0"/>
    <n v="4"/>
    <n v="0.2"/>
    <x v="0"/>
    <n v="5"/>
  </r>
  <r>
    <n v="3352"/>
    <s v="João Marcelo"/>
    <x v="0"/>
    <d v="2024-06-26T00:00:00"/>
    <s v="Yes"/>
    <n v="15"/>
    <x v="2"/>
    <s v="Yes"/>
    <n v="30"/>
    <s v="Yes"/>
    <n v="20"/>
    <n v="7"/>
    <n v="58"/>
    <s v="junho"/>
    <n v="2024"/>
    <n v="15"/>
    <n v="50"/>
    <n v="58"/>
    <n v="0.1076923076923077"/>
    <x v="0"/>
    <n v="65"/>
  </r>
  <r>
    <n v="3353"/>
    <s v="Larissa Gomes"/>
    <x v="2"/>
    <d v="2024-06-27T00:00:00"/>
    <s v="No"/>
    <n v="10"/>
    <x v="0"/>
    <s v="No"/>
    <n v="0"/>
    <s v="Yes"/>
    <n v="20"/>
    <n v="10"/>
    <n v="20"/>
    <s v="junho"/>
    <n v="2024"/>
    <n v="10"/>
    <n v="20"/>
    <n v="20"/>
    <n v="0.33333333333333331"/>
    <x v="0"/>
    <n v="30"/>
  </r>
  <r>
    <n v="3354"/>
    <s v="Márcio Silva"/>
    <x v="1"/>
    <d v="2024-06-28T00:00:00"/>
    <s v="Yes"/>
    <n v="5"/>
    <x v="1"/>
    <s v="No"/>
    <n v="0"/>
    <s v="No"/>
    <n v="0"/>
    <n v="0"/>
    <n v="5"/>
    <s v="junho"/>
    <n v="2024"/>
    <n v="5"/>
    <n v="0"/>
    <n v="5"/>
    <n v="0"/>
    <x v="1"/>
    <n v="5"/>
  </r>
  <r>
    <n v="3355"/>
    <s v="Nadia Costa"/>
    <x v="0"/>
    <d v="2024-06-29T00:00:00"/>
    <s v="No"/>
    <n v="15"/>
    <x v="0"/>
    <s v="Yes"/>
    <n v="30"/>
    <s v="Yes"/>
    <n v="20"/>
    <n v="20"/>
    <n v="45"/>
    <s v="junho"/>
    <n v="2024"/>
    <n v="15"/>
    <n v="50"/>
    <n v="45"/>
    <n v="0.30769230769230771"/>
    <x v="0"/>
    <n v="65"/>
  </r>
  <r>
    <n v="3356"/>
    <s v="Oscar Almeida"/>
    <x v="2"/>
    <d v="2024-06-30T00:00:00"/>
    <s v="Yes"/>
    <n v="10"/>
    <x v="2"/>
    <s v="No"/>
    <n v="0"/>
    <s v="Yes"/>
    <n v="20"/>
    <n v="15"/>
    <n v="15"/>
    <s v="junho"/>
    <n v="2024"/>
    <n v="10"/>
    <n v="20"/>
    <n v="15"/>
    <n v="0.5"/>
    <x v="0"/>
    <n v="30"/>
  </r>
  <r>
    <n v="3357"/>
    <s v="Patricia Soares"/>
    <x v="1"/>
    <d v="2024-07-01T00:00:00"/>
    <s v="No"/>
    <n v="5"/>
    <x v="0"/>
    <s v="No"/>
    <n v="0"/>
    <s v="No"/>
    <n v="0"/>
    <n v="1"/>
    <n v="4"/>
    <s v="julho"/>
    <n v="2024"/>
    <n v="5"/>
    <n v="0"/>
    <n v="4"/>
    <n v="0.2"/>
    <x v="0"/>
    <n v="5"/>
  </r>
  <r>
    <n v="3358"/>
    <s v="Quênia Barros"/>
    <x v="0"/>
    <d v="2024-07-02T00:00:00"/>
    <s v="Yes"/>
    <n v="15"/>
    <x v="1"/>
    <s v="Yes"/>
    <n v="30"/>
    <s v="Yes"/>
    <n v="20"/>
    <n v="3"/>
    <n v="62"/>
    <s v="julho"/>
    <n v="2024"/>
    <n v="15"/>
    <n v="50"/>
    <n v="62"/>
    <n v="4.6153846153846156E-2"/>
    <x v="0"/>
    <n v="65"/>
  </r>
  <r>
    <n v="3359"/>
    <s v="Rafael Torres"/>
    <x v="2"/>
    <d v="2024-07-03T00:00:00"/>
    <s v="No"/>
    <n v="10"/>
    <x v="0"/>
    <s v="No"/>
    <n v="0"/>
    <s v="Yes"/>
    <n v="20"/>
    <n v="10"/>
    <n v="20"/>
    <s v="julho"/>
    <n v="2024"/>
    <n v="10"/>
    <n v="20"/>
    <n v="20"/>
    <n v="0.33333333333333331"/>
    <x v="0"/>
    <n v="30"/>
  </r>
  <r>
    <n v="3360"/>
    <s v="Silvia Nascimento"/>
    <x v="1"/>
    <d v="2024-07-04T00:00:00"/>
    <s v="Yes"/>
    <n v="5"/>
    <x v="2"/>
    <s v="No"/>
    <n v="0"/>
    <s v="No"/>
    <n v="0"/>
    <n v="0"/>
    <n v="5"/>
    <s v="julho"/>
    <n v="2024"/>
    <n v="5"/>
    <n v="0"/>
    <n v="5"/>
    <n v="0"/>
    <x v="1"/>
    <n v="5"/>
  </r>
  <r>
    <n v="3361"/>
    <s v="Tiago Mendes"/>
    <x v="0"/>
    <d v="2024-07-05T00:00:00"/>
    <s v="No"/>
    <n v="15"/>
    <x v="0"/>
    <s v="Yes"/>
    <n v="30"/>
    <s v="Yes"/>
    <n v="20"/>
    <n v="15"/>
    <n v="50"/>
    <s v="julho"/>
    <n v="2024"/>
    <n v="15"/>
    <n v="50"/>
    <n v="50"/>
    <n v="0.23076923076923078"/>
    <x v="0"/>
    <n v="65"/>
  </r>
  <r>
    <n v="3362"/>
    <s v="Ursula Silva"/>
    <x v="2"/>
    <d v="2024-07-06T00:00:00"/>
    <s v="Yes"/>
    <n v="10"/>
    <x v="1"/>
    <s v="No"/>
    <n v="0"/>
    <s v="Yes"/>
    <n v="20"/>
    <n v="15"/>
    <n v="15"/>
    <s v="julho"/>
    <n v="2024"/>
    <n v="10"/>
    <n v="20"/>
    <n v="15"/>
    <n v="0.5"/>
    <x v="0"/>
    <n v="30"/>
  </r>
  <r>
    <n v="3363"/>
    <s v="Vanessa Moraes"/>
    <x v="1"/>
    <d v="2024-07-07T00:00:00"/>
    <s v="No"/>
    <n v="5"/>
    <x v="0"/>
    <s v="No"/>
    <n v="0"/>
    <s v="No"/>
    <n v="0"/>
    <n v="1"/>
    <n v="4"/>
    <s v="julho"/>
    <n v="2024"/>
    <n v="5"/>
    <n v="0"/>
    <n v="4"/>
    <n v="0.2"/>
    <x v="0"/>
    <n v="5"/>
  </r>
  <r>
    <n v="3364"/>
    <s v="Waldir Junior"/>
    <x v="0"/>
    <d v="2024-07-08T00:00:00"/>
    <s v="Yes"/>
    <n v="15"/>
    <x v="2"/>
    <s v="Yes"/>
    <n v="30"/>
    <s v="Yes"/>
    <n v="20"/>
    <n v="7"/>
    <n v="58"/>
    <s v="julho"/>
    <n v="2024"/>
    <n v="15"/>
    <n v="50"/>
    <n v="58"/>
    <n v="0.1076923076923077"/>
    <x v="0"/>
    <n v="65"/>
  </r>
  <r>
    <n v="3365"/>
    <s v="Xavier Lopes"/>
    <x v="2"/>
    <d v="2024-07-09T00:00:00"/>
    <s v="No"/>
    <n v="10"/>
    <x v="0"/>
    <s v="No"/>
    <n v="0"/>
    <s v="Yes"/>
    <n v="20"/>
    <n v="10"/>
    <n v="20"/>
    <s v="julho"/>
    <n v="2024"/>
    <n v="10"/>
    <n v="20"/>
    <n v="20"/>
    <n v="0.33333333333333331"/>
    <x v="0"/>
    <n v="30"/>
  </r>
  <r>
    <n v="3366"/>
    <s v="Yolanda Freitas"/>
    <x v="1"/>
    <d v="2024-07-10T00:00:00"/>
    <s v="Yes"/>
    <n v="5"/>
    <x v="0"/>
    <s v="No"/>
    <n v="0"/>
    <s v="No"/>
    <n v="0"/>
    <n v="0"/>
    <n v="5"/>
    <s v="julho"/>
    <n v="2024"/>
    <n v="5"/>
    <n v="0"/>
    <n v="5"/>
    <n v="0"/>
    <x v="1"/>
    <n v="5"/>
  </r>
  <r>
    <n v="3367"/>
    <s v="Zacarias Nunes"/>
    <x v="0"/>
    <d v="2024-07-11T00:00:00"/>
    <s v="No"/>
    <n v="15"/>
    <x v="2"/>
    <s v="Yes"/>
    <n v="30"/>
    <s v="Yes"/>
    <n v="20"/>
    <n v="7"/>
    <n v="58"/>
    <s v="julho"/>
    <n v="2024"/>
    <n v="15"/>
    <n v="50"/>
    <n v="58"/>
    <n v="0.1076923076923077"/>
    <x v="0"/>
    <n v="65"/>
  </r>
  <r>
    <n v="3368"/>
    <s v="Ana Clara Barreto"/>
    <x v="2"/>
    <d v="2024-07-12T00:00:00"/>
    <s v="Yes"/>
    <n v="10"/>
    <x v="1"/>
    <s v="No"/>
    <n v="0"/>
    <s v="Yes"/>
    <n v="20"/>
    <n v="10"/>
    <n v="20"/>
    <s v="julho"/>
    <n v="2024"/>
    <n v="10"/>
    <n v="20"/>
    <n v="20"/>
    <n v="0.33333333333333331"/>
    <x v="0"/>
    <n v="30"/>
  </r>
  <r>
    <n v="3369"/>
    <s v="Bruno Henrique"/>
    <x v="1"/>
    <d v="2024-07-13T00:00:00"/>
    <s v="No"/>
    <n v="5"/>
    <x v="2"/>
    <s v="No"/>
    <n v="0"/>
    <s v="No"/>
    <n v="0"/>
    <n v="1"/>
    <n v="4"/>
    <s v="julho"/>
    <n v="2024"/>
    <n v="5"/>
    <n v="0"/>
    <n v="4"/>
    <n v="0.2"/>
    <x v="0"/>
    <n v="5"/>
  </r>
  <r>
    <n v="3370"/>
    <s v="Carlos Eduardo"/>
    <x v="0"/>
    <d v="2024-07-14T00:00:00"/>
    <s v="Yes"/>
    <n v="15"/>
    <x v="0"/>
    <s v="Yes"/>
    <n v="30"/>
    <s v="Yes"/>
    <n v="20"/>
    <n v="15"/>
    <n v="50"/>
    <s v="julho"/>
    <n v="2024"/>
    <n v="15"/>
    <n v="50"/>
    <n v="50"/>
    <n v="0.23076923076923078"/>
    <x v="0"/>
    <n v="65"/>
  </r>
  <r>
    <n v="3371"/>
    <s v="Débora Lima"/>
    <x v="2"/>
    <d v="2024-07-15T00:00:00"/>
    <s v="No"/>
    <n v="10"/>
    <x v="0"/>
    <s v="No"/>
    <n v="0"/>
    <s v="Yes"/>
    <n v="20"/>
    <n v="5"/>
    <n v="25"/>
    <s v="julho"/>
    <n v="2024"/>
    <n v="10"/>
    <n v="20"/>
    <n v="25"/>
    <n v="0.16666666666666666"/>
    <x v="0"/>
    <n v="30"/>
  </r>
  <r>
    <n v="3372"/>
    <s v="Elisa Neves"/>
    <x v="1"/>
    <d v="2024-07-16T00:00:00"/>
    <s v="Yes"/>
    <n v="5"/>
    <x v="1"/>
    <s v="No"/>
    <n v="0"/>
    <s v="No"/>
    <n v="0"/>
    <n v="0"/>
    <n v="5"/>
    <s v="julho"/>
    <n v="2024"/>
    <n v="5"/>
    <n v="0"/>
    <n v="5"/>
    <n v="0"/>
    <x v="1"/>
    <n v="5"/>
  </r>
  <r>
    <n v="3373"/>
    <s v="Fabiano Gomes"/>
    <x v="0"/>
    <d v="2024-07-17T00:00:00"/>
    <s v="No"/>
    <n v="15"/>
    <x v="2"/>
    <s v="Yes"/>
    <n v="30"/>
    <s v="Yes"/>
    <n v="20"/>
    <n v="20"/>
    <n v="45"/>
    <s v="julho"/>
    <n v="2024"/>
    <n v="15"/>
    <n v="50"/>
    <n v="45"/>
    <n v="0.30769230769230771"/>
    <x v="0"/>
    <n v="65"/>
  </r>
  <r>
    <n v="3374"/>
    <s v="Gisele Oliveira"/>
    <x v="2"/>
    <d v="2024-07-18T00:00:00"/>
    <s v="Yes"/>
    <n v="10"/>
    <x v="2"/>
    <s v="No"/>
    <n v="0"/>
    <s v="Yes"/>
    <n v="20"/>
    <n v="12"/>
    <n v="18"/>
    <s v="julho"/>
    <n v="2024"/>
    <n v="10"/>
    <n v="20"/>
    <n v="18"/>
    <n v="0.4"/>
    <x v="0"/>
    <n v="30"/>
  </r>
  <r>
    <n v="3375"/>
    <s v="Héctor Silva"/>
    <x v="1"/>
    <d v="2024-07-19T00:00:00"/>
    <s v="No"/>
    <n v="5"/>
    <x v="0"/>
    <s v="No"/>
    <n v="0"/>
    <s v="No"/>
    <n v="0"/>
    <n v="2"/>
    <n v="3"/>
    <s v="julho"/>
    <n v="2024"/>
    <n v="5"/>
    <n v="0"/>
    <n v="3"/>
    <n v="0.4"/>
    <x v="0"/>
    <n v="5"/>
  </r>
  <r>
    <n v="3376"/>
    <s v="Igor Martins"/>
    <x v="0"/>
    <d v="2024-07-20T00:00:00"/>
    <s v="Yes"/>
    <n v="15"/>
    <x v="1"/>
    <s v="Yes"/>
    <n v="30"/>
    <s v="Yes"/>
    <n v="20"/>
    <n v="5"/>
    <n v="60"/>
    <s v="julho"/>
    <n v="2024"/>
    <n v="15"/>
    <n v="50"/>
    <n v="60"/>
    <n v="7.6923076923076927E-2"/>
    <x v="0"/>
    <n v="65"/>
  </r>
  <r>
    <n v="3377"/>
    <s v="Joana Figueiredo"/>
    <x v="2"/>
    <d v="2024-07-21T00:00:00"/>
    <s v="No"/>
    <n v="10"/>
    <x v="0"/>
    <s v="No"/>
    <n v="0"/>
    <s v="Yes"/>
    <n v="20"/>
    <n v="10"/>
    <n v="20"/>
    <s v="julho"/>
    <n v="2024"/>
    <n v="10"/>
    <n v="20"/>
    <n v="20"/>
    <n v="0.33333333333333331"/>
    <x v="0"/>
    <n v="30"/>
  </r>
  <r>
    <n v="3378"/>
    <s v="Kleber Machado"/>
    <x v="1"/>
    <d v="2024-07-22T00:00:00"/>
    <s v="Yes"/>
    <n v="5"/>
    <x v="2"/>
    <s v="No"/>
    <n v="0"/>
    <s v="No"/>
    <n v="0"/>
    <n v="0"/>
    <n v="5"/>
    <s v="julho"/>
    <n v="2024"/>
    <n v="5"/>
    <n v="0"/>
    <n v="5"/>
    <n v="0"/>
    <x v="1"/>
    <n v="5"/>
  </r>
  <r>
    <n v="3379"/>
    <s v="Luciana Santos"/>
    <x v="0"/>
    <d v="2024-07-23T00:00:00"/>
    <s v="No"/>
    <n v="15"/>
    <x v="0"/>
    <s v="Yes"/>
    <n v="30"/>
    <s v="Yes"/>
    <n v="20"/>
    <n v="3"/>
    <n v="62"/>
    <s v="julho"/>
    <n v="2024"/>
    <n v="15"/>
    <n v="50"/>
    <n v="62"/>
    <n v="4.6153846153846156E-2"/>
    <x v="0"/>
    <n v="65"/>
  </r>
  <r>
    <n v="3380"/>
    <s v="Marcos Teixeira"/>
    <x v="2"/>
    <d v="2024-07-24T00:00:00"/>
    <s v="Yes"/>
    <n v="10"/>
    <x v="1"/>
    <s v="No"/>
    <n v="0"/>
    <s v="Yes"/>
    <n v="20"/>
    <n v="15"/>
    <n v="15"/>
    <s v="julho"/>
    <n v="2024"/>
    <n v="10"/>
    <n v="20"/>
    <n v="15"/>
    <n v="0.5"/>
    <x v="0"/>
    <n v="30"/>
  </r>
  <r>
    <n v="3381"/>
    <s v="Natalia Costa"/>
    <x v="1"/>
    <d v="2024-07-25T00:00:00"/>
    <s v="No"/>
    <n v="5"/>
    <x v="0"/>
    <s v="No"/>
    <n v="0"/>
    <s v="No"/>
    <n v="0"/>
    <n v="1"/>
    <n v="4"/>
    <s v="julho"/>
    <n v="2024"/>
    <n v="5"/>
    <n v="0"/>
    <n v="4"/>
    <n v="0.2"/>
    <x v="0"/>
    <n v="5"/>
  </r>
  <r>
    <n v="3382"/>
    <s v="Oscar Ribeiro"/>
    <x v="0"/>
    <d v="2024-07-26T00:00:00"/>
    <s v="Yes"/>
    <n v="15"/>
    <x v="2"/>
    <s v="Yes"/>
    <n v="30"/>
    <s v="Yes"/>
    <n v="20"/>
    <n v="7"/>
    <n v="58"/>
    <s v="julho"/>
    <n v="2024"/>
    <n v="15"/>
    <n v="50"/>
    <n v="58"/>
    <n v="0.1076923076923077"/>
    <x v="0"/>
    <n v="65"/>
  </r>
  <r>
    <n v="3383"/>
    <s v="Patricia Almeida"/>
    <x v="2"/>
    <d v="2024-07-27T00:00:00"/>
    <s v="No"/>
    <n v="10"/>
    <x v="0"/>
    <s v="No"/>
    <n v="0"/>
    <s v="Yes"/>
    <n v="20"/>
    <n v="10"/>
    <n v="20"/>
    <s v="julho"/>
    <n v="2024"/>
    <n v="10"/>
    <n v="20"/>
    <n v="20"/>
    <n v="0.33333333333333331"/>
    <x v="0"/>
    <n v="30"/>
  </r>
  <r>
    <n v="3384"/>
    <s v="Quirino Junior"/>
    <x v="1"/>
    <d v="2024-07-28T00:00:00"/>
    <s v="Yes"/>
    <n v="5"/>
    <x v="1"/>
    <s v="No"/>
    <n v="0"/>
    <s v="No"/>
    <n v="0"/>
    <n v="0"/>
    <n v="5"/>
    <s v="julho"/>
    <n v="2024"/>
    <n v="5"/>
    <n v="0"/>
    <n v="5"/>
    <n v="0"/>
    <x v="1"/>
    <n v="5"/>
  </r>
  <r>
    <n v="3385"/>
    <s v="Renata Machado"/>
    <x v="0"/>
    <d v="2024-07-29T00:00:00"/>
    <s v="No"/>
    <n v="15"/>
    <x v="0"/>
    <s v="Yes"/>
    <n v="30"/>
    <s v="Yes"/>
    <n v="20"/>
    <n v="20"/>
    <n v="45"/>
    <s v="julho"/>
    <n v="2024"/>
    <n v="15"/>
    <n v="50"/>
    <n v="45"/>
    <n v="0.30769230769230771"/>
    <x v="0"/>
    <n v="65"/>
  </r>
  <r>
    <n v="3386"/>
    <s v="Sônia Alves"/>
    <x v="2"/>
    <d v="2024-07-30T00:00:00"/>
    <s v="Yes"/>
    <n v="10"/>
    <x v="2"/>
    <s v="No"/>
    <n v="0"/>
    <s v="Yes"/>
    <n v="20"/>
    <n v="15"/>
    <n v="15"/>
    <s v="julho"/>
    <n v="2024"/>
    <n v="10"/>
    <n v="20"/>
    <n v="15"/>
    <n v="0.5"/>
    <x v="0"/>
    <n v="30"/>
  </r>
  <r>
    <n v="3387"/>
    <s v="Tiago Nunes"/>
    <x v="1"/>
    <d v="2024-07-31T00:00:00"/>
    <s v="No"/>
    <n v="5"/>
    <x v="0"/>
    <s v="No"/>
    <n v="0"/>
    <s v="No"/>
    <n v="0"/>
    <n v="1"/>
    <n v="4"/>
    <s v="julho"/>
    <n v="2024"/>
    <n v="5"/>
    <n v="0"/>
    <n v="4"/>
    <n v="0.2"/>
    <x v="0"/>
    <n v="5"/>
  </r>
  <r>
    <n v="3388"/>
    <s v="Ulysses Pereira"/>
    <x v="0"/>
    <d v="2024-08-01T00:00:00"/>
    <s v="Yes"/>
    <n v="15"/>
    <x v="1"/>
    <s v="Yes"/>
    <n v="30"/>
    <s v="Yes"/>
    <n v="20"/>
    <n v="3"/>
    <n v="62"/>
    <s v="agosto"/>
    <n v="2024"/>
    <n v="15"/>
    <n v="50"/>
    <n v="62"/>
    <n v="4.6153846153846156E-2"/>
    <x v="0"/>
    <n v="65"/>
  </r>
  <r>
    <n v="3389"/>
    <s v="Vanessa Lima"/>
    <x v="2"/>
    <d v="2024-08-02T00:00:00"/>
    <s v="No"/>
    <n v="10"/>
    <x v="0"/>
    <s v="No"/>
    <n v="0"/>
    <s v="Yes"/>
    <n v="20"/>
    <n v="10"/>
    <n v="20"/>
    <s v="agosto"/>
    <n v="2024"/>
    <n v="10"/>
    <n v="20"/>
    <n v="20"/>
    <n v="0.33333333333333331"/>
    <x v="0"/>
    <n v="30"/>
  </r>
  <r>
    <n v="3390"/>
    <s v="Wagner Santos"/>
    <x v="1"/>
    <d v="2024-08-03T00:00:00"/>
    <s v="Yes"/>
    <n v="5"/>
    <x v="2"/>
    <s v="No"/>
    <n v="0"/>
    <s v="No"/>
    <n v="0"/>
    <n v="0"/>
    <n v="5"/>
    <s v="agosto"/>
    <n v="2024"/>
    <n v="5"/>
    <n v="0"/>
    <n v="5"/>
    <n v="0"/>
    <x v="1"/>
    <n v="5"/>
  </r>
  <r>
    <n v="3391"/>
    <s v="Xuxa Meneghel"/>
    <x v="0"/>
    <d v="2024-08-04T00:00:00"/>
    <s v="No"/>
    <n v="15"/>
    <x v="0"/>
    <s v="Yes"/>
    <n v="30"/>
    <s v="Yes"/>
    <n v="20"/>
    <n v="15"/>
    <n v="50"/>
    <s v="agosto"/>
    <n v="2024"/>
    <n v="15"/>
    <n v="50"/>
    <n v="50"/>
    <n v="0.23076923076923078"/>
    <x v="0"/>
    <n v="65"/>
  </r>
  <r>
    <n v="3392"/>
    <s v="Yasmin Silva"/>
    <x v="2"/>
    <d v="2024-08-05T00:00:00"/>
    <s v="Yes"/>
    <n v="10"/>
    <x v="1"/>
    <s v="No"/>
    <n v="0"/>
    <s v="Yes"/>
    <n v="20"/>
    <n v="15"/>
    <n v="15"/>
    <s v="agosto"/>
    <n v="2024"/>
    <n v="10"/>
    <n v="20"/>
    <n v="15"/>
    <n v="0.5"/>
    <x v="0"/>
    <n v="30"/>
  </r>
  <r>
    <n v="3393"/>
    <s v="Zacarias de Souza"/>
    <x v="1"/>
    <d v="2024-08-06T00:00:00"/>
    <s v="No"/>
    <n v="5"/>
    <x v="0"/>
    <s v="No"/>
    <n v="0"/>
    <s v="No"/>
    <n v="0"/>
    <n v="1"/>
    <n v="4"/>
    <s v="agosto"/>
    <n v="2024"/>
    <n v="5"/>
    <n v="0"/>
    <n v="4"/>
    <n v="0.2"/>
    <x v="0"/>
    <n v="5"/>
  </r>
  <r>
    <n v="3394"/>
    <s v="André Lima"/>
    <x v="0"/>
    <d v="2024-08-07T00:00:00"/>
    <s v="Yes"/>
    <n v="15"/>
    <x v="2"/>
    <s v="Yes"/>
    <n v="30"/>
    <s v="Yes"/>
    <n v="20"/>
    <n v="7"/>
    <n v="58"/>
    <s v="agosto"/>
    <n v="2024"/>
    <n v="15"/>
    <n v="50"/>
    <n v="58"/>
    <n v="0.1076923076923077"/>
    <x v="0"/>
    <n v="65"/>
  </r>
  <r>
    <n v="3395"/>
    <s v="Bianca Freitas"/>
    <x v="2"/>
    <d v="2024-08-08T00:00:00"/>
    <s v="No"/>
    <n v="10"/>
    <x v="0"/>
    <s v="No"/>
    <n v="0"/>
    <s v="Yes"/>
    <n v="20"/>
    <n v="10"/>
    <n v="20"/>
    <s v="agosto"/>
    <n v="2024"/>
    <n v="10"/>
    <n v="20"/>
    <n v="20"/>
    <n v="0.33333333333333331"/>
    <x v="0"/>
    <n v="30"/>
  </r>
  <r>
    <n v="3396"/>
    <s v="Caio Mendes"/>
    <x v="1"/>
    <d v="2024-08-09T00:00:00"/>
    <s v="Yes"/>
    <n v="5"/>
    <x v="1"/>
    <s v="No"/>
    <n v="0"/>
    <s v="No"/>
    <n v="0"/>
    <n v="0"/>
    <n v="5"/>
    <s v="agosto"/>
    <n v="2024"/>
    <n v="5"/>
    <n v="0"/>
    <n v="5"/>
    <n v="0"/>
    <x v="1"/>
    <n v="5"/>
  </r>
  <r>
    <n v="3397"/>
    <s v="Daniela Moura"/>
    <x v="0"/>
    <d v="2024-08-10T00:00:00"/>
    <s v="No"/>
    <n v="15"/>
    <x v="0"/>
    <s v="Yes"/>
    <n v="30"/>
    <s v="Yes"/>
    <n v="20"/>
    <n v="20"/>
    <n v="45"/>
    <s v="agosto"/>
    <n v="2024"/>
    <n v="15"/>
    <n v="50"/>
    <n v="45"/>
    <n v="0.30769230769230771"/>
    <x v="0"/>
    <n v="65"/>
  </r>
  <r>
    <n v="3398"/>
    <s v="Eduardo Costa"/>
    <x v="2"/>
    <d v="2024-08-11T00:00:00"/>
    <s v="Yes"/>
    <n v="10"/>
    <x v="2"/>
    <s v="No"/>
    <n v="0"/>
    <s v="Yes"/>
    <n v="20"/>
    <n v="15"/>
    <n v="15"/>
    <s v="agosto"/>
    <n v="2024"/>
    <n v="10"/>
    <n v="20"/>
    <n v="15"/>
    <n v="0.5"/>
    <x v="0"/>
    <n v="30"/>
  </r>
  <r>
    <n v="3399"/>
    <s v="Fernanda Gomes"/>
    <x v="1"/>
    <d v="2024-08-12T00:00:00"/>
    <s v="No"/>
    <n v="5"/>
    <x v="0"/>
    <s v="No"/>
    <n v="0"/>
    <s v="No"/>
    <n v="0"/>
    <n v="1"/>
    <n v="4"/>
    <s v="agosto"/>
    <n v="2024"/>
    <n v="5"/>
    <n v="0"/>
    <n v="4"/>
    <n v="0.2"/>
    <x v="0"/>
    <n v="5"/>
  </r>
  <r>
    <n v="3400"/>
    <s v="Guilherme Souza"/>
    <x v="0"/>
    <d v="2024-08-13T00:00:00"/>
    <s v="Yes"/>
    <n v="15"/>
    <x v="1"/>
    <s v="Yes"/>
    <n v="30"/>
    <s v="Yes"/>
    <n v="20"/>
    <n v="5"/>
    <n v="60"/>
    <s v="agosto"/>
    <n v="2024"/>
    <n v="15"/>
    <n v="50"/>
    <n v="60"/>
    <n v="7.6923076923076927E-2"/>
    <x v="0"/>
    <n v="65"/>
  </r>
  <r>
    <n v="3401"/>
    <s v="Helena Ribeiro"/>
    <x v="2"/>
    <d v="2024-08-14T00:00:00"/>
    <s v="No"/>
    <n v="10"/>
    <x v="0"/>
    <s v="No"/>
    <n v="0"/>
    <s v="Yes"/>
    <n v="20"/>
    <n v="10"/>
    <n v="20"/>
    <s v="agosto"/>
    <n v="2024"/>
    <n v="10"/>
    <n v="20"/>
    <n v="20"/>
    <n v="0.33333333333333331"/>
    <x v="0"/>
    <n v="30"/>
  </r>
  <r>
    <n v="3402"/>
    <s v="Igor Santos"/>
    <x v="1"/>
    <d v="2024-08-15T00:00:00"/>
    <s v="Yes"/>
    <n v="5"/>
    <x v="2"/>
    <s v="No"/>
    <n v="0"/>
    <s v="No"/>
    <n v="0"/>
    <n v="0"/>
    <n v="5"/>
    <s v="agosto"/>
    <n v="2024"/>
    <n v="5"/>
    <n v="0"/>
    <n v="5"/>
    <n v="0"/>
    <x v="1"/>
    <n v="5"/>
  </r>
  <r>
    <n v="3403"/>
    <s v="João Carvalho"/>
    <x v="0"/>
    <d v="2024-08-16T00:00:00"/>
    <s v="No"/>
    <n v="15"/>
    <x v="0"/>
    <s v="Yes"/>
    <n v="30"/>
    <s v="Yes"/>
    <n v="20"/>
    <n v="3"/>
    <n v="62"/>
    <s v="agosto"/>
    <n v="2024"/>
    <n v="15"/>
    <n v="50"/>
    <n v="62"/>
    <n v="4.6153846153846156E-2"/>
    <x v="0"/>
    <n v="65"/>
  </r>
  <r>
    <n v="3404"/>
    <s v="Klara Fagundes"/>
    <x v="2"/>
    <d v="2024-08-17T00:00:00"/>
    <s v="Yes"/>
    <n v="10"/>
    <x v="1"/>
    <s v="No"/>
    <n v="0"/>
    <s v="Yes"/>
    <n v="20"/>
    <n v="15"/>
    <n v="15"/>
    <s v="agosto"/>
    <n v="2024"/>
    <n v="10"/>
    <n v="20"/>
    <n v="15"/>
    <n v="0.5"/>
    <x v="0"/>
    <n v="30"/>
  </r>
  <r>
    <n v="3405"/>
    <s v="Lúcia Mendonça"/>
    <x v="1"/>
    <d v="2024-08-18T00:00:00"/>
    <s v="No"/>
    <n v="5"/>
    <x v="0"/>
    <s v="No"/>
    <n v="0"/>
    <s v="No"/>
    <n v="0"/>
    <n v="1"/>
    <n v="4"/>
    <s v="agosto"/>
    <n v="2024"/>
    <n v="5"/>
    <n v="0"/>
    <n v="4"/>
    <n v="0.2"/>
    <x v="0"/>
    <n v="5"/>
  </r>
  <r>
    <n v="3406"/>
    <s v="Marcelo Novaes"/>
    <x v="1"/>
    <d v="2024-08-19T00:00:00"/>
    <s v="Yes"/>
    <n v="5"/>
    <x v="0"/>
    <s v="No"/>
    <n v="0"/>
    <s v="No"/>
    <n v="0"/>
    <n v="0"/>
    <n v="5"/>
    <s v="agosto"/>
    <n v="2024"/>
    <n v="5"/>
    <n v="0"/>
    <n v="5"/>
    <n v="0"/>
    <x v="1"/>
    <n v="5"/>
  </r>
  <r>
    <n v="3407"/>
    <s v="Nina Pacheco"/>
    <x v="0"/>
    <d v="2024-08-20T00:00:00"/>
    <s v="No"/>
    <n v="15"/>
    <x v="2"/>
    <s v="Yes"/>
    <n v="30"/>
    <s v="Yes"/>
    <n v="20"/>
    <n v="7"/>
    <n v="58"/>
    <s v="agosto"/>
    <n v="2024"/>
    <n v="15"/>
    <n v="50"/>
    <n v="58"/>
    <n v="0.1076923076923077"/>
    <x v="0"/>
    <n v="65"/>
  </r>
  <r>
    <n v="3408"/>
    <s v="Olívia Rios"/>
    <x v="2"/>
    <d v="2024-08-21T00:00:00"/>
    <s v="Yes"/>
    <n v="10"/>
    <x v="1"/>
    <s v="No"/>
    <n v="0"/>
    <s v="Yes"/>
    <n v="20"/>
    <n v="10"/>
    <n v="20"/>
    <s v="agosto"/>
    <n v="2024"/>
    <n v="10"/>
    <n v="20"/>
    <n v="20"/>
    <n v="0.33333333333333331"/>
    <x v="0"/>
    <n v="30"/>
  </r>
  <r>
    <n v="3409"/>
    <s v="Paulo Quintana"/>
    <x v="1"/>
    <d v="2024-08-22T00:00:00"/>
    <s v="No"/>
    <n v="5"/>
    <x v="2"/>
    <s v="No"/>
    <n v="0"/>
    <s v="No"/>
    <n v="0"/>
    <n v="1"/>
    <n v="4"/>
    <s v="agosto"/>
    <n v="2024"/>
    <n v="5"/>
    <n v="0"/>
    <n v="4"/>
    <n v="0.2"/>
    <x v="0"/>
    <n v="5"/>
  </r>
  <r>
    <n v="3410"/>
    <s v="Raquel Domingos"/>
    <x v="0"/>
    <d v="2024-08-23T00:00:00"/>
    <s v="Yes"/>
    <n v="15"/>
    <x v="0"/>
    <s v="Yes"/>
    <n v="30"/>
    <s v="Yes"/>
    <n v="20"/>
    <n v="15"/>
    <n v="50"/>
    <s v="agosto"/>
    <n v="2024"/>
    <n v="15"/>
    <n v="50"/>
    <n v="50"/>
    <n v="0.23076923076923078"/>
    <x v="0"/>
    <n v="65"/>
  </r>
  <r>
    <n v="3411"/>
    <s v="Samuel Viana"/>
    <x v="2"/>
    <d v="2024-08-24T00:00:00"/>
    <s v="No"/>
    <n v="10"/>
    <x v="0"/>
    <s v="No"/>
    <n v="0"/>
    <s v="Yes"/>
    <n v="20"/>
    <n v="5"/>
    <n v="25"/>
    <s v="agosto"/>
    <n v="2024"/>
    <n v="10"/>
    <n v="20"/>
    <n v="25"/>
    <n v="0.16666666666666666"/>
    <x v="0"/>
    <n v="30"/>
  </r>
  <r>
    <n v="3412"/>
    <s v="Tatiane Rocha"/>
    <x v="1"/>
    <d v="2024-08-25T00:00:00"/>
    <s v="Yes"/>
    <n v="5"/>
    <x v="1"/>
    <s v="No"/>
    <n v="0"/>
    <s v="No"/>
    <n v="0"/>
    <n v="0"/>
    <n v="5"/>
    <s v="agosto"/>
    <n v="2024"/>
    <n v="5"/>
    <n v="0"/>
    <n v="5"/>
    <n v="0"/>
    <x v="1"/>
    <n v="5"/>
  </r>
  <r>
    <n v="3413"/>
    <s v="Ulysses Farias"/>
    <x v="0"/>
    <d v="2024-08-26T00:00:00"/>
    <s v="No"/>
    <n v="15"/>
    <x v="2"/>
    <s v="Yes"/>
    <n v="30"/>
    <s v="Yes"/>
    <n v="20"/>
    <n v="20"/>
    <n v="45"/>
    <s v="agosto"/>
    <n v="2024"/>
    <n v="15"/>
    <n v="50"/>
    <n v="45"/>
    <n v="0.30769230769230771"/>
    <x v="0"/>
    <n v="65"/>
  </r>
  <r>
    <n v="3414"/>
    <s v="Vanessa Moreira"/>
    <x v="2"/>
    <d v="2024-08-27T00:00:00"/>
    <s v="Yes"/>
    <n v="10"/>
    <x v="2"/>
    <s v="No"/>
    <n v="0"/>
    <s v="Yes"/>
    <n v="20"/>
    <n v="12"/>
    <n v="18"/>
    <s v="agosto"/>
    <n v="2024"/>
    <n v="10"/>
    <n v="20"/>
    <n v="18"/>
    <n v="0.4"/>
    <x v="0"/>
    <n v="30"/>
  </r>
  <r>
    <n v="3415"/>
    <s v="William Carvalho"/>
    <x v="1"/>
    <d v="2024-08-28T00:00:00"/>
    <s v="No"/>
    <n v="5"/>
    <x v="0"/>
    <s v="No"/>
    <n v="0"/>
    <s v="No"/>
    <n v="0"/>
    <n v="2"/>
    <n v="3"/>
    <s v="agosto"/>
    <n v="2024"/>
    <n v="5"/>
    <n v="0"/>
    <n v="3"/>
    <n v="0.4"/>
    <x v="0"/>
    <n v="5"/>
  </r>
  <r>
    <n v="3416"/>
    <s v="Ximena Barros"/>
    <x v="0"/>
    <d v="2024-08-29T00:00:00"/>
    <s v="Yes"/>
    <n v="15"/>
    <x v="1"/>
    <s v="Yes"/>
    <n v="30"/>
    <s v="Yes"/>
    <n v="20"/>
    <n v="5"/>
    <n v="60"/>
    <s v="agosto"/>
    <n v="2024"/>
    <n v="15"/>
    <n v="50"/>
    <n v="60"/>
    <n v="7.6923076923076927E-2"/>
    <x v="0"/>
    <n v="65"/>
  </r>
  <r>
    <n v="3417"/>
    <s v="Yara Machado"/>
    <x v="2"/>
    <d v="2024-08-30T00:00:00"/>
    <s v="No"/>
    <n v="10"/>
    <x v="0"/>
    <s v="No"/>
    <n v="0"/>
    <s v="Yes"/>
    <n v="20"/>
    <n v="10"/>
    <n v="20"/>
    <s v="agosto"/>
    <n v="2024"/>
    <n v="10"/>
    <n v="20"/>
    <n v="20"/>
    <n v="0.33333333333333331"/>
    <x v="0"/>
    <n v="30"/>
  </r>
  <r>
    <n v="3418"/>
    <s v="Zacarias Costa"/>
    <x v="1"/>
    <d v="2024-08-31T00:00:00"/>
    <s v="Yes"/>
    <n v="5"/>
    <x v="2"/>
    <s v="No"/>
    <n v="0"/>
    <s v="No"/>
    <n v="0"/>
    <n v="0"/>
    <n v="5"/>
    <s v="agosto"/>
    <n v="2024"/>
    <n v="5"/>
    <n v="0"/>
    <n v="5"/>
    <n v="0"/>
    <x v="1"/>
    <n v="5"/>
  </r>
  <r>
    <n v="3419"/>
    <s v="André Lopes"/>
    <x v="0"/>
    <d v="2024-09-01T00:00:00"/>
    <s v="No"/>
    <n v="15"/>
    <x v="0"/>
    <s v="Yes"/>
    <n v="30"/>
    <s v="Yes"/>
    <n v="20"/>
    <n v="3"/>
    <n v="62"/>
    <s v="setembro"/>
    <n v="2024"/>
    <n v="15"/>
    <n v="50"/>
    <n v="62"/>
    <n v="4.6153846153846156E-2"/>
    <x v="0"/>
    <n v="65"/>
  </r>
  <r>
    <n v="3420"/>
    <s v="Beatriz Souza"/>
    <x v="2"/>
    <d v="2024-09-02T00:00:00"/>
    <s v="Yes"/>
    <n v="10"/>
    <x v="1"/>
    <s v="No"/>
    <n v="0"/>
    <s v="Yes"/>
    <n v="20"/>
    <n v="15"/>
    <n v="15"/>
    <s v="setembro"/>
    <n v="2024"/>
    <n v="10"/>
    <n v="20"/>
    <n v="15"/>
    <n v="0.5"/>
    <x v="0"/>
    <n v="30"/>
  </r>
  <r>
    <n v="3421"/>
    <s v="Caio Pereira"/>
    <x v="1"/>
    <d v="2024-09-03T00:00:00"/>
    <s v="No"/>
    <n v="5"/>
    <x v="0"/>
    <s v="No"/>
    <n v="0"/>
    <s v="No"/>
    <n v="0"/>
    <n v="1"/>
    <n v="4"/>
    <s v="setembro"/>
    <n v="2024"/>
    <n v="5"/>
    <n v="0"/>
    <n v="4"/>
    <n v="0.2"/>
    <x v="0"/>
    <n v="5"/>
  </r>
  <r>
    <n v="3422"/>
    <s v="Daniela Araújo"/>
    <x v="0"/>
    <d v="2024-09-04T00:00:00"/>
    <s v="Yes"/>
    <n v="15"/>
    <x v="2"/>
    <s v="Yes"/>
    <n v="30"/>
    <s v="Yes"/>
    <n v="20"/>
    <n v="7"/>
    <n v="58"/>
    <s v="setembro"/>
    <n v="2024"/>
    <n v="15"/>
    <n v="50"/>
    <n v="58"/>
    <n v="0.1076923076923077"/>
    <x v="0"/>
    <n v="65"/>
  </r>
  <r>
    <n v="3423"/>
    <s v="Eduardo Santos"/>
    <x v="2"/>
    <d v="2024-09-05T00:00:00"/>
    <s v="No"/>
    <n v="10"/>
    <x v="0"/>
    <s v="No"/>
    <n v="0"/>
    <s v="Yes"/>
    <n v="20"/>
    <n v="10"/>
    <n v="20"/>
    <s v="setembro"/>
    <n v="2024"/>
    <n v="10"/>
    <n v="20"/>
    <n v="20"/>
    <n v="0.33333333333333331"/>
    <x v="0"/>
    <n v="30"/>
  </r>
  <r>
    <n v="3424"/>
    <s v="Fernanda Lima"/>
    <x v="1"/>
    <d v="2024-09-06T00:00:00"/>
    <s v="Yes"/>
    <n v="5"/>
    <x v="1"/>
    <s v="No"/>
    <n v="0"/>
    <s v="No"/>
    <n v="0"/>
    <n v="0"/>
    <n v="5"/>
    <s v="setembro"/>
    <n v="2024"/>
    <n v="5"/>
    <n v="0"/>
    <n v="5"/>
    <n v="0"/>
    <x v="1"/>
    <n v="5"/>
  </r>
  <r>
    <n v="3425"/>
    <s v="Gabriel Teixeira"/>
    <x v="0"/>
    <d v="2024-09-07T00:00:00"/>
    <s v="No"/>
    <n v="15"/>
    <x v="0"/>
    <s v="Yes"/>
    <n v="30"/>
    <s v="Yes"/>
    <n v="20"/>
    <n v="20"/>
    <n v="45"/>
    <s v="setembro"/>
    <n v="2024"/>
    <n v="15"/>
    <n v="50"/>
    <n v="45"/>
    <n v="0.30769230769230771"/>
    <x v="0"/>
    <n v="65"/>
  </r>
  <r>
    <n v="3426"/>
    <s v="Helena Ribeiro"/>
    <x v="2"/>
    <d v="2024-09-08T00:00:00"/>
    <s v="Yes"/>
    <n v="10"/>
    <x v="2"/>
    <s v="No"/>
    <n v="0"/>
    <s v="Yes"/>
    <n v="20"/>
    <n v="15"/>
    <n v="15"/>
    <s v="setembro"/>
    <n v="2024"/>
    <n v="10"/>
    <n v="20"/>
    <n v="15"/>
    <n v="0.5"/>
    <x v="0"/>
    <n v="30"/>
  </r>
  <r>
    <n v="3427"/>
    <s v="Igor Mendes"/>
    <x v="1"/>
    <d v="2024-09-09T00:00:00"/>
    <s v="No"/>
    <n v="5"/>
    <x v="0"/>
    <s v="No"/>
    <n v="0"/>
    <s v="No"/>
    <n v="0"/>
    <n v="1"/>
    <n v="4"/>
    <s v="setembro"/>
    <n v="2024"/>
    <n v="5"/>
    <n v="0"/>
    <n v="4"/>
    <n v="0.2"/>
    <x v="0"/>
    <n v="5"/>
  </r>
  <r>
    <n v="3428"/>
    <s v="Joana Silveira"/>
    <x v="0"/>
    <d v="2024-09-10T00:00:00"/>
    <s v="Yes"/>
    <n v="15"/>
    <x v="1"/>
    <s v="Yes"/>
    <n v="30"/>
    <s v="Yes"/>
    <n v="20"/>
    <n v="3"/>
    <n v="62"/>
    <s v="setembro"/>
    <n v="2024"/>
    <n v="15"/>
    <n v="50"/>
    <n v="62"/>
    <n v="4.6153846153846156E-2"/>
    <x v="0"/>
    <n v="65"/>
  </r>
  <r>
    <n v="3429"/>
    <s v="Lucas Martins"/>
    <x v="2"/>
    <d v="2024-09-11T00:00:00"/>
    <s v="No"/>
    <n v="10"/>
    <x v="0"/>
    <s v="No"/>
    <n v="0"/>
    <s v="Yes"/>
    <n v="20"/>
    <n v="10"/>
    <n v="20"/>
    <s v="setembro"/>
    <n v="2024"/>
    <n v="10"/>
    <n v="20"/>
    <n v="20"/>
    <n v="0.33333333333333331"/>
    <x v="0"/>
    <n v="30"/>
  </r>
  <r>
    <n v="3430"/>
    <s v="Marcela Gouveia"/>
    <x v="1"/>
    <d v="2024-09-12T00:00:00"/>
    <s v="Yes"/>
    <n v="5"/>
    <x v="2"/>
    <s v="No"/>
    <n v="0"/>
    <s v="No"/>
    <n v="0"/>
    <n v="0"/>
    <n v="5"/>
    <s v="setembro"/>
    <n v="2024"/>
    <n v="5"/>
    <n v="0"/>
    <n v="5"/>
    <n v="0"/>
    <x v="1"/>
    <n v="5"/>
  </r>
  <r>
    <n v="3431"/>
    <s v="Nicolas Borges"/>
    <x v="0"/>
    <d v="2024-09-13T00:00:00"/>
    <s v="No"/>
    <n v="15"/>
    <x v="0"/>
    <s v="Yes"/>
    <n v="30"/>
    <s v="Yes"/>
    <n v="20"/>
    <n v="15"/>
    <n v="50"/>
    <s v="setembro"/>
    <n v="2024"/>
    <n v="15"/>
    <n v="50"/>
    <n v="50"/>
    <n v="0.23076923076923078"/>
    <x v="0"/>
    <n v="65"/>
  </r>
  <r>
    <n v="3432"/>
    <s v="Olivia Freitas"/>
    <x v="2"/>
    <d v="2024-09-14T00:00:00"/>
    <s v="Yes"/>
    <n v="10"/>
    <x v="1"/>
    <s v="No"/>
    <n v="0"/>
    <s v="Yes"/>
    <n v="20"/>
    <n v="15"/>
    <n v="15"/>
    <s v="setembro"/>
    <n v="2024"/>
    <n v="10"/>
    <n v="20"/>
    <n v="15"/>
    <n v="0.5"/>
    <x v="0"/>
    <n v="30"/>
  </r>
  <r>
    <n v="3433"/>
    <s v="Paulo Nogueira"/>
    <x v="1"/>
    <d v="2024-09-15T00:00:00"/>
    <s v="No"/>
    <n v="5"/>
    <x v="0"/>
    <s v="No"/>
    <n v="0"/>
    <s v="No"/>
    <n v="0"/>
    <n v="1"/>
    <n v="4"/>
    <s v="setembro"/>
    <n v="2024"/>
    <n v="5"/>
    <n v="0"/>
    <n v="4"/>
    <n v="0.2"/>
    <x v="0"/>
    <n v="5"/>
  </r>
  <r>
    <n v="3434"/>
    <s v="Raquel Andrade"/>
    <x v="0"/>
    <d v="2024-09-16T00:00:00"/>
    <s v="Yes"/>
    <n v="15"/>
    <x v="2"/>
    <s v="Yes"/>
    <n v="30"/>
    <s v="Yes"/>
    <n v="20"/>
    <n v="7"/>
    <n v="58"/>
    <s v="setembro"/>
    <n v="2024"/>
    <n v="15"/>
    <n v="50"/>
    <n v="58"/>
    <n v="0.1076923076923077"/>
    <x v="0"/>
    <n v="65"/>
  </r>
  <r>
    <n v="3435"/>
    <s v="Sônia Carvalho"/>
    <x v="2"/>
    <d v="2024-09-17T00:00:00"/>
    <s v="No"/>
    <n v="10"/>
    <x v="0"/>
    <s v="No"/>
    <n v="0"/>
    <s v="Yes"/>
    <n v="20"/>
    <n v="10"/>
    <n v="20"/>
    <s v="setembro"/>
    <n v="2024"/>
    <n v="10"/>
    <n v="20"/>
    <n v="20"/>
    <n v="0.33333333333333331"/>
    <x v="0"/>
    <n v="30"/>
  </r>
  <r>
    <n v="3436"/>
    <s v="Tiago Rodrigues"/>
    <x v="1"/>
    <d v="2024-09-18T00:00:00"/>
    <s v="Yes"/>
    <n v="5"/>
    <x v="0"/>
    <s v="No"/>
    <n v="0"/>
    <s v="No"/>
    <n v="0"/>
    <n v="0"/>
    <n v="5"/>
    <s v="setembro"/>
    <n v="2024"/>
    <n v="5"/>
    <n v="0"/>
    <n v="5"/>
    <n v="0"/>
    <x v="1"/>
    <n v="5"/>
  </r>
  <r>
    <n v="3437"/>
    <s v="Ursula Monteiro"/>
    <x v="0"/>
    <d v="2024-09-19T00:00:00"/>
    <s v="No"/>
    <n v="15"/>
    <x v="2"/>
    <s v="Yes"/>
    <n v="30"/>
    <s v="Yes"/>
    <n v="20"/>
    <n v="7"/>
    <n v="58"/>
    <s v="setembro"/>
    <n v="2024"/>
    <n v="15"/>
    <n v="50"/>
    <n v="58"/>
    <n v="0.1076923076923077"/>
    <x v="0"/>
    <n v="65"/>
  </r>
  <r>
    <n v="3438"/>
    <s v="Vanessa Pereira"/>
    <x v="2"/>
    <d v="2024-09-20T00:00:00"/>
    <s v="Yes"/>
    <n v="10"/>
    <x v="1"/>
    <s v="No"/>
    <n v="0"/>
    <s v="Yes"/>
    <n v="20"/>
    <n v="10"/>
    <n v="20"/>
    <s v="setembro"/>
    <n v="2024"/>
    <n v="10"/>
    <n v="20"/>
    <n v="20"/>
    <n v="0.33333333333333331"/>
    <x v="0"/>
    <n v="30"/>
  </r>
  <r>
    <n v="3439"/>
    <s v="Walter Silva"/>
    <x v="1"/>
    <d v="2024-09-21T00:00:00"/>
    <s v="No"/>
    <n v="5"/>
    <x v="2"/>
    <s v="No"/>
    <n v="0"/>
    <s v="No"/>
    <n v="0"/>
    <n v="1"/>
    <n v="4"/>
    <s v="setembro"/>
    <n v="2024"/>
    <n v="5"/>
    <n v="0"/>
    <n v="4"/>
    <n v="0.2"/>
    <x v="0"/>
    <n v="5"/>
  </r>
  <r>
    <n v="3440"/>
    <s v="Xavier Almeida"/>
    <x v="0"/>
    <d v="2024-09-22T00:00:00"/>
    <s v="Yes"/>
    <n v="15"/>
    <x v="0"/>
    <s v="Yes"/>
    <n v="30"/>
    <s v="Yes"/>
    <n v="20"/>
    <n v="15"/>
    <n v="50"/>
    <s v="setembro"/>
    <n v="2024"/>
    <n v="15"/>
    <n v="50"/>
    <n v="50"/>
    <n v="0.23076923076923078"/>
    <x v="0"/>
    <n v="65"/>
  </r>
  <r>
    <n v="3441"/>
    <s v="Yasmine Correia"/>
    <x v="2"/>
    <d v="2024-09-23T00:00:00"/>
    <s v="No"/>
    <n v="10"/>
    <x v="0"/>
    <s v="No"/>
    <n v="0"/>
    <s v="Yes"/>
    <n v="20"/>
    <n v="5"/>
    <n v="25"/>
    <s v="setembro"/>
    <n v="2024"/>
    <n v="10"/>
    <n v="20"/>
    <n v="25"/>
    <n v="0.16666666666666666"/>
    <x v="0"/>
    <n v="30"/>
  </r>
  <r>
    <n v="3442"/>
    <s v="Zacarias Almeida"/>
    <x v="1"/>
    <d v="2024-09-24T00:00:00"/>
    <s v="Yes"/>
    <n v="5"/>
    <x v="1"/>
    <s v="No"/>
    <n v="0"/>
    <s v="No"/>
    <n v="0"/>
    <n v="0"/>
    <n v="5"/>
    <s v="setembro"/>
    <n v="2024"/>
    <n v="5"/>
    <n v="0"/>
    <n v="5"/>
    <n v="0"/>
    <x v="1"/>
    <n v="5"/>
  </r>
  <r>
    <n v="3443"/>
    <s v="Amanda Costa"/>
    <x v="0"/>
    <d v="2024-09-25T00:00:00"/>
    <s v="No"/>
    <n v="15"/>
    <x v="2"/>
    <s v="Yes"/>
    <n v="30"/>
    <s v="Yes"/>
    <n v="20"/>
    <n v="20"/>
    <n v="45"/>
    <s v="setembro"/>
    <n v="2024"/>
    <n v="15"/>
    <n v="50"/>
    <n v="45"/>
    <n v="0.30769230769230771"/>
    <x v="0"/>
    <n v="65"/>
  </r>
  <r>
    <n v="3444"/>
    <s v="Bruno Ferreira"/>
    <x v="2"/>
    <d v="2024-09-26T00:00:00"/>
    <s v="Yes"/>
    <n v="10"/>
    <x v="2"/>
    <s v="No"/>
    <n v="0"/>
    <s v="Yes"/>
    <n v="20"/>
    <n v="12"/>
    <n v="18"/>
    <s v="setembro"/>
    <n v="2024"/>
    <n v="10"/>
    <n v="20"/>
    <n v="18"/>
    <n v="0.4"/>
    <x v="0"/>
    <n v="30"/>
  </r>
  <r>
    <n v="3445"/>
    <s v="Carla Dias"/>
    <x v="1"/>
    <d v="2024-09-27T00:00:00"/>
    <s v="No"/>
    <n v="5"/>
    <x v="0"/>
    <s v="No"/>
    <n v="0"/>
    <s v="No"/>
    <n v="0"/>
    <n v="2"/>
    <n v="3"/>
    <s v="setembro"/>
    <n v="2024"/>
    <n v="5"/>
    <n v="0"/>
    <n v="3"/>
    <n v="0.4"/>
    <x v="0"/>
    <n v="5"/>
  </r>
  <r>
    <n v="3446"/>
    <s v="Diogo Martins"/>
    <x v="0"/>
    <d v="2024-09-28T00:00:00"/>
    <s v="Yes"/>
    <n v="15"/>
    <x v="1"/>
    <s v="Yes"/>
    <n v="30"/>
    <s v="Yes"/>
    <n v="20"/>
    <n v="5"/>
    <n v="60"/>
    <s v="setembro"/>
    <n v="2024"/>
    <n v="15"/>
    <n v="50"/>
    <n v="60"/>
    <n v="7.6923076923076927E-2"/>
    <x v="0"/>
    <n v="65"/>
  </r>
  <r>
    <n v="3447"/>
    <s v="Elisa Campos"/>
    <x v="2"/>
    <d v="2024-09-29T00:00:00"/>
    <s v="No"/>
    <n v="10"/>
    <x v="0"/>
    <s v="No"/>
    <n v="0"/>
    <s v="Yes"/>
    <n v="20"/>
    <n v="10"/>
    <n v="20"/>
    <s v="setembro"/>
    <n v="2024"/>
    <n v="10"/>
    <n v="20"/>
    <n v="20"/>
    <n v="0.33333333333333331"/>
    <x v="0"/>
    <n v="30"/>
  </r>
  <r>
    <n v="3448"/>
    <s v="Fabiana Lima"/>
    <x v="1"/>
    <d v="2024-09-30T00:00:00"/>
    <s v="Yes"/>
    <n v="5"/>
    <x v="2"/>
    <s v="No"/>
    <n v="0"/>
    <s v="No"/>
    <n v="0"/>
    <n v="0"/>
    <n v="5"/>
    <s v="setembro"/>
    <n v="2024"/>
    <n v="5"/>
    <n v="0"/>
    <n v="5"/>
    <n v="0"/>
    <x v="1"/>
    <n v="5"/>
  </r>
  <r>
    <n v="3449"/>
    <s v="Gabriel Santos"/>
    <x v="0"/>
    <d v="2024-10-01T00:00:00"/>
    <s v="No"/>
    <n v="15"/>
    <x v="0"/>
    <s v="Yes"/>
    <n v="30"/>
    <s v="Yes"/>
    <n v="20"/>
    <n v="3"/>
    <n v="62"/>
    <s v="outubro"/>
    <n v="2024"/>
    <n v="15"/>
    <n v="50"/>
    <n v="62"/>
    <n v="4.6153846153846156E-2"/>
    <x v="0"/>
    <n v="65"/>
  </r>
  <r>
    <n v="3450"/>
    <s v="Helena Ferreira"/>
    <x v="2"/>
    <d v="2024-10-02T00:00:00"/>
    <s v="Yes"/>
    <n v="10"/>
    <x v="1"/>
    <s v="No"/>
    <n v="0"/>
    <s v="Yes"/>
    <n v="20"/>
    <n v="15"/>
    <n v="15"/>
    <s v="outubro"/>
    <n v="2024"/>
    <n v="10"/>
    <n v="20"/>
    <n v="15"/>
    <n v="0.5"/>
    <x v="0"/>
    <n v="30"/>
  </r>
  <r>
    <n v="3451"/>
    <s v="Ígor Nunes"/>
    <x v="1"/>
    <d v="2024-10-03T00:00:00"/>
    <s v="No"/>
    <n v="5"/>
    <x v="0"/>
    <s v="No"/>
    <n v="0"/>
    <s v="No"/>
    <n v="0"/>
    <n v="1"/>
    <n v="4"/>
    <s v="outubro"/>
    <n v="2024"/>
    <n v="5"/>
    <n v="0"/>
    <n v="4"/>
    <n v="0.2"/>
    <x v="0"/>
    <n v="5"/>
  </r>
  <r>
    <n v="3452"/>
    <s v="Joana Silveira"/>
    <x v="0"/>
    <d v="2024-10-04T00:00:00"/>
    <s v="Yes"/>
    <n v="15"/>
    <x v="2"/>
    <s v="Yes"/>
    <n v="30"/>
    <s v="Yes"/>
    <n v="20"/>
    <n v="7"/>
    <n v="58"/>
    <s v="outubro"/>
    <n v="2024"/>
    <n v="15"/>
    <n v="50"/>
    <n v="58"/>
    <n v="0.1076923076923077"/>
    <x v="0"/>
    <n v="65"/>
  </r>
  <r>
    <n v="3453"/>
    <s v="Kléber Oliveira"/>
    <x v="2"/>
    <d v="2024-10-05T00:00:00"/>
    <s v="No"/>
    <n v="10"/>
    <x v="0"/>
    <s v="No"/>
    <n v="0"/>
    <s v="Yes"/>
    <n v="20"/>
    <n v="10"/>
    <n v="20"/>
    <s v="outubro"/>
    <n v="2024"/>
    <n v="10"/>
    <n v="20"/>
    <n v="20"/>
    <n v="0.33333333333333331"/>
    <x v="0"/>
    <n v="30"/>
  </r>
  <r>
    <n v="3454"/>
    <s v="Luciana Morais"/>
    <x v="1"/>
    <d v="2024-10-06T00:00:00"/>
    <s v="Yes"/>
    <n v="5"/>
    <x v="1"/>
    <s v="No"/>
    <n v="0"/>
    <s v="No"/>
    <n v="0"/>
    <n v="0"/>
    <n v="5"/>
    <s v="outubro"/>
    <n v="2024"/>
    <n v="5"/>
    <n v="0"/>
    <n v="5"/>
    <n v="0"/>
    <x v="1"/>
    <n v="5"/>
  </r>
  <r>
    <n v="3455"/>
    <s v="Marcos Vinícius"/>
    <x v="0"/>
    <d v="2024-10-07T00:00:00"/>
    <s v="No"/>
    <n v="15"/>
    <x v="0"/>
    <s v="Yes"/>
    <n v="30"/>
    <s v="Yes"/>
    <n v="20"/>
    <n v="20"/>
    <n v="45"/>
    <s v="outubro"/>
    <n v="2024"/>
    <n v="15"/>
    <n v="50"/>
    <n v="45"/>
    <n v="0.30769230769230771"/>
    <x v="0"/>
    <n v="65"/>
  </r>
  <r>
    <n v="3456"/>
    <s v="Natália Barros"/>
    <x v="2"/>
    <d v="2024-10-08T00:00:00"/>
    <s v="Yes"/>
    <n v="10"/>
    <x v="2"/>
    <s v="No"/>
    <n v="0"/>
    <s v="Yes"/>
    <n v="20"/>
    <n v="15"/>
    <n v="15"/>
    <s v="outubro"/>
    <n v="2024"/>
    <n v="10"/>
    <n v="20"/>
    <n v="15"/>
    <n v="0.5"/>
    <x v="0"/>
    <n v="30"/>
  </r>
  <r>
    <n v="3457"/>
    <s v="Oscar Sampaio"/>
    <x v="1"/>
    <d v="2024-10-09T00:00:00"/>
    <s v="No"/>
    <n v="5"/>
    <x v="0"/>
    <s v="No"/>
    <n v="0"/>
    <s v="No"/>
    <n v="0"/>
    <n v="1"/>
    <n v="4"/>
    <s v="outubro"/>
    <n v="2024"/>
    <n v="5"/>
    <n v="0"/>
    <n v="4"/>
    <n v="0.2"/>
    <x v="0"/>
    <n v="5"/>
  </r>
  <r>
    <n v="3458"/>
    <s v="Patrícia Leite"/>
    <x v="0"/>
    <d v="2024-10-10T00:00:00"/>
    <s v="Yes"/>
    <n v="15"/>
    <x v="1"/>
    <s v="Yes"/>
    <n v="30"/>
    <s v="Yes"/>
    <n v="20"/>
    <n v="3"/>
    <n v="62"/>
    <s v="outubro"/>
    <n v="2024"/>
    <n v="15"/>
    <n v="50"/>
    <n v="62"/>
    <n v="4.6153846153846156E-2"/>
    <x v="0"/>
    <n v="65"/>
  </r>
  <r>
    <n v="3459"/>
    <s v="Quênia Rocha"/>
    <x v="2"/>
    <d v="2024-10-11T00:00:00"/>
    <s v="No"/>
    <n v="10"/>
    <x v="0"/>
    <s v="No"/>
    <n v="0"/>
    <s v="Yes"/>
    <n v="20"/>
    <n v="10"/>
    <n v="20"/>
    <s v="outubro"/>
    <n v="2024"/>
    <n v="10"/>
    <n v="20"/>
    <n v="20"/>
    <n v="0.33333333333333331"/>
    <x v="0"/>
    <n v="30"/>
  </r>
  <r>
    <n v="3460"/>
    <s v="Rafael Torres"/>
    <x v="1"/>
    <d v="2024-10-12T00:00:00"/>
    <s v="Yes"/>
    <n v="5"/>
    <x v="2"/>
    <s v="No"/>
    <n v="0"/>
    <s v="No"/>
    <n v="0"/>
    <n v="0"/>
    <n v="5"/>
    <s v="outubro"/>
    <n v="2024"/>
    <n v="5"/>
    <n v="0"/>
    <n v="5"/>
    <n v="0"/>
    <x v="1"/>
    <n v="5"/>
  </r>
  <r>
    <n v="3461"/>
    <s v="Sandra Gouveia"/>
    <x v="0"/>
    <d v="2024-10-13T00:00:00"/>
    <s v="No"/>
    <n v="15"/>
    <x v="0"/>
    <s v="Yes"/>
    <n v="30"/>
    <s v="Yes"/>
    <n v="20"/>
    <n v="15"/>
    <n v="50"/>
    <s v="outubro"/>
    <n v="2024"/>
    <n v="15"/>
    <n v="50"/>
    <n v="50"/>
    <n v="0.23076923076923078"/>
    <x v="0"/>
    <n v="65"/>
  </r>
  <r>
    <n v="3462"/>
    <s v="Tiago Lacerda"/>
    <x v="2"/>
    <d v="2024-10-14T00:00:00"/>
    <s v="Yes"/>
    <n v="10"/>
    <x v="1"/>
    <s v="No"/>
    <n v="0"/>
    <s v="Yes"/>
    <n v="20"/>
    <n v="15"/>
    <n v="15"/>
    <s v="outubro"/>
    <n v="2024"/>
    <n v="10"/>
    <n v="20"/>
    <n v="15"/>
    <n v="0.5"/>
    <x v="0"/>
    <n v="30"/>
  </r>
  <r>
    <n v="3463"/>
    <s v="Ursula Fonseca"/>
    <x v="1"/>
    <d v="2024-10-15T00:00:00"/>
    <s v="No"/>
    <n v="5"/>
    <x v="0"/>
    <s v="No"/>
    <n v="0"/>
    <s v="No"/>
    <n v="0"/>
    <n v="1"/>
    <n v="4"/>
    <s v="outubro"/>
    <n v="2024"/>
    <n v="5"/>
    <n v="0"/>
    <n v="4"/>
    <n v="0.2"/>
    <x v="0"/>
    <n v="5"/>
  </r>
  <r>
    <n v="3464"/>
    <s v="Vanessa Andrade"/>
    <x v="0"/>
    <d v="2024-10-16T00:00:00"/>
    <s v="Yes"/>
    <n v="15"/>
    <x v="2"/>
    <s v="Yes"/>
    <n v="30"/>
    <s v="Yes"/>
    <n v="20"/>
    <n v="7"/>
    <n v="58"/>
    <s v="outubro"/>
    <n v="2024"/>
    <n v="15"/>
    <n v="50"/>
    <n v="58"/>
    <n v="0.1076923076923077"/>
    <x v="0"/>
    <n v="65"/>
  </r>
  <r>
    <n v="3465"/>
    <s v="William Castro"/>
    <x v="2"/>
    <d v="2024-10-17T00:00:00"/>
    <s v="No"/>
    <n v="10"/>
    <x v="0"/>
    <s v="No"/>
    <n v="0"/>
    <s v="Yes"/>
    <n v="20"/>
    <n v="10"/>
    <n v="20"/>
    <s v="outubro"/>
    <n v="2024"/>
    <n v="10"/>
    <n v="20"/>
    <n v="20"/>
    <n v="0.33333333333333331"/>
    <x v="0"/>
    <n v="30"/>
  </r>
  <r>
    <n v="3466"/>
    <s v="Xavier Monteiro"/>
    <x v="1"/>
    <d v="2024-10-18T00:00:00"/>
    <s v="Yes"/>
    <n v="5"/>
    <x v="1"/>
    <s v="No"/>
    <n v="0"/>
    <s v="No"/>
    <n v="0"/>
    <n v="0"/>
    <n v="5"/>
    <s v="outubro"/>
    <n v="2024"/>
    <n v="5"/>
    <n v="0"/>
    <n v="5"/>
    <n v="0"/>
    <x v="1"/>
    <n v="5"/>
  </r>
  <r>
    <n v="3467"/>
    <s v="Yasmin Figueira"/>
    <x v="0"/>
    <d v="2024-10-19T00:00:00"/>
    <s v="No"/>
    <n v="15"/>
    <x v="0"/>
    <s v="Yes"/>
    <n v="30"/>
    <s v="Yes"/>
    <n v="20"/>
    <n v="15"/>
    <n v="50"/>
    <s v="outubro"/>
    <n v="2024"/>
    <n v="15"/>
    <n v="50"/>
    <n v="50"/>
    <n v="0.23076923076923078"/>
    <x v="0"/>
    <n v="65"/>
  </r>
  <r>
    <n v="3468"/>
    <s v="Zacarias Mendonça"/>
    <x v="2"/>
    <d v="2024-10-20T00:00:00"/>
    <s v="Yes"/>
    <n v="10"/>
    <x v="2"/>
    <s v="No"/>
    <n v="0"/>
    <s v="Yes"/>
    <n v="20"/>
    <n v="12"/>
    <n v="18"/>
    <s v="outubro"/>
    <n v="2024"/>
    <n v="10"/>
    <n v="20"/>
    <n v="18"/>
    <n v="0.4"/>
    <x v="0"/>
    <n v="30"/>
  </r>
  <r>
    <n v="3469"/>
    <s v="Amanda Menezes"/>
    <x v="1"/>
    <d v="2024-10-21T00:00:00"/>
    <s v="No"/>
    <n v="5"/>
    <x v="0"/>
    <s v="No"/>
    <n v="0"/>
    <s v="No"/>
    <n v="0"/>
    <n v="2"/>
    <n v="3"/>
    <s v="outubro"/>
    <n v="2024"/>
    <n v="5"/>
    <n v="0"/>
    <n v="3"/>
    <n v="0.4"/>
    <x v="0"/>
    <n v="5"/>
  </r>
  <r>
    <n v="3470"/>
    <s v="Bruno Santos"/>
    <x v="0"/>
    <d v="2024-10-22T00:00:00"/>
    <s v="Yes"/>
    <n v="15"/>
    <x v="1"/>
    <s v="Yes"/>
    <n v="30"/>
    <s v="Yes"/>
    <n v="20"/>
    <n v="5"/>
    <n v="60"/>
    <s v="outubro"/>
    <n v="2024"/>
    <n v="15"/>
    <n v="50"/>
    <n v="60"/>
    <n v="7.6923076923076927E-2"/>
    <x v="0"/>
    <n v="65"/>
  </r>
  <r>
    <n v="3471"/>
    <s v="Carla Ferreira"/>
    <x v="2"/>
    <d v="2024-10-23T00:00:00"/>
    <s v="No"/>
    <n v="10"/>
    <x v="0"/>
    <s v="No"/>
    <n v="0"/>
    <s v="Yes"/>
    <n v="20"/>
    <n v="10"/>
    <n v="20"/>
    <s v="outubro"/>
    <n v="2024"/>
    <n v="10"/>
    <n v="20"/>
    <n v="20"/>
    <n v="0.33333333333333331"/>
    <x v="0"/>
    <n v="30"/>
  </r>
  <r>
    <n v="3472"/>
    <s v="Diogo Alves"/>
    <x v="1"/>
    <d v="2024-10-24T00:00:00"/>
    <s v="Yes"/>
    <n v="5"/>
    <x v="2"/>
    <s v="No"/>
    <n v="0"/>
    <s v="No"/>
    <n v="0"/>
    <n v="0"/>
    <n v="5"/>
    <s v="outubro"/>
    <n v="2024"/>
    <n v="5"/>
    <n v="0"/>
    <n v="5"/>
    <n v="0"/>
    <x v="1"/>
    <n v="5"/>
  </r>
  <r>
    <n v="3473"/>
    <s v="Elisa Neves"/>
    <x v="0"/>
    <d v="2024-10-25T00:00:00"/>
    <s v="No"/>
    <n v="15"/>
    <x v="0"/>
    <s v="Yes"/>
    <n v="30"/>
    <s v="Yes"/>
    <n v="20"/>
    <n v="3"/>
    <n v="62"/>
    <s v="outubro"/>
    <n v="2024"/>
    <n v="15"/>
    <n v="50"/>
    <n v="62"/>
    <n v="4.6153846153846156E-2"/>
    <x v="0"/>
    <n v="65"/>
  </r>
  <r>
    <n v="3474"/>
    <s v="Fabiano Pires"/>
    <x v="2"/>
    <d v="2024-10-26T00:00:00"/>
    <s v="Yes"/>
    <n v="10"/>
    <x v="1"/>
    <s v="No"/>
    <n v="0"/>
    <s v="Yes"/>
    <n v="20"/>
    <n v="15"/>
    <n v="15"/>
    <s v="outubro"/>
    <n v="2024"/>
    <n v="10"/>
    <n v="20"/>
    <n v="15"/>
    <n v="0.5"/>
    <x v="0"/>
    <n v="30"/>
  </r>
  <r>
    <n v="3475"/>
    <s v="Giovana Ribeiro"/>
    <x v="1"/>
    <d v="2024-10-27T00:00:00"/>
    <s v="No"/>
    <n v="5"/>
    <x v="0"/>
    <s v="No"/>
    <n v="0"/>
    <s v="No"/>
    <n v="0"/>
    <n v="1"/>
    <n v="4"/>
    <s v="outubro"/>
    <n v="2024"/>
    <n v="5"/>
    <n v="0"/>
    <n v="4"/>
    <n v="0.2"/>
    <x v="0"/>
    <n v="5"/>
  </r>
  <r>
    <n v="3476"/>
    <s v="Hélio Costa"/>
    <x v="0"/>
    <d v="2024-10-28T00:00:00"/>
    <s v="Yes"/>
    <n v="15"/>
    <x v="2"/>
    <s v="Yes"/>
    <n v="30"/>
    <s v="Yes"/>
    <n v="20"/>
    <n v="7"/>
    <n v="58"/>
    <s v="outubro"/>
    <n v="2024"/>
    <n v="15"/>
    <n v="50"/>
    <n v="58"/>
    <n v="0.1076923076923077"/>
    <x v="0"/>
    <n v="65"/>
  </r>
  <r>
    <n v="3477"/>
    <s v="Íris Loureiro"/>
    <x v="2"/>
    <d v="2024-10-29T00:00:00"/>
    <s v="No"/>
    <n v="10"/>
    <x v="0"/>
    <s v="No"/>
    <n v="0"/>
    <s v="Yes"/>
    <n v="20"/>
    <n v="10"/>
    <n v="20"/>
    <s v="outubro"/>
    <n v="2024"/>
    <n v="10"/>
    <n v="20"/>
    <n v="20"/>
    <n v="0.33333333333333331"/>
    <x v="0"/>
    <n v="30"/>
  </r>
  <r>
    <n v="3478"/>
    <s v="João Pereira"/>
    <x v="1"/>
    <d v="2024-10-30T00:00:00"/>
    <s v="Yes"/>
    <n v="5"/>
    <x v="1"/>
    <s v="No"/>
    <n v="0"/>
    <s v="No"/>
    <n v="0"/>
    <n v="0"/>
    <n v="5"/>
    <s v="outubro"/>
    <n v="2024"/>
    <n v="5"/>
    <n v="0"/>
    <n v="5"/>
    <n v="0"/>
    <x v="1"/>
    <n v="5"/>
  </r>
  <r>
    <n v="3479"/>
    <s v="Klara Silva"/>
    <x v="0"/>
    <d v="2024-10-31T00:00:00"/>
    <s v="No"/>
    <n v="15"/>
    <x v="0"/>
    <s v="Yes"/>
    <n v="30"/>
    <s v="Yes"/>
    <n v="20"/>
    <n v="20"/>
    <n v="45"/>
    <s v="outubro"/>
    <n v="2024"/>
    <n v="15"/>
    <n v="50"/>
    <n v="45"/>
    <n v="0.30769230769230771"/>
    <x v="0"/>
    <n v="65"/>
  </r>
  <r>
    <n v="3480"/>
    <s v="Luciana Barros"/>
    <x v="2"/>
    <d v="2024-11-01T00:00:00"/>
    <s v="Yes"/>
    <n v="10"/>
    <x v="2"/>
    <s v="No"/>
    <n v="0"/>
    <s v="Yes"/>
    <n v="20"/>
    <n v="15"/>
    <n v="15"/>
    <s v="novembro"/>
    <n v="2024"/>
    <n v="10"/>
    <n v="20"/>
    <n v="15"/>
    <n v="0.5"/>
    <x v="0"/>
    <n v="30"/>
  </r>
  <r>
    <n v="3481"/>
    <s v="Marcos Gomes"/>
    <x v="1"/>
    <d v="2024-11-02T00:00:00"/>
    <s v="No"/>
    <n v="5"/>
    <x v="0"/>
    <s v="No"/>
    <n v="0"/>
    <s v="No"/>
    <n v="0"/>
    <n v="1"/>
    <n v="4"/>
    <s v="novembro"/>
    <n v="2024"/>
    <n v="5"/>
    <n v="0"/>
    <n v="4"/>
    <n v="0.2"/>
    <x v="0"/>
    <n v="5"/>
  </r>
  <r>
    <n v="3482"/>
    <s v="Natália Soares"/>
    <x v="0"/>
    <d v="2024-11-03T00:00:00"/>
    <s v="Yes"/>
    <n v="15"/>
    <x v="1"/>
    <s v="Yes"/>
    <n v="30"/>
    <s v="Yes"/>
    <n v="20"/>
    <n v="3"/>
    <n v="62"/>
    <s v="novembro"/>
    <n v="2024"/>
    <n v="15"/>
    <n v="50"/>
    <n v="62"/>
    <n v="4.6153846153846156E-2"/>
    <x v="0"/>
    <n v="65"/>
  </r>
  <r>
    <n v="3483"/>
    <s v="Oscar Machado"/>
    <x v="2"/>
    <d v="2024-11-04T00:00:00"/>
    <s v="No"/>
    <n v="10"/>
    <x v="0"/>
    <s v="No"/>
    <n v="0"/>
    <s v="Yes"/>
    <n v="20"/>
    <n v="10"/>
    <n v="20"/>
    <s v="novembro"/>
    <n v="2024"/>
    <n v="10"/>
    <n v="20"/>
    <n v="20"/>
    <n v="0.33333333333333331"/>
    <x v="0"/>
    <n v="30"/>
  </r>
  <r>
    <n v="3484"/>
    <s v="Patrícia Lima"/>
    <x v="1"/>
    <d v="2024-11-05T00:00:00"/>
    <s v="Yes"/>
    <n v="5"/>
    <x v="2"/>
    <s v="No"/>
    <n v="0"/>
    <s v="No"/>
    <n v="0"/>
    <n v="0"/>
    <n v="5"/>
    <s v="novembro"/>
    <n v="2024"/>
    <n v="5"/>
    <n v="0"/>
    <n v="5"/>
    <n v="0"/>
    <x v="1"/>
    <n v="5"/>
  </r>
  <r>
    <n v="3485"/>
    <s v="Quirino Neto"/>
    <x v="0"/>
    <d v="2024-11-06T00:00:00"/>
    <s v="No"/>
    <n v="15"/>
    <x v="0"/>
    <s v="Yes"/>
    <n v="30"/>
    <s v="Yes"/>
    <n v="20"/>
    <n v="15"/>
    <n v="50"/>
    <s v="novembro"/>
    <n v="2024"/>
    <n v="15"/>
    <n v="50"/>
    <n v="50"/>
    <n v="0.23076923076923078"/>
    <x v="0"/>
    <n v="65"/>
  </r>
  <r>
    <n v="3486"/>
    <s v="Rafaela Souza"/>
    <x v="1"/>
    <d v="2024-11-07T00:00:00"/>
    <s v="Yes"/>
    <n v="5"/>
    <x v="0"/>
    <s v="No"/>
    <n v="0"/>
    <s v="No"/>
    <n v="0"/>
    <n v="0"/>
    <n v="5"/>
    <s v="novembro"/>
    <n v="2024"/>
    <n v="5"/>
    <n v="0"/>
    <n v="5"/>
    <n v="0"/>
    <x v="1"/>
    <n v="5"/>
  </r>
  <r>
    <n v="3487"/>
    <s v="Sandro Almeida"/>
    <x v="0"/>
    <d v="2024-11-08T00:00:00"/>
    <s v="No"/>
    <n v="15"/>
    <x v="2"/>
    <s v="Yes"/>
    <n v="30"/>
    <s v="Yes"/>
    <n v="20"/>
    <n v="7"/>
    <n v="58"/>
    <s v="novembro"/>
    <n v="2024"/>
    <n v="15"/>
    <n v="50"/>
    <n v="58"/>
    <n v="0.1076923076923077"/>
    <x v="0"/>
    <n v="65"/>
  </r>
  <r>
    <n v="3488"/>
    <s v="Tânia Ribeiro"/>
    <x v="2"/>
    <d v="2024-11-09T00:00:00"/>
    <s v="Yes"/>
    <n v="10"/>
    <x v="1"/>
    <s v="No"/>
    <n v="0"/>
    <s v="Yes"/>
    <n v="20"/>
    <n v="10"/>
    <n v="20"/>
    <s v="novembro"/>
    <n v="2024"/>
    <n v="10"/>
    <n v="20"/>
    <n v="20"/>
    <n v="0.33333333333333331"/>
    <x v="0"/>
    <n v="30"/>
  </r>
  <r>
    <n v="3489"/>
    <s v="Ugo Dias"/>
    <x v="1"/>
    <d v="2024-11-10T00:00:00"/>
    <s v="No"/>
    <n v="5"/>
    <x v="2"/>
    <s v="No"/>
    <n v="0"/>
    <s v="No"/>
    <n v="0"/>
    <n v="1"/>
    <n v="4"/>
    <s v="novembro"/>
    <n v="2024"/>
    <n v="5"/>
    <n v="0"/>
    <n v="4"/>
    <n v="0.2"/>
    <x v="0"/>
    <n v="5"/>
  </r>
  <r>
    <n v="3490"/>
    <s v="Valéria Lima"/>
    <x v="0"/>
    <d v="2024-11-11T00:00:00"/>
    <s v="Yes"/>
    <n v="15"/>
    <x v="0"/>
    <s v="Yes"/>
    <n v="30"/>
    <s v="Yes"/>
    <n v="20"/>
    <n v="15"/>
    <n v="50"/>
    <s v="novembro"/>
    <n v="2024"/>
    <n v="15"/>
    <n v="50"/>
    <n v="50"/>
    <n v="0.23076923076923078"/>
    <x v="0"/>
    <n v="65"/>
  </r>
  <r>
    <n v="3491"/>
    <s v="William Fernandes"/>
    <x v="2"/>
    <d v="2024-11-12T00:00:00"/>
    <s v="No"/>
    <n v="10"/>
    <x v="0"/>
    <s v="No"/>
    <n v="0"/>
    <s v="Yes"/>
    <n v="20"/>
    <n v="5"/>
    <n v="25"/>
    <s v="novembro"/>
    <n v="2024"/>
    <n v="10"/>
    <n v="20"/>
    <n v="25"/>
    <n v="0.16666666666666666"/>
    <x v="0"/>
    <n v="30"/>
  </r>
  <r>
    <n v="3492"/>
    <s v="Xuxa Mendes"/>
    <x v="1"/>
    <d v="2024-11-13T00:00:00"/>
    <s v="Yes"/>
    <n v="5"/>
    <x v="1"/>
    <s v="No"/>
    <n v="0"/>
    <s v="No"/>
    <n v="0"/>
    <n v="0"/>
    <n v="5"/>
    <s v="novembro"/>
    <n v="2024"/>
    <n v="5"/>
    <n v="0"/>
    <n v="5"/>
    <n v="0"/>
    <x v="1"/>
    <n v="5"/>
  </r>
  <r>
    <n v="3493"/>
    <s v="Ygor Farias"/>
    <x v="0"/>
    <d v="2024-11-14T00:00:00"/>
    <s v="No"/>
    <n v="15"/>
    <x v="2"/>
    <s v="Yes"/>
    <n v="30"/>
    <s v="Yes"/>
    <n v="20"/>
    <n v="20"/>
    <n v="45"/>
    <s v="novembro"/>
    <n v="2024"/>
    <n v="15"/>
    <n v="50"/>
    <n v="45"/>
    <n v="0.30769230769230771"/>
    <x v="0"/>
    <n v="65"/>
  </r>
  <r>
    <n v="3494"/>
    <s v="Zilda Barros"/>
    <x v="2"/>
    <d v="2024-11-15T00:00:00"/>
    <s v="Yes"/>
    <n v="10"/>
    <x v="2"/>
    <s v="No"/>
    <n v="0"/>
    <s v="Yes"/>
    <n v="20"/>
    <n v="12"/>
    <n v="18"/>
    <s v="novembro"/>
    <n v="2024"/>
    <n v="10"/>
    <n v="20"/>
    <n v="18"/>
    <n v="0.4"/>
    <x v="0"/>
    <n v="30"/>
  </r>
  <r>
    <n v="3495"/>
    <s v="Amanda Santos"/>
    <x v="1"/>
    <d v="2024-11-16T00:00:00"/>
    <s v="No"/>
    <n v="5"/>
    <x v="0"/>
    <s v="No"/>
    <n v="0"/>
    <s v="No"/>
    <n v="0"/>
    <n v="2"/>
    <n v="3"/>
    <s v="novembro"/>
    <n v="2024"/>
    <n v="5"/>
    <n v="0"/>
    <n v="3"/>
    <n v="0.4"/>
    <x v="0"/>
    <n v="5"/>
  </r>
  <r>
    <n v="3496"/>
    <s v="Bruno Costa"/>
    <x v="0"/>
    <d v="2024-11-17T00:00:00"/>
    <s v="Yes"/>
    <n v="15"/>
    <x v="1"/>
    <s v="Yes"/>
    <n v="30"/>
    <s v="Yes"/>
    <n v="20"/>
    <n v="5"/>
    <n v="60"/>
    <s v="novembro"/>
    <n v="2024"/>
    <n v="15"/>
    <n v="50"/>
    <n v="60"/>
    <n v="7.6923076923076927E-2"/>
    <x v="0"/>
    <n v="65"/>
  </r>
  <r>
    <n v="3497"/>
    <s v="Carla Rodrigues"/>
    <x v="2"/>
    <d v="2024-11-18T00:00:00"/>
    <s v="No"/>
    <n v="10"/>
    <x v="0"/>
    <s v="No"/>
    <n v="0"/>
    <s v="Yes"/>
    <n v="20"/>
    <n v="10"/>
    <n v="20"/>
    <s v="novembro"/>
    <n v="2024"/>
    <n v="10"/>
    <n v="20"/>
    <n v="20"/>
    <n v="0.33333333333333331"/>
    <x v="0"/>
    <n v="30"/>
  </r>
  <r>
    <n v="3498"/>
    <s v="Diogo Pereira"/>
    <x v="1"/>
    <d v="2024-11-19T00:00:00"/>
    <s v="Yes"/>
    <n v="5"/>
    <x v="2"/>
    <s v="No"/>
    <n v="0"/>
    <s v="No"/>
    <n v="0"/>
    <n v="0"/>
    <n v="5"/>
    <s v="novembro"/>
    <n v="2024"/>
    <n v="5"/>
    <n v="0"/>
    <n v="5"/>
    <n v="0"/>
    <x v="1"/>
    <n v="5"/>
  </r>
  <r>
    <n v="3499"/>
    <s v="Elisa Correia"/>
    <x v="0"/>
    <d v="2024-11-20T00:00:00"/>
    <s v="No"/>
    <n v="15"/>
    <x v="0"/>
    <s v="Yes"/>
    <n v="30"/>
    <s v="Yes"/>
    <n v="20"/>
    <n v="3"/>
    <n v="62"/>
    <s v="novembro"/>
    <n v="2024"/>
    <n v="15"/>
    <n v="50"/>
    <n v="62"/>
    <n v="4.6153846153846156E-2"/>
    <x v="0"/>
    <n v="65"/>
  </r>
  <r>
    <n v="3500"/>
    <s v="Fábio Lourenço"/>
    <x v="2"/>
    <d v="2024-11-21T00:00:00"/>
    <s v="Yes"/>
    <n v="10"/>
    <x v="1"/>
    <s v="No"/>
    <n v="0"/>
    <s v="Yes"/>
    <n v="20"/>
    <n v="15"/>
    <n v="15"/>
    <s v="novembro"/>
    <n v="2024"/>
    <n v="10"/>
    <n v="20"/>
    <n v="15"/>
    <n v="0.5"/>
    <x v="0"/>
    <n v="30"/>
  </r>
  <r>
    <n v="3501"/>
    <s v="Gabriela Neves"/>
    <x v="1"/>
    <d v="2024-11-22T00:00:00"/>
    <s v="No"/>
    <n v="5"/>
    <x v="0"/>
    <s v="No"/>
    <n v="0"/>
    <s v="No"/>
    <n v="0"/>
    <n v="1"/>
    <n v="4"/>
    <s v="novembro"/>
    <n v="2024"/>
    <n v="5"/>
    <n v="0"/>
    <n v="4"/>
    <n v="0.2"/>
    <x v="0"/>
    <n v="5"/>
  </r>
  <r>
    <n v="3502"/>
    <s v="Henrique Gonçalves"/>
    <x v="0"/>
    <d v="2024-11-23T00:00:00"/>
    <s v="Yes"/>
    <n v="15"/>
    <x v="2"/>
    <s v="Yes"/>
    <n v="30"/>
    <s v="Yes"/>
    <n v="20"/>
    <n v="7"/>
    <n v="58"/>
    <s v="novembro"/>
    <n v="2024"/>
    <n v="15"/>
    <n v="50"/>
    <n v="58"/>
    <n v="0.1076923076923077"/>
    <x v="0"/>
    <n v="65"/>
  </r>
  <r>
    <n v="3503"/>
    <s v="Íris Santos"/>
    <x v="2"/>
    <d v="2024-11-24T00:00:00"/>
    <s v="No"/>
    <n v="10"/>
    <x v="0"/>
    <s v="No"/>
    <n v="0"/>
    <s v="Yes"/>
    <n v="20"/>
    <n v="10"/>
    <n v="20"/>
    <s v="novembro"/>
    <n v="2024"/>
    <n v="10"/>
    <n v="20"/>
    <n v="20"/>
    <n v="0.33333333333333331"/>
    <x v="0"/>
    <n v="30"/>
  </r>
  <r>
    <n v="3504"/>
    <s v="João Marcelo Alves"/>
    <x v="1"/>
    <d v="2024-11-25T00:00:00"/>
    <s v="Yes"/>
    <n v="5"/>
    <x v="1"/>
    <s v="No"/>
    <n v="0"/>
    <s v="No"/>
    <n v="0"/>
    <n v="0"/>
    <n v="5"/>
    <s v="novembro"/>
    <n v="2024"/>
    <n v="5"/>
    <n v="0"/>
    <n v="5"/>
    <n v="0"/>
    <x v="1"/>
    <n v="5"/>
  </r>
  <r>
    <n v="3505"/>
    <s v="Klara Fonseca"/>
    <x v="0"/>
    <d v="2024-11-26T00:00:00"/>
    <s v="No"/>
    <n v="15"/>
    <x v="0"/>
    <s v="Yes"/>
    <n v="30"/>
    <s v="Yes"/>
    <n v="20"/>
    <n v="20"/>
    <n v="45"/>
    <s v="novembro"/>
    <n v="2024"/>
    <n v="15"/>
    <n v="50"/>
    <n v="45"/>
    <n v="0.30769230769230771"/>
    <x v="0"/>
    <n v="65"/>
  </r>
  <r>
    <n v="3506"/>
    <s v="Lucas Mendonça"/>
    <x v="2"/>
    <d v="2024-11-27T00:00:00"/>
    <s v="Yes"/>
    <n v="10"/>
    <x v="2"/>
    <s v="No"/>
    <n v="0"/>
    <s v="Yes"/>
    <n v="20"/>
    <n v="15"/>
    <n v="15"/>
    <s v="novembro"/>
    <n v="2024"/>
    <n v="10"/>
    <n v="20"/>
    <n v="15"/>
    <n v="0.5"/>
    <x v="0"/>
    <n v="30"/>
  </r>
  <r>
    <n v="3507"/>
    <s v="Marcela Torres"/>
    <x v="1"/>
    <d v="2024-11-28T00:00:00"/>
    <s v="No"/>
    <n v="5"/>
    <x v="0"/>
    <s v="No"/>
    <n v="0"/>
    <s v="No"/>
    <n v="0"/>
    <n v="1"/>
    <n v="4"/>
    <s v="novembro"/>
    <n v="2024"/>
    <n v="5"/>
    <n v="0"/>
    <n v="4"/>
    <n v="0.2"/>
    <x v="0"/>
    <n v="5"/>
  </r>
  <r>
    <n v="3508"/>
    <s v="Natália Castro"/>
    <x v="0"/>
    <d v="2024-11-29T00:00:00"/>
    <s v="Yes"/>
    <n v="15"/>
    <x v="1"/>
    <s v="Yes"/>
    <n v="30"/>
    <s v="Yes"/>
    <n v="20"/>
    <n v="3"/>
    <n v="62"/>
    <s v="novembro"/>
    <n v="2024"/>
    <n v="15"/>
    <n v="50"/>
    <n v="62"/>
    <n v="4.6153846153846156E-2"/>
    <x v="0"/>
    <n v="65"/>
  </r>
  <r>
    <n v="3509"/>
    <s v="Oscar Martins"/>
    <x v="2"/>
    <d v="2024-11-30T00:00:00"/>
    <s v="No"/>
    <n v="10"/>
    <x v="0"/>
    <s v="No"/>
    <n v="0"/>
    <s v="Yes"/>
    <n v="20"/>
    <n v="10"/>
    <n v="20"/>
    <s v="novembro"/>
    <n v="2024"/>
    <n v="10"/>
    <n v="20"/>
    <n v="20"/>
    <n v="0.33333333333333331"/>
    <x v="0"/>
    <n v="30"/>
  </r>
  <r>
    <n v="3510"/>
    <s v="Patrícia Oliveira"/>
    <x v="1"/>
    <d v="2024-12-01T00:00:00"/>
    <s v="Yes"/>
    <n v="5"/>
    <x v="2"/>
    <s v="No"/>
    <n v="0"/>
    <s v="No"/>
    <n v="0"/>
    <n v="0"/>
    <n v="5"/>
    <s v="dezembro"/>
    <n v="2024"/>
    <n v="5"/>
    <n v="0"/>
    <n v="5"/>
    <n v="0"/>
    <x v="1"/>
    <n v="5"/>
  </r>
  <r>
    <n v="3511"/>
    <s v="Quentin Nogueira"/>
    <x v="0"/>
    <d v="2024-12-02T00:00:00"/>
    <s v="No"/>
    <n v="15"/>
    <x v="0"/>
    <s v="Yes"/>
    <n v="30"/>
    <s v="Yes"/>
    <n v="20"/>
    <n v="15"/>
    <n v="50"/>
    <s v="dezembro"/>
    <n v="2024"/>
    <n v="15"/>
    <n v="50"/>
    <n v="50"/>
    <n v="0.23076923076923078"/>
    <x v="0"/>
    <n v="65"/>
  </r>
  <r>
    <n v="3512"/>
    <s v="Raquel Silva"/>
    <x v="2"/>
    <d v="2024-12-03T00:00:00"/>
    <s v="Yes"/>
    <n v="10"/>
    <x v="1"/>
    <s v="No"/>
    <n v="0"/>
    <s v="Yes"/>
    <n v="20"/>
    <n v="15"/>
    <n v="15"/>
    <s v="dezembro"/>
    <n v="2024"/>
    <n v="10"/>
    <n v="20"/>
    <n v="15"/>
    <n v="0.5"/>
    <x v="0"/>
    <n v="30"/>
  </r>
  <r>
    <n v="3513"/>
    <s v="Sandro Gomes"/>
    <x v="1"/>
    <d v="2024-12-04T00:00:00"/>
    <s v="No"/>
    <n v="5"/>
    <x v="0"/>
    <s v="No"/>
    <n v="0"/>
    <s v="No"/>
    <n v="0"/>
    <n v="1"/>
    <n v="4"/>
    <s v="dezembro"/>
    <n v="2024"/>
    <n v="5"/>
    <n v="0"/>
    <n v="4"/>
    <n v="0.2"/>
    <x v="0"/>
    <n v="5"/>
  </r>
  <r>
    <n v="3514"/>
    <s v="Tânia Machado"/>
    <x v="0"/>
    <d v="2024-12-05T00:00:00"/>
    <s v="Yes"/>
    <n v="15"/>
    <x v="2"/>
    <s v="Yes"/>
    <n v="30"/>
    <s v="Yes"/>
    <n v="20"/>
    <n v="7"/>
    <n v="58"/>
    <s v="dezembro"/>
    <n v="2024"/>
    <n v="15"/>
    <n v="50"/>
    <n v="58"/>
    <n v="0.1076923076923077"/>
    <x v="0"/>
    <n v="65"/>
  </r>
  <r>
    <n v="3515"/>
    <s v="Ursula Silva"/>
    <x v="2"/>
    <d v="2024-12-06T00:00:00"/>
    <s v="No"/>
    <n v="10"/>
    <x v="0"/>
    <s v="No"/>
    <n v="0"/>
    <s v="Yes"/>
    <n v="20"/>
    <n v="10"/>
    <n v="20"/>
    <s v="dezembro"/>
    <n v="2024"/>
    <n v="10"/>
    <n v="20"/>
    <n v="20"/>
    <n v="0.33333333333333331"/>
    <x v="0"/>
    <n v="30"/>
  </r>
  <r>
    <n v="3516"/>
    <s v="Vanessa Moraes"/>
    <x v="1"/>
    <d v="2024-12-07T00:00:00"/>
    <s v="Yes"/>
    <n v="5"/>
    <x v="1"/>
    <s v="No"/>
    <n v="0"/>
    <s v="No"/>
    <n v="0"/>
    <n v="0"/>
    <n v="5"/>
    <s v="dezembro"/>
    <n v="2024"/>
    <n v="5"/>
    <n v="0"/>
    <n v="5"/>
    <n v="0"/>
    <x v="1"/>
    <n v="5"/>
  </r>
  <r>
    <n v="3517"/>
    <s v="William Carvalho"/>
    <x v="0"/>
    <d v="2024-12-08T00:00:00"/>
    <s v="No"/>
    <n v="15"/>
    <x v="0"/>
    <s v="Yes"/>
    <n v="30"/>
    <s v="Yes"/>
    <n v="20"/>
    <n v="20"/>
    <n v="45"/>
    <s v="dezembro"/>
    <n v="2024"/>
    <n v="15"/>
    <n v="50"/>
    <n v="45"/>
    <n v="0.30769230769230771"/>
    <x v="0"/>
    <n v="65"/>
  </r>
  <r>
    <n v="3518"/>
    <s v="Xavier Reis"/>
    <x v="2"/>
    <d v="2024-12-09T00:00:00"/>
    <s v="Yes"/>
    <n v="10"/>
    <x v="2"/>
    <s v="No"/>
    <n v="0"/>
    <s v="Yes"/>
    <n v="20"/>
    <n v="12"/>
    <n v="18"/>
    <s v="dezembro"/>
    <n v="2024"/>
    <n v="10"/>
    <n v="20"/>
    <n v="18"/>
    <n v="0.4"/>
    <x v="0"/>
    <n v="30"/>
  </r>
  <r>
    <n v="3519"/>
    <s v="Yasmin Rocha"/>
    <x v="1"/>
    <d v="2024-12-10T00:00:00"/>
    <s v="No"/>
    <n v="5"/>
    <x v="0"/>
    <s v="No"/>
    <n v="0"/>
    <s v="No"/>
    <n v="0"/>
    <n v="2"/>
    <n v="3"/>
    <s v="dezembro"/>
    <n v="2024"/>
    <n v="5"/>
    <n v="0"/>
    <n v="3"/>
    <n v="0.4"/>
    <x v="0"/>
    <n v="5"/>
  </r>
  <r>
    <n v="3520"/>
    <s v="Zacarias Duarte"/>
    <x v="0"/>
    <d v="2024-12-11T00:00:00"/>
    <s v="Yes"/>
    <n v="15"/>
    <x v="1"/>
    <s v="Yes"/>
    <n v="30"/>
    <s v="Yes"/>
    <n v="20"/>
    <n v="5"/>
    <n v="60"/>
    <s v="dezembro"/>
    <n v="2024"/>
    <n v="15"/>
    <n v="50"/>
    <n v="60"/>
    <n v="7.6923076923076927E-2"/>
    <x v="0"/>
    <n v="65"/>
  </r>
  <r>
    <n v="3521"/>
    <s v="Amanda Freitas"/>
    <x v="2"/>
    <d v="2024-12-12T00:00:00"/>
    <s v="No"/>
    <n v="10"/>
    <x v="0"/>
    <s v="No"/>
    <n v="0"/>
    <s v="Yes"/>
    <n v="20"/>
    <n v="10"/>
    <n v="20"/>
    <s v="dezembro"/>
    <n v="2024"/>
    <n v="10"/>
    <n v="20"/>
    <n v="20"/>
    <n v="0.33333333333333331"/>
    <x v="0"/>
    <n v="30"/>
  </r>
  <r>
    <n v="3522"/>
    <s v="Bruno Almeida"/>
    <x v="1"/>
    <d v="2024-12-13T00:00:00"/>
    <s v="Yes"/>
    <n v="5"/>
    <x v="2"/>
    <s v="No"/>
    <n v="0"/>
    <s v="No"/>
    <n v="0"/>
    <n v="0"/>
    <n v="5"/>
    <s v="dezembro"/>
    <n v="2024"/>
    <n v="5"/>
    <n v="0"/>
    <n v="5"/>
    <n v="0"/>
    <x v="1"/>
    <n v="5"/>
  </r>
  <r>
    <n v="3523"/>
    <s v="Carla Siqueira"/>
    <x v="0"/>
    <d v="2024-12-14T00:00:00"/>
    <s v="No"/>
    <n v="15"/>
    <x v="0"/>
    <s v="Yes"/>
    <n v="30"/>
    <s v="Yes"/>
    <n v="20"/>
    <n v="3"/>
    <n v="62"/>
    <s v="dezembro"/>
    <n v="2024"/>
    <n v="15"/>
    <n v="50"/>
    <n v="62"/>
    <n v="4.6153846153846156E-2"/>
    <x v="0"/>
    <n v="65"/>
  </r>
  <r>
    <n v="3524"/>
    <s v="Diogo Ramos"/>
    <x v="2"/>
    <d v="2024-12-15T00:00:00"/>
    <s v="Yes"/>
    <n v="10"/>
    <x v="1"/>
    <s v="No"/>
    <n v="0"/>
    <s v="Yes"/>
    <n v="20"/>
    <n v="15"/>
    <n v="15"/>
    <s v="dezembro"/>
    <n v="2024"/>
    <n v="10"/>
    <n v="20"/>
    <n v="15"/>
    <n v="0.5"/>
    <x v="0"/>
    <n v="30"/>
  </r>
  <r>
    <n v="3525"/>
    <s v="Elisa Magalhães"/>
    <x v="1"/>
    <d v="2024-12-16T00:00:00"/>
    <s v="No"/>
    <n v="5"/>
    <x v="0"/>
    <s v="No"/>
    <n v="0"/>
    <s v="No"/>
    <n v="0"/>
    <n v="1"/>
    <n v="4"/>
    <s v="dezembro"/>
    <n v="2024"/>
    <n v="5"/>
    <n v="0"/>
    <n v="4"/>
    <n v="0.2"/>
    <x v="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24813-EA09-4DA6-B059-435D5F4701C2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8:A59" firstHeaderRow="1" firstDataRow="1" firstDataCol="0" rowPageCount="1" colPageCount="1"/>
  <pivotFields count="21">
    <pivotField dataField="1" showAll="0"/>
    <pivotField showAll="0"/>
    <pivotField showAll="0"/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numFmtId="44" showAll="0"/>
    <pivotField showAll="0"/>
    <pivotField numFmtId="44" showAll="0"/>
    <pivotField numFmtId="44" showAll="0"/>
    <pivotField numFmtId="44" showAll="0"/>
    <pivotField showAll="0"/>
    <pivotField showAll="0"/>
    <pivotField numFmtId="44" showAll="0"/>
    <pivotField numFmtId="44" showAll="0"/>
    <pivotField numFmtId="44" showAll="0"/>
    <pivotField numFmtId="9" showAll="0"/>
    <pivotField showAll="0"/>
    <pivotField numFmtId="44" showAll="0"/>
  </pivotFields>
  <rowItems count="1">
    <i/>
  </rowItems>
  <colItems count="1">
    <i/>
  </colItems>
  <pageFields count="1">
    <pageField fld="6" hier="-1"/>
  </pageFields>
  <dataFields count="1">
    <dataField name="Soma de Subscriber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2C6B58-C2E9-4827-BF5A-F0A8AC7407C7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3:B47" firstHeaderRow="1" firstDataRow="1" firstDataCol="1"/>
  <pivotFields count="21"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showAll="0"/>
    <pivotField showAll="0"/>
    <pivotField numFmtId="44" showAll="0"/>
    <pivotField showAll="0"/>
    <pivotField numFmtId="44" showAll="0"/>
    <pivotField numFmtId="44" showAll="0"/>
    <pivotField numFmtId="44" showAll="0"/>
    <pivotField showAll="0"/>
    <pivotField showAll="0"/>
    <pivotField numFmtId="44" showAll="0"/>
    <pivotField numFmtId="44" showAll="0"/>
    <pivotField numFmtId="44" showAll="0"/>
    <pivotField numFmtId="9" showAll="0"/>
    <pivotField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Subscriber ID" fld="0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2A8F1-3B57-47E1-BE7D-70D36F824E4B}" name="Tabela dinâmica2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7:D41" firstHeaderRow="0" firstDataRow="1" firstDataCol="1" rowPageCount="1" colPageCount="1"/>
  <pivotFields count="21"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dataField="1" numFmtId="44" showAll="0"/>
    <pivotField axis="axisPage" showAll="0">
      <items count="4">
        <item x="1"/>
        <item x="0"/>
        <item x="2"/>
        <item t="default"/>
      </items>
    </pivotField>
    <pivotField showAll="0"/>
    <pivotField numFmtId="44" showAll="0"/>
    <pivotField showAll="0"/>
    <pivotField numFmtId="44" showAll="0"/>
    <pivotField numFmtId="44" showAll="0"/>
    <pivotField dataField="1" numFmtId="44" showAll="0"/>
    <pivotField showAll="0"/>
    <pivotField showAll="0"/>
    <pivotField numFmtId="44" showAll="0"/>
    <pivotField numFmtId="44" showAll="0"/>
    <pivotField numFmtId="44" showAll="0"/>
    <pivotField numFmtId="9" showAll="0"/>
    <pivotField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item="0" hier="-1"/>
  </pageFields>
  <dataFields count="3">
    <dataField name="Soma de Total Value" fld="12" baseField="0" baseItem="0" numFmtId="44"/>
    <dataField name="Contagem de Subscriber ID" fld="0" subtotal="count" baseField="2" baseItem="0"/>
    <dataField name="Média de Subscription Price" fld="5" subtotal="average" baseField="2" baseItem="0" numFmtId="44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B55C7-0E50-4946-961A-3A543E399594}" name="Tabela dinâmica20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7:C30" firstHeaderRow="0" firstDataRow="1" firstDataCol="1"/>
  <pivotFields count="21">
    <pivotField showAll="0"/>
    <pivotField showAll="0"/>
    <pivotField showAll="0"/>
    <pivotField numFmtId="14" showAll="0"/>
    <pivotField showAll="0"/>
    <pivotField numFmtId="44" showAll="0"/>
    <pivotField showAll="0"/>
    <pivotField showAll="0"/>
    <pivotField numFmtId="44" showAll="0"/>
    <pivotField showAll="0"/>
    <pivotField numFmtId="44" showAll="0"/>
    <pivotField dataField="1" numFmtId="44" showAll="0"/>
    <pivotField dataField="1" numFmtId="44" showAll="0"/>
    <pivotField showAll="0"/>
    <pivotField showAll="0"/>
    <pivotField numFmtId="44" showAll="0"/>
    <pivotField numFmtId="44" showAll="0"/>
    <pivotField numFmtId="44" showAll="0"/>
    <pivotField numFmtId="9" showAll="0"/>
    <pivotField axis="axisRow" showAll="0">
      <items count="3">
        <item x="1"/>
        <item x="0"/>
        <item t="default"/>
      </items>
    </pivotField>
    <pivotField numFmtId="44" showAll="0"/>
  </pivotFields>
  <rowFields count="1">
    <field x="1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otal Value" fld="12" baseField="0" baseItem="0" numFmtId="44"/>
    <dataField name="Soma de Coupon Value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2F1C08-6C7A-485F-B508-81EC31FDC02B}" name="Tabela dinâmica1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>
  <location ref="A20:C24" firstHeaderRow="0" firstDataRow="1" firstDataCol="1"/>
  <pivotFields count="19"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showAll="0"/>
    <pivotField showAll="0"/>
    <pivotField numFmtId="44" showAll="0"/>
    <pivotField showAll="0"/>
    <pivotField numFmtId="44" showAll="0"/>
    <pivotField numFmtId="44" showAll="0"/>
    <pivotField dataField="1" numFmtId="44" showAll="0"/>
    <pivotField showAll="0"/>
    <pivotField showAll="0"/>
    <pivotField numFmtId="44" showAll="0"/>
    <pivotField numFmtId="44" showAll="0"/>
    <pivotField numFmtId="44" showAll="0"/>
    <pivotField numFmtId="9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otal Value" fld="12" baseField="0" baseItem="0" numFmtId="44"/>
    <dataField name="Contagem de Subscriber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56E48-31BB-428B-AA43-F94D4D792494}" name="Tabela dinâmica10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7" firstHeaderRow="1" firstDataRow="1" firstDataCol="1"/>
  <pivotFields count="19">
    <pivotField showAll="0"/>
    <pivotField showAll="0"/>
    <pivotField showAll="0"/>
    <pivotField numFmtId="14" showAll="0"/>
    <pivotField showAll="0"/>
    <pivotField numFmtId="44" showAll="0"/>
    <pivotField showAll="0"/>
    <pivotField showAll="0"/>
    <pivotField numFmtId="44" showAll="0"/>
    <pivotField showAll="0"/>
    <pivotField numFmtId="44" showAll="0"/>
    <pivotField numFmtId="44" showAll="0"/>
    <pivotField dataField="1" numFmtId="4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">
        <item x="0"/>
        <item t="default"/>
      </items>
    </pivotField>
    <pivotField numFmtId="44" showAll="0"/>
    <pivotField numFmtId="44" showAll="0"/>
    <pivotField numFmtId="44" showAll="0"/>
    <pivotField numFmtId="9" showAll="0"/>
  </pivotFields>
  <rowFields count="2">
    <field x="14"/>
    <field x="13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oma de Total Value" fld="12" baseField="0" baseItem="0" numFmtId="44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80724-FB21-4F6F-AF89-6DF666984C4C}" name="Tabela dinâmica4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52:C5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06E49-80E0-4411-AB83-1071BE3D66F9}" name="Tabela dinâmica3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42:C4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Contagem de Start Date" fld="3" subtotal="count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Tabela dinâmica3"/>
    <pivotTable tabId="3" name="Tabela dinâmica4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8DB822-11A8-4B19-83BB-F02760B18FC6}" name="TabelaAssinantes" displayName="TabelaAssinantes" ref="A1:U296" totalsRowShown="0" headerRowDxfId="41" tableBorderDxfId="40" headerRowCellStyle="Moeda">
  <autoFilter ref="A1:U296" xr:uid="{B08DB822-11A8-4B19-83BB-F02760B18FC6}"/>
  <tableColumns count="21">
    <tableColumn id="1" xr3:uid="{9B7B8CE2-973B-479A-A374-003AF0BF2986}" name="Subscriber ID" dataDxfId="39"/>
    <tableColumn id="2" xr3:uid="{8C05C5E6-2BA8-4033-B841-100D6863047F}" name="Name" dataDxfId="38"/>
    <tableColumn id="3" xr3:uid="{6F481399-05C6-4B35-9C2D-6B66B2D35546}" name="Plan" dataDxfId="37"/>
    <tableColumn id="4" xr3:uid="{9EF241B1-B60E-4DB6-98C9-807240099332}" name="Start Date" dataDxfId="36"/>
    <tableColumn id="5" xr3:uid="{3E3B8972-8C45-4596-BBD9-EFB6F1F7DCFA}" name="Auto Renewal" dataDxfId="35"/>
    <tableColumn id="6" xr3:uid="{1226CC44-15A3-4530-BEE9-392753DABFDB}" name="Subscription Price" dataDxfId="34" dataCellStyle="Moeda"/>
    <tableColumn id="7" xr3:uid="{67D4DC80-B25C-4401-B305-0CC400D2731B}" name="Subscription Type" dataDxfId="33"/>
    <tableColumn id="8" xr3:uid="{36C0EFC9-846E-4FA8-B72A-7D58D9455354}" name="EA Play Season Pass" dataDxfId="32"/>
    <tableColumn id="9" xr3:uid="{EA29F2C5-CC6E-4E58-AD23-AF6BCB6C9456}" name="EA Play Season Pass Price" dataDxfId="31" dataCellStyle="Moeda"/>
    <tableColumn id="10" xr3:uid="{53D1CA15-30D1-4FAC-9F77-9A1468A82C9E}" name="Minecraft Season Pass" dataDxfId="30"/>
    <tableColumn id="11" xr3:uid="{8D35F47C-1460-453C-B420-DC4352ACB493}" name="Minecraft Season Pass Price" dataDxfId="29" dataCellStyle="Moeda"/>
    <tableColumn id="12" xr3:uid="{CB6B33FC-D350-4C7A-9E4E-165CD7EE30F8}" name="Coupon Value" dataDxfId="28" dataCellStyle="Moeda"/>
    <tableColumn id="13" xr3:uid="{D1885D40-F4AB-471D-BB25-88BC69B3BFD3}" name="Total Value" dataDxfId="27" dataCellStyle="Moeda"/>
    <tableColumn id="14" xr3:uid="{0423547D-409D-464B-87D2-12AB9811156A}" name="Mês Início" dataDxfId="26"/>
    <tableColumn id="15" xr3:uid="{75219D2C-6AB2-4384-BA4F-F1194552F9C1}" name="Ano Início" dataDxfId="25"/>
    <tableColumn id="16" xr3:uid="{97772E35-CED9-42B5-87EF-F01FA28CB1F0}" name="Receita Base" dataDxfId="24" dataCellStyle="Moeda"/>
    <tableColumn id="17" xr3:uid="{C7C1E941-1655-496F-BC4F-C44AE0233167}" name="Receita Passes" dataDxfId="23" dataCellStyle="Moeda"/>
    <tableColumn id="18" xr3:uid="{AFD59405-8DB4-44C1-B3E6-130AB37E8385}" name="Receita Total Calc" dataDxfId="22" dataCellStyle="Moeda"/>
    <tableColumn id="19" xr3:uid="{2E23336F-6F8A-4D51-9DA6-9323EDE665B5}" name="Faixa Desconto" dataDxfId="21" dataCellStyle="Porcentagem">
      <calculatedColumnFormula>TabelaAssinantes!$L2/(SUM(TabelaAssinantes!$F2,TabelaAssinantes!$I2,TabelaAssinantes!$K2))</calculatedColumnFormula>
    </tableColumn>
    <tableColumn id="20" xr3:uid="{000CC708-4357-472F-94B1-A088F958A550}" name="Usa Cupons" dataDxfId="20" dataCellStyle="Moeda">
      <calculatedColumnFormula>IF(TabelaAssinantes!$L2&gt;0,"Sim","Não")</calculatedColumnFormula>
    </tableColumn>
    <tableColumn id="21" xr3:uid="{2C063D0D-DC3C-4962-8D47-C4F2E6502830}" name="Receita Sem Cupom" dataDxfId="19" dataCellStyle="Moeda">
      <calculatedColumnFormula>TabelaAssinantes!$M2+TabelaAssinantes!$L2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R296" totalsRowShown="0" dataDxfId="18">
  <autoFilter ref="A1:R296" xr:uid="{34E0E886-4200-4B36-97B3-63DB74FF40A0}"/>
  <tableColumns count="18">
    <tableColumn id="1" xr3:uid="{C4A90516-688A-46BF-9167-EA16C2A8A652}" name="Subscriber ID" dataDxfId="17"/>
    <tableColumn id="2" xr3:uid="{53DD39D0-2220-4121-9E9D-4EAA7E151C0F}" name="Name" dataDxfId="16"/>
    <tableColumn id="3" xr3:uid="{4F5FF271-4C57-4BE0-8F2C-F82C8551625C}" name="Plan" dataDxfId="15"/>
    <tableColumn id="4" xr3:uid="{8C17EB93-79B9-4E55-B8F7-BEB82F8253E9}" name="Start Date" dataDxfId="14"/>
    <tableColumn id="5" xr3:uid="{48CEDF9B-1689-482A-A828-5CCE7713264A}" name="Auto Renewal" dataDxfId="13"/>
    <tableColumn id="6" xr3:uid="{78B82374-9AA7-4E38-AE4F-78CDE6C83720}" name="Subscription Price" dataDxfId="12" dataCellStyle="Moeda"/>
    <tableColumn id="7" xr3:uid="{F2433F68-AF33-49D0-B1FB-19A396074EDE}" name="Subscription Type" dataDxfId="11"/>
    <tableColumn id="8" xr3:uid="{FD4D9C95-F6E5-4933-9068-A71FF7DF9343}" name="EA Play Season Pass" dataDxfId="10"/>
    <tableColumn id="13" xr3:uid="{978DD0D2-834E-4CE4-A39B-30976086932F}" name="EA Play Season Pass Price" dataDxfId="9" dataCellStyle="Moeda"/>
    <tableColumn id="9" xr3:uid="{6E29F111-C395-4580-9DAD-3407D9E8B1A4}" name="Minecraft Season Pass" dataDxfId="8"/>
    <tableColumn id="10" xr3:uid="{EF544EAA-7F25-4FD5-A10E-8E62804DB9E3}" name="Minecraft Season Pass Price" dataDxfId="7" dataCellStyle="Moeda"/>
    <tableColumn id="11" xr3:uid="{7F6EB64A-1F07-4E48-9F0F-AC7D9DCD26F8}" name="Coupon Value" dataDxfId="6" dataCellStyle="Moeda"/>
    <tableColumn id="12" xr3:uid="{2B04ABC8-DE6F-426E-ADC0-D8AFC68CA58E}" name="Total Value" dataDxfId="5" dataCellStyle="Moeda"/>
    <tableColumn id="14" xr3:uid="{0728EC64-390E-4522-B3F7-CD679447BB40}" name="Mês Início" dataDxfId="4" dataCellStyle="Moeda">
      <calculatedColumnFormula>TEXT(Tabela1[[#This Row],[Start Date]],"mmmm")</calculatedColumnFormula>
    </tableColumn>
    <tableColumn id="15" xr3:uid="{27109139-4BA5-4D1A-9AD2-E91C9E177D2A}" name="Ano Início" dataDxfId="3" dataCellStyle="Moeda">
      <calculatedColumnFormula>YEAR(Tabela1[[#This Row],[Start Date]])</calculatedColumnFormula>
    </tableColumn>
    <tableColumn id="16" xr3:uid="{2F2322C3-56A0-4367-8FD3-67DE9B659275}" name="Receita Base" dataDxfId="2" dataCellStyle="Moeda">
      <calculatedColumnFormula>Tabela1[[#This Row],[Subscription Price]]</calculatedColumnFormula>
    </tableColumn>
    <tableColumn id="17" xr3:uid="{4BD95941-94D1-4778-A8DC-064E163CCD0A}" name="Receita Passes" dataDxfId="1" dataCellStyle="Moeda">
      <calculatedColumnFormula>Tabela1[[#This Row],[EA Play Season Pass Price]]+Tabela1[[#This Row],[Minecraft Season Pass Price]]</calculatedColumnFormula>
    </tableColumn>
    <tableColumn id="18" xr3:uid="{2C34B63E-8745-436E-9415-A2424ACD5B7F}" name="Receita Total Calc" dataDxfId="0" dataCellStyle="Moeda">
      <calculatedColumnFormula>Tabela1[[#This Row],[Total Value]]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drawing" Target="../drawings/drawing4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9A931-4160-4C6C-9D7A-E92BEFDE6743}">
  <sheetPr>
    <tabColor theme="3" tint="0.749992370372631"/>
  </sheetPr>
  <dimension ref="A2:H59"/>
  <sheetViews>
    <sheetView topLeftCell="A2" zoomScaleNormal="100" workbookViewId="0">
      <selection activeCell="A20" sqref="A20"/>
    </sheetView>
  </sheetViews>
  <sheetFormatPr defaultRowHeight="15" x14ac:dyDescent="0.25"/>
  <cols>
    <col min="1" max="1" width="18.42578125" bestFit="1" customWidth="1"/>
    <col min="2" max="2" width="19.28515625" bestFit="1" customWidth="1"/>
    <col min="3" max="3" width="26.140625" bestFit="1" customWidth="1"/>
    <col min="4" max="4" width="26.5703125" bestFit="1" customWidth="1"/>
    <col min="5" max="5" width="22.28515625" bestFit="1" customWidth="1"/>
    <col min="6" max="6" width="12.42578125" bestFit="1" customWidth="1"/>
    <col min="7" max="7" width="12.140625" bestFit="1" customWidth="1"/>
  </cols>
  <sheetData>
    <row r="2" spans="1:2" ht="34.5" customHeight="1" x14ac:dyDescent="0.25">
      <c r="A2" s="37" t="s">
        <v>344</v>
      </c>
      <c r="B2" s="37"/>
    </row>
    <row r="3" spans="1:2" x14ac:dyDescent="0.25">
      <c r="A3" s="12" t="s">
        <v>309</v>
      </c>
      <c r="B3" t="s">
        <v>317</v>
      </c>
    </row>
    <row r="4" spans="1:2" x14ac:dyDescent="0.25">
      <c r="A4" s="14">
        <v>2024</v>
      </c>
      <c r="B4" s="13">
        <v>7633</v>
      </c>
    </row>
    <row r="5" spans="1:2" x14ac:dyDescent="0.25">
      <c r="A5" s="24" t="s">
        <v>330</v>
      </c>
      <c r="B5" s="13">
        <v>65</v>
      </c>
    </row>
    <row r="6" spans="1:2" x14ac:dyDescent="0.25">
      <c r="A6" s="24" t="s">
        <v>331</v>
      </c>
      <c r="B6" s="13">
        <v>82</v>
      </c>
    </row>
    <row r="7" spans="1:2" x14ac:dyDescent="0.25">
      <c r="A7" s="24" t="s">
        <v>332</v>
      </c>
      <c r="B7" s="13">
        <v>801</v>
      </c>
    </row>
    <row r="8" spans="1:2" x14ac:dyDescent="0.25">
      <c r="A8" s="24" t="s">
        <v>333</v>
      </c>
      <c r="B8" s="13">
        <v>782</v>
      </c>
    </row>
    <row r="9" spans="1:2" x14ac:dyDescent="0.25">
      <c r="A9" s="24" t="s">
        <v>334</v>
      </c>
      <c r="B9" s="13">
        <v>777</v>
      </c>
    </row>
    <row r="10" spans="1:2" x14ac:dyDescent="0.25">
      <c r="A10" s="24" t="s">
        <v>335</v>
      </c>
      <c r="B10" s="13">
        <v>770</v>
      </c>
    </row>
    <row r="11" spans="1:2" x14ac:dyDescent="0.25">
      <c r="A11" s="24" t="s">
        <v>336</v>
      </c>
      <c r="B11" s="13">
        <v>784</v>
      </c>
    </row>
    <row r="12" spans="1:2" x14ac:dyDescent="0.25">
      <c r="A12" s="24" t="s">
        <v>337</v>
      </c>
      <c r="B12" s="13">
        <v>787</v>
      </c>
    </row>
    <row r="13" spans="1:2" x14ac:dyDescent="0.25">
      <c r="A13" s="24" t="s">
        <v>338</v>
      </c>
      <c r="B13" s="13">
        <v>780</v>
      </c>
    </row>
    <row r="14" spans="1:2" x14ac:dyDescent="0.25">
      <c r="A14" s="24" t="s">
        <v>339</v>
      </c>
      <c r="B14" s="13">
        <v>832</v>
      </c>
    </row>
    <row r="15" spans="1:2" x14ac:dyDescent="0.25">
      <c r="A15" s="24" t="s">
        <v>340</v>
      </c>
      <c r="B15" s="13">
        <v>784</v>
      </c>
    </row>
    <row r="16" spans="1:2" x14ac:dyDescent="0.25">
      <c r="A16" s="24" t="s">
        <v>341</v>
      </c>
      <c r="B16" s="13">
        <v>389</v>
      </c>
    </row>
    <row r="17" spans="1:5" x14ac:dyDescent="0.25">
      <c r="A17" s="14" t="s">
        <v>310</v>
      </c>
      <c r="B17" s="13">
        <v>7633</v>
      </c>
    </row>
    <row r="19" spans="1:5" ht="34.5" customHeight="1" x14ac:dyDescent="0.25">
      <c r="A19" s="37" t="s">
        <v>345</v>
      </c>
      <c r="B19" s="37"/>
    </row>
    <row r="20" spans="1:5" x14ac:dyDescent="0.25">
      <c r="A20" s="12" t="s">
        <v>309</v>
      </c>
      <c r="B20" t="s">
        <v>317</v>
      </c>
      <c r="C20" t="s">
        <v>323</v>
      </c>
      <c r="D20" s="19" t="s">
        <v>346</v>
      </c>
      <c r="E20" s="19" t="s">
        <v>347</v>
      </c>
    </row>
    <row r="21" spans="1:5" x14ac:dyDescent="0.25">
      <c r="A21" s="14" t="s">
        <v>22</v>
      </c>
      <c r="B21" s="13">
        <v>444</v>
      </c>
      <c r="C21">
        <v>101</v>
      </c>
      <c r="D21" s="13">
        <f>B21/C21</f>
        <v>4.3960396039603964</v>
      </c>
      <c r="E21" t="str">
        <f>A21</f>
        <v>Core</v>
      </c>
    </row>
    <row r="22" spans="1:5" x14ac:dyDescent="0.25">
      <c r="A22" s="14" t="s">
        <v>26</v>
      </c>
      <c r="B22" s="13">
        <v>1801</v>
      </c>
      <c r="C22">
        <v>96</v>
      </c>
      <c r="D22" s="13">
        <f t="shared" ref="D22:D23" si="0">B22/C22</f>
        <v>18.760416666666668</v>
      </c>
      <c r="E22" t="str">
        <f t="shared" ref="E22:E23" si="1">A22</f>
        <v>Standard</v>
      </c>
    </row>
    <row r="23" spans="1:5" x14ac:dyDescent="0.25">
      <c r="A23" s="14" t="s">
        <v>18</v>
      </c>
      <c r="B23" s="13">
        <v>5388</v>
      </c>
      <c r="C23">
        <v>98</v>
      </c>
      <c r="D23" s="13">
        <f t="shared" si="0"/>
        <v>54.979591836734691</v>
      </c>
      <c r="E23" t="str">
        <f t="shared" si="1"/>
        <v>Ultimate</v>
      </c>
    </row>
    <row r="24" spans="1:5" x14ac:dyDescent="0.25">
      <c r="A24" s="14" t="s">
        <v>310</v>
      </c>
      <c r="B24" s="13">
        <v>7633</v>
      </c>
      <c r="C24">
        <v>295</v>
      </c>
    </row>
    <row r="26" spans="1:5" ht="34.5" customHeight="1" x14ac:dyDescent="0.25">
      <c r="A26" s="37" t="s">
        <v>348</v>
      </c>
      <c r="B26" s="37"/>
    </row>
    <row r="27" spans="1:5" x14ac:dyDescent="0.25">
      <c r="A27" s="12" t="s">
        <v>309</v>
      </c>
      <c r="B27" t="s">
        <v>317</v>
      </c>
      <c r="C27" t="s">
        <v>322</v>
      </c>
    </row>
    <row r="28" spans="1:5" x14ac:dyDescent="0.25">
      <c r="A28" s="14" t="s">
        <v>351</v>
      </c>
      <c r="B28" s="13">
        <v>255</v>
      </c>
      <c r="C28" s="13">
        <v>0</v>
      </c>
    </row>
    <row r="29" spans="1:5" x14ac:dyDescent="0.25">
      <c r="A29" s="14" t="s">
        <v>352</v>
      </c>
      <c r="B29" s="13">
        <v>7378</v>
      </c>
      <c r="C29" s="13">
        <v>2122</v>
      </c>
    </row>
    <row r="30" spans="1:5" x14ac:dyDescent="0.25">
      <c r="A30" s="14" t="s">
        <v>310</v>
      </c>
      <c r="B30" s="13">
        <v>7633</v>
      </c>
      <c r="C30" s="13">
        <v>2122</v>
      </c>
    </row>
    <row r="32" spans="1:5" x14ac:dyDescent="0.25">
      <c r="A32" s="19" t="s">
        <v>353</v>
      </c>
      <c r="B32" s="13">
        <f>SUM(TabelaAssinantes[Total Value])</f>
        <v>7633</v>
      </c>
    </row>
    <row r="33" spans="1:8" x14ac:dyDescent="0.25">
      <c r="A33" s="19" t="s">
        <v>354</v>
      </c>
      <c r="B33" s="13">
        <f>SUM(TabelaAssinantes[Coupon Value])</f>
        <v>2122</v>
      </c>
    </row>
    <row r="34" spans="1:8" x14ac:dyDescent="0.25">
      <c r="A34" s="19" t="s">
        <v>355</v>
      </c>
      <c r="B34" s="13">
        <f>B10+B11</f>
        <v>1554</v>
      </c>
    </row>
    <row r="35" spans="1:8" x14ac:dyDescent="0.25">
      <c r="A35" s="12" t="s">
        <v>16</v>
      </c>
      <c r="B35" t="s">
        <v>24</v>
      </c>
    </row>
    <row r="36" spans="1:8" ht="34.5" customHeight="1" x14ac:dyDescent="0.25">
      <c r="A36" s="37" t="s">
        <v>356</v>
      </c>
      <c r="B36" s="37"/>
    </row>
    <row r="37" spans="1:8" x14ac:dyDescent="0.25">
      <c r="A37" s="12" t="s">
        <v>309</v>
      </c>
      <c r="B37" t="s">
        <v>317</v>
      </c>
      <c r="C37" t="s">
        <v>323</v>
      </c>
      <c r="D37" t="s">
        <v>357</v>
      </c>
      <c r="E37" s="19" t="s">
        <v>358</v>
      </c>
      <c r="F37" s="19" t="s">
        <v>342</v>
      </c>
      <c r="G37" s="19" t="s">
        <v>359</v>
      </c>
      <c r="H37" s="19" t="s">
        <v>347</v>
      </c>
    </row>
    <row r="38" spans="1:8" x14ac:dyDescent="0.25">
      <c r="A38" s="14" t="s">
        <v>22</v>
      </c>
      <c r="B38" s="13">
        <v>120</v>
      </c>
      <c r="C38" s="39">
        <v>24</v>
      </c>
      <c r="D38" s="13">
        <v>5</v>
      </c>
      <c r="E38" s="25">
        <f>B38/SUM($B$38:$B$40)</f>
        <v>6.8415051311288486E-2</v>
      </c>
      <c r="F38" s="13">
        <f>B38/C38</f>
        <v>5</v>
      </c>
      <c r="G38" s="13">
        <f>B38</f>
        <v>120</v>
      </c>
      <c r="H38" t="str">
        <f>A38</f>
        <v>Core</v>
      </c>
    </row>
    <row r="39" spans="1:8" x14ac:dyDescent="0.25">
      <c r="A39" s="14" t="s">
        <v>26</v>
      </c>
      <c r="B39" s="13">
        <v>448</v>
      </c>
      <c r="C39" s="39">
        <v>27</v>
      </c>
      <c r="D39" s="13">
        <v>10</v>
      </c>
      <c r="E39" s="25">
        <f t="shared" ref="E39:E40" si="2">B39/SUM($B$38:$B$40)</f>
        <v>0.25541619156214368</v>
      </c>
      <c r="F39" s="13">
        <f t="shared" ref="F39:F40" si="3">B39/C39</f>
        <v>16.592592592592592</v>
      </c>
      <c r="G39" s="13">
        <f t="shared" ref="G39:G40" si="4">B39</f>
        <v>448</v>
      </c>
      <c r="H39" t="str">
        <f>A39</f>
        <v>Standard</v>
      </c>
    </row>
    <row r="40" spans="1:8" x14ac:dyDescent="0.25">
      <c r="A40" s="14" t="s">
        <v>18</v>
      </c>
      <c r="B40" s="13">
        <v>1186</v>
      </c>
      <c r="C40" s="39">
        <v>20</v>
      </c>
      <c r="D40" s="13">
        <v>15</v>
      </c>
      <c r="E40" s="25">
        <f t="shared" si="2"/>
        <v>0.67616875712656788</v>
      </c>
      <c r="F40" s="13">
        <f t="shared" si="3"/>
        <v>59.3</v>
      </c>
      <c r="G40" s="13">
        <f t="shared" si="4"/>
        <v>1186</v>
      </c>
      <c r="H40" t="str">
        <f>A40</f>
        <v>Ultimate</v>
      </c>
    </row>
    <row r="41" spans="1:8" x14ac:dyDescent="0.25">
      <c r="A41" s="14" t="s">
        <v>310</v>
      </c>
      <c r="B41" s="13">
        <v>1754</v>
      </c>
      <c r="C41" s="39">
        <v>71</v>
      </c>
      <c r="D41" s="13">
        <v>9.71830985915493</v>
      </c>
    </row>
    <row r="43" spans="1:8" x14ac:dyDescent="0.25">
      <c r="A43" s="12" t="s">
        <v>309</v>
      </c>
      <c r="B43" t="s">
        <v>323</v>
      </c>
    </row>
    <row r="44" spans="1:8" x14ac:dyDescent="0.25">
      <c r="A44" s="14" t="s">
        <v>22</v>
      </c>
      <c r="B44" s="39">
        <v>101</v>
      </c>
    </row>
    <row r="45" spans="1:8" x14ac:dyDescent="0.25">
      <c r="A45" s="14" t="s">
        <v>26</v>
      </c>
      <c r="B45" s="39">
        <v>96</v>
      </c>
    </row>
    <row r="46" spans="1:8" x14ac:dyDescent="0.25">
      <c r="A46" s="14" t="s">
        <v>18</v>
      </c>
      <c r="B46" s="39">
        <v>98</v>
      </c>
    </row>
    <row r="47" spans="1:8" x14ac:dyDescent="0.25">
      <c r="A47" s="14" t="s">
        <v>310</v>
      </c>
      <c r="B47" s="39">
        <v>295</v>
      </c>
    </row>
    <row r="56" spans="1:2" x14ac:dyDescent="0.25">
      <c r="A56" s="12" t="s">
        <v>16</v>
      </c>
      <c r="B56" t="s">
        <v>361</v>
      </c>
    </row>
    <row r="58" spans="1:2" x14ac:dyDescent="0.25">
      <c r="A58" t="s">
        <v>360</v>
      </c>
    </row>
    <row r="59" spans="1:2" x14ac:dyDescent="0.25">
      <c r="A59" s="39">
        <v>996510</v>
      </c>
    </row>
  </sheetData>
  <mergeCells count="4">
    <mergeCell ref="A2:B2"/>
    <mergeCell ref="A19:B19"/>
    <mergeCell ref="A26:B26"/>
    <mergeCell ref="A36:B36"/>
  </mergeCells>
  <pageMargins left="0.511811024" right="0.511811024" top="0.78740157499999996" bottom="0.78740157499999996" header="0.31496062000000002" footer="0.31496062000000002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16DE-DD40-440B-89D6-8B9E9ACE3E77}">
  <sheetPr>
    <tabColor theme="3" tint="0.749992370372631"/>
  </sheetPr>
  <dimension ref="A1:U296"/>
  <sheetViews>
    <sheetView workbookViewId="0">
      <selection activeCell="A2" sqref="A2"/>
    </sheetView>
  </sheetViews>
  <sheetFormatPr defaultRowHeight="15" x14ac:dyDescent="0.25"/>
  <cols>
    <col min="1" max="1" width="17.85546875" style="22" bestFit="1" customWidth="1"/>
    <col min="2" max="2" width="18.85546875" bestFit="1" customWidth="1"/>
    <col min="3" max="3" width="9.42578125" style="22" bestFit="1" customWidth="1"/>
    <col min="4" max="4" width="15.5703125" style="23" bestFit="1" customWidth="1"/>
    <col min="5" max="5" width="15.7109375" style="22" bestFit="1" customWidth="1"/>
    <col min="6" max="6" width="21.42578125" style="16" bestFit="1" customWidth="1"/>
    <col min="7" max="7" width="22" style="22" bestFit="1" customWidth="1"/>
    <col min="8" max="8" width="23.85546875" style="22" bestFit="1" customWidth="1"/>
    <col min="9" max="9" width="28.28515625" style="16" bestFit="1" customWidth="1"/>
    <col min="10" max="10" width="26.140625" style="22" bestFit="1" customWidth="1"/>
    <col min="11" max="11" width="30.42578125" style="16" bestFit="1" customWidth="1"/>
    <col min="12" max="12" width="17.42578125" style="16" bestFit="1" customWidth="1"/>
    <col min="13" max="13" width="14.5703125" style="16" bestFit="1" customWidth="1"/>
    <col min="14" max="14" width="14.7109375" style="22" bestFit="1" customWidth="1"/>
    <col min="15" max="15" width="14.42578125" style="22" bestFit="1" customWidth="1"/>
    <col min="16" max="16" width="16.42578125" style="16" bestFit="1" customWidth="1"/>
    <col min="17" max="17" width="18.42578125" style="16" bestFit="1" customWidth="1"/>
    <col min="18" max="18" width="21.140625" style="16" bestFit="1" customWidth="1"/>
    <col min="19" max="19" width="17.140625" style="25" bestFit="1" customWidth="1"/>
    <col min="20" max="20" width="15.5703125" bestFit="1" customWidth="1"/>
    <col min="21" max="21" width="23.28515625" bestFit="1" customWidth="1"/>
  </cols>
  <sheetData>
    <row r="1" spans="1:21" x14ac:dyDescent="0.25">
      <c r="A1" s="32" t="s">
        <v>11</v>
      </c>
      <c r="B1" s="33" t="s">
        <v>12</v>
      </c>
      <c r="C1" s="32" t="s">
        <v>13</v>
      </c>
      <c r="D1" s="34" t="s">
        <v>14</v>
      </c>
      <c r="E1" s="32" t="s">
        <v>15</v>
      </c>
      <c r="F1" s="35" t="s">
        <v>313</v>
      </c>
      <c r="G1" s="32" t="s">
        <v>16</v>
      </c>
      <c r="H1" s="32" t="s">
        <v>312</v>
      </c>
      <c r="I1" s="35" t="s">
        <v>324</v>
      </c>
      <c r="J1" s="32" t="s">
        <v>30</v>
      </c>
      <c r="K1" s="35" t="s">
        <v>31</v>
      </c>
      <c r="L1" s="35" t="s">
        <v>32</v>
      </c>
      <c r="M1" s="35" t="s">
        <v>33</v>
      </c>
      <c r="N1" s="32" t="s">
        <v>325</v>
      </c>
      <c r="O1" s="32" t="s">
        <v>326</v>
      </c>
      <c r="P1" s="35" t="s">
        <v>327</v>
      </c>
      <c r="Q1" s="35" t="s">
        <v>328</v>
      </c>
      <c r="R1" s="35" t="s">
        <v>329</v>
      </c>
      <c r="S1" s="36" t="s">
        <v>343</v>
      </c>
      <c r="T1" s="35" t="s">
        <v>349</v>
      </c>
      <c r="U1" s="35" t="s">
        <v>350</v>
      </c>
    </row>
    <row r="2" spans="1:21" x14ac:dyDescent="0.25">
      <c r="A2" s="27">
        <v>3231</v>
      </c>
      <c r="B2" s="26" t="s">
        <v>17</v>
      </c>
      <c r="C2" s="27" t="s">
        <v>18</v>
      </c>
      <c r="D2" s="28">
        <v>45292</v>
      </c>
      <c r="E2" s="27" t="s">
        <v>19</v>
      </c>
      <c r="F2" s="29">
        <v>15</v>
      </c>
      <c r="G2" s="27" t="s">
        <v>20</v>
      </c>
      <c r="H2" s="27" t="s">
        <v>19</v>
      </c>
      <c r="I2" s="29">
        <v>30</v>
      </c>
      <c r="J2" s="27" t="s">
        <v>19</v>
      </c>
      <c r="K2" s="29">
        <v>20</v>
      </c>
      <c r="L2" s="29">
        <v>5</v>
      </c>
      <c r="M2" s="29">
        <v>60</v>
      </c>
      <c r="N2" s="27" t="s">
        <v>330</v>
      </c>
      <c r="O2" s="27">
        <v>2024</v>
      </c>
      <c r="P2" s="29">
        <v>15</v>
      </c>
      <c r="Q2" s="29">
        <v>50</v>
      </c>
      <c r="R2" s="29">
        <v>60</v>
      </c>
      <c r="S2" s="30">
        <f>TabelaAssinantes!$L2/(SUM(TabelaAssinantes!$F2,TabelaAssinantes!$I2,TabelaAssinantes!$K2))</f>
        <v>7.6923076923076927E-2</v>
      </c>
      <c r="T2" s="31" t="str">
        <f>IF(TabelaAssinantes!$L2&gt;0,"Sim","Não")</f>
        <v>Sim</v>
      </c>
      <c r="U2" s="31">
        <f>TabelaAssinantes!$M2+TabelaAssinantes!$L2</f>
        <v>65</v>
      </c>
    </row>
    <row r="3" spans="1:21" x14ac:dyDescent="0.25">
      <c r="A3" s="27">
        <v>3232</v>
      </c>
      <c r="B3" s="26" t="s">
        <v>21</v>
      </c>
      <c r="C3" s="27" t="s">
        <v>22</v>
      </c>
      <c r="D3" s="28">
        <v>45306</v>
      </c>
      <c r="E3" s="27" t="s">
        <v>23</v>
      </c>
      <c r="F3" s="29">
        <v>5</v>
      </c>
      <c r="G3" s="27" t="s">
        <v>24</v>
      </c>
      <c r="H3" s="27" t="s">
        <v>23</v>
      </c>
      <c r="I3" s="29">
        <v>0</v>
      </c>
      <c r="J3" s="27" t="s">
        <v>23</v>
      </c>
      <c r="K3" s="29">
        <v>0</v>
      </c>
      <c r="L3" s="29">
        <v>0</v>
      </c>
      <c r="M3" s="29">
        <v>5</v>
      </c>
      <c r="N3" s="27" t="s">
        <v>330</v>
      </c>
      <c r="O3" s="27">
        <v>2024</v>
      </c>
      <c r="P3" s="29">
        <v>5</v>
      </c>
      <c r="Q3" s="29">
        <v>0</v>
      </c>
      <c r="R3" s="29">
        <v>5</v>
      </c>
      <c r="S3" s="30">
        <f>TabelaAssinantes!$L3/(SUM(TabelaAssinantes!$F3,TabelaAssinantes!$I3,TabelaAssinantes!$K3))</f>
        <v>0</v>
      </c>
      <c r="T3" s="31" t="str">
        <f>IF(TabelaAssinantes!$L3&gt;0,"Sim","Não")</f>
        <v>Não</v>
      </c>
      <c r="U3" s="31">
        <f>TabelaAssinantes!$M3+TabelaAssinantes!$L3</f>
        <v>5</v>
      </c>
    </row>
    <row r="4" spans="1:21" x14ac:dyDescent="0.25">
      <c r="A4" s="27">
        <v>3233</v>
      </c>
      <c r="B4" s="26" t="s">
        <v>25</v>
      </c>
      <c r="C4" s="27" t="s">
        <v>26</v>
      </c>
      <c r="D4" s="28">
        <v>45332</v>
      </c>
      <c r="E4" s="27" t="s">
        <v>19</v>
      </c>
      <c r="F4" s="29">
        <v>10</v>
      </c>
      <c r="G4" s="27" t="s">
        <v>27</v>
      </c>
      <c r="H4" s="27" t="s">
        <v>23</v>
      </c>
      <c r="I4" s="29">
        <v>0</v>
      </c>
      <c r="J4" s="27" t="s">
        <v>19</v>
      </c>
      <c r="K4" s="29">
        <v>20</v>
      </c>
      <c r="L4" s="29">
        <v>10</v>
      </c>
      <c r="M4" s="29">
        <v>20</v>
      </c>
      <c r="N4" s="27" t="s">
        <v>331</v>
      </c>
      <c r="O4" s="27">
        <v>2024</v>
      </c>
      <c r="P4" s="29">
        <v>10</v>
      </c>
      <c r="Q4" s="29">
        <v>20</v>
      </c>
      <c r="R4" s="29">
        <v>20</v>
      </c>
      <c r="S4" s="30">
        <f>TabelaAssinantes!$L4/(SUM(TabelaAssinantes!$F4,TabelaAssinantes!$I4,TabelaAssinantes!$K4))</f>
        <v>0.33333333333333331</v>
      </c>
      <c r="T4" s="31" t="str">
        <f>IF(TabelaAssinantes!$L4&gt;0,"Sim","Não")</f>
        <v>Sim</v>
      </c>
      <c r="U4" s="31">
        <f>TabelaAssinantes!$M4+TabelaAssinantes!$L4</f>
        <v>30</v>
      </c>
    </row>
    <row r="5" spans="1:21" x14ac:dyDescent="0.25">
      <c r="A5" s="27">
        <v>3234</v>
      </c>
      <c r="B5" s="26" t="s">
        <v>28</v>
      </c>
      <c r="C5" s="27" t="s">
        <v>18</v>
      </c>
      <c r="D5" s="28">
        <v>45342</v>
      </c>
      <c r="E5" s="27" t="s">
        <v>23</v>
      </c>
      <c r="F5" s="29">
        <v>15</v>
      </c>
      <c r="G5" s="27" t="s">
        <v>20</v>
      </c>
      <c r="H5" s="27" t="s">
        <v>19</v>
      </c>
      <c r="I5" s="29">
        <v>30</v>
      </c>
      <c r="J5" s="27" t="s">
        <v>19</v>
      </c>
      <c r="K5" s="29">
        <v>20</v>
      </c>
      <c r="L5" s="29">
        <v>3</v>
      </c>
      <c r="M5" s="29">
        <v>62</v>
      </c>
      <c r="N5" s="27" t="s">
        <v>331</v>
      </c>
      <c r="O5" s="27">
        <v>2024</v>
      </c>
      <c r="P5" s="29">
        <v>15</v>
      </c>
      <c r="Q5" s="29">
        <v>50</v>
      </c>
      <c r="R5" s="29">
        <v>62</v>
      </c>
      <c r="S5" s="30">
        <f>TabelaAssinantes!$L5/(SUM(TabelaAssinantes!$F5,TabelaAssinantes!$I5,TabelaAssinantes!$K5))</f>
        <v>4.6153846153846156E-2</v>
      </c>
      <c r="T5" s="31" t="str">
        <f>IF(TabelaAssinantes!$L5&gt;0,"Sim","Não")</f>
        <v>Sim</v>
      </c>
      <c r="U5" s="31">
        <f>TabelaAssinantes!$M5+TabelaAssinantes!$L5</f>
        <v>65</v>
      </c>
    </row>
    <row r="6" spans="1:21" x14ac:dyDescent="0.25">
      <c r="A6" s="27">
        <v>3235</v>
      </c>
      <c r="B6" s="26" t="s">
        <v>29</v>
      </c>
      <c r="C6" s="27" t="s">
        <v>22</v>
      </c>
      <c r="D6" s="28">
        <v>45356</v>
      </c>
      <c r="E6" s="27" t="s">
        <v>19</v>
      </c>
      <c r="F6" s="29">
        <v>5</v>
      </c>
      <c r="G6" s="27" t="s">
        <v>20</v>
      </c>
      <c r="H6" s="27" t="s">
        <v>23</v>
      </c>
      <c r="I6" s="29">
        <v>0</v>
      </c>
      <c r="J6" s="27" t="s">
        <v>23</v>
      </c>
      <c r="K6" s="29">
        <v>0</v>
      </c>
      <c r="L6" s="29">
        <v>1</v>
      </c>
      <c r="M6" s="29">
        <v>4</v>
      </c>
      <c r="N6" s="27" t="s">
        <v>332</v>
      </c>
      <c r="O6" s="27">
        <v>2024</v>
      </c>
      <c r="P6" s="29">
        <v>5</v>
      </c>
      <c r="Q6" s="29">
        <v>0</v>
      </c>
      <c r="R6" s="29">
        <v>4</v>
      </c>
      <c r="S6" s="30">
        <f>TabelaAssinantes!$L6/(SUM(TabelaAssinantes!$F6,TabelaAssinantes!$I6,TabelaAssinantes!$K6))</f>
        <v>0.2</v>
      </c>
      <c r="T6" s="31" t="str">
        <f>IF(TabelaAssinantes!$L6&gt;0,"Sim","Não")</f>
        <v>Sim</v>
      </c>
      <c r="U6" s="31">
        <f>TabelaAssinantes!$M6+TabelaAssinantes!$L6</f>
        <v>5</v>
      </c>
    </row>
    <row r="7" spans="1:21" x14ac:dyDescent="0.25">
      <c r="A7" s="27">
        <v>3236</v>
      </c>
      <c r="B7" s="26" t="s">
        <v>34</v>
      </c>
      <c r="C7" s="27" t="s">
        <v>26</v>
      </c>
      <c r="D7" s="28">
        <v>45353</v>
      </c>
      <c r="E7" s="27" t="s">
        <v>23</v>
      </c>
      <c r="F7" s="29">
        <v>10</v>
      </c>
      <c r="G7" s="27" t="s">
        <v>20</v>
      </c>
      <c r="H7" s="27" t="s">
        <v>23</v>
      </c>
      <c r="I7" s="29">
        <v>0</v>
      </c>
      <c r="J7" s="27" t="s">
        <v>19</v>
      </c>
      <c r="K7" s="29">
        <v>20</v>
      </c>
      <c r="L7" s="29">
        <v>2</v>
      </c>
      <c r="M7" s="29">
        <v>28</v>
      </c>
      <c r="N7" s="27" t="s">
        <v>332</v>
      </c>
      <c r="O7" s="27">
        <v>2024</v>
      </c>
      <c r="P7" s="29">
        <v>10</v>
      </c>
      <c r="Q7" s="29">
        <v>20</v>
      </c>
      <c r="R7" s="29">
        <v>28</v>
      </c>
      <c r="S7" s="30">
        <f>TabelaAssinantes!$L7/(SUM(TabelaAssinantes!$F7,TabelaAssinantes!$I7,TabelaAssinantes!$K7))</f>
        <v>6.6666666666666666E-2</v>
      </c>
      <c r="T7" s="31" t="str">
        <f>IF(TabelaAssinantes!$L7&gt;0,"Sim","Não")</f>
        <v>Sim</v>
      </c>
      <c r="U7" s="31">
        <f>TabelaAssinantes!$M7+TabelaAssinantes!$L7</f>
        <v>30</v>
      </c>
    </row>
    <row r="8" spans="1:21" x14ac:dyDescent="0.25">
      <c r="A8" s="27">
        <v>3237</v>
      </c>
      <c r="B8" s="26" t="s">
        <v>35</v>
      </c>
      <c r="C8" s="27" t="s">
        <v>18</v>
      </c>
      <c r="D8" s="28">
        <v>45354</v>
      </c>
      <c r="E8" s="27" t="s">
        <v>19</v>
      </c>
      <c r="F8" s="29">
        <v>15</v>
      </c>
      <c r="G8" s="27" t="s">
        <v>27</v>
      </c>
      <c r="H8" s="27" t="s">
        <v>19</v>
      </c>
      <c r="I8" s="29">
        <v>30</v>
      </c>
      <c r="J8" s="27" t="s">
        <v>19</v>
      </c>
      <c r="K8" s="29">
        <v>20</v>
      </c>
      <c r="L8" s="29">
        <v>10</v>
      </c>
      <c r="M8" s="29">
        <v>55</v>
      </c>
      <c r="N8" s="27" t="s">
        <v>332</v>
      </c>
      <c r="O8" s="27">
        <v>2024</v>
      </c>
      <c r="P8" s="29">
        <v>15</v>
      </c>
      <c r="Q8" s="29">
        <v>50</v>
      </c>
      <c r="R8" s="29">
        <v>55</v>
      </c>
      <c r="S8" s="30">
        <f>TabelaAssinantes!$L8/(SUM(TabelaAssinantes!$F8,TabelaAssinantes!$I8,TabelaAssinantes!$K8))</f>
        <v>0.15384615384615385</v>
      </c>
      <c r="T8" s="31" t="str">
        <f>IF(TabelaAssinantes!$L8&gt;0,"Sim","Não")</f>
        <v>Sim</v>
      </c>
      <c r="U8" s="31">
        <f>TabelaAssinantes!$M8+TabelaAssinantes!$L8</f>
        <v>65</v>
      </c>
    </row>
    <row r="9" spans="1:21" x14ac:dyDescent="0.25">
      <c r="A9" s="27">
        <v>3238</v>
      </c>
      <c r="B9" s="26" t="s">
        <v>36</v>
      </c>
      <c r="C9" s="27" t="s">
        <v>22</v>
      </c>
      <c r="D9" s="28">
        <v>45355</v>
      </c>
      <c r="E9" s="27" t="s">
        <v>19</v>
      </c>
      <c r="F9" s="29">
        <v>5</v>
      </c>
      <c r="G9" s="27" t="s">
        <v>24</v>
      </c>
      <c r="H9" s="27" t="s">
        <v>23</v>
      </c>
      <c r="I9" s="29">
        <v>0</v>
      </c>
      <c r="J9" s="27" t="s">
        <v>23</v>
      </c>
      <c r="K9" s="29">
        <v>0</v>
      </c>
      <c r="L9" s="29">
        <v>0</v>
      </c>
      <c r="M9" s="29">
        <v>5</v>
      </c>
      <c r="N9" s="27" t="s">
        <v>332</v>
      </c>
      <c r="O9" s="27">
        <v>2024</v>
      </c>
      <c r="P9" s="29">
        <v>5</v>
      </c>
      <c r="Q9" s="29">
        <v>0</v>
      </c>
      <c r="R9" s="29">
        <v>5</v>
      </c>
      <c r="S9" s="30">
        <f>TabelaAssinantes!$L9/(SUM(TabelaAssinantes!$F9,TabelaAssinantes!$I9,TabelaAssinantes!$K9))</f>
        <v>0</v>
      </c>
      <c r="T9" s="31" t="str">
        <f>IF(TabelaAssinantes!$L9&gt;0,"Sim","Não")</f>
        <v>Não</v>
      </c>
      <c r="U9" s="31">
        <f>TabelaAssinantes!$M9+TabelaAssinantes!$L9</f>
        <v>5</v>
      </c>
    </row>
    <row r="10" spans="1:21" x14ac:dyDescent="0.25">
      <c r="A10" s="27">
        <v>3239</v>
      </c>
      <c r="B10" s="26" t="s">
        <v>37</v>
      </c>
      <c r="C10" s="27" t="s">
        <v>18</v>
      </c>
      <c r="D10" s="28">
        <v>45356</v>
      </c>
      <c r="E10" s="27" t="s">
        <v>23</v>
      </c>
      <c r="F10" s="29">
        <v>15</v>
      </c>
      <c r="G10" s="27" t="s">
        <v>20</v>
      </c>
      <c r="H10" s="27" t="s">
        <v>19</v>
      </c>
      <c r="I10" s="29">
        <v>30</v>
      </c>
      <c r="J10" s="27" t="s">
        <v>19</v>
      </c>
      <c r="K10" s="29">
        <v>20</v>
      </c>
      <c r="L10" s="29">
        <v>5</v>
      </c>
      <c r="M10" s="29">
        <v>60</v>
      </c>
      <c r="N10" s="27" t="s">
        <v>332</v>
      </c>
      <c r="O10" s="27">
        <v>2024</v>
      </c>
      <c r="P10" s="29">
        <v>15</v>
      </c>
      <c r="Q10" s="29">
        <v>50</v>
      </c>
      <c r="R10" s="29">
        <v>60</v>
      </c>
      <c r="S10" s="30">
        <f>TabelaAssinantes!$L10/(SUM(TabelaAssinantes!$F10,TabelaAssinantes!$I10,TabelaAssinantes!$K10))</f>
        <v>7.6923076923076927E-2</v>
      </c>
      <c r="T10" s="31" t="str">
        <f>IF(TabelaAssinantes!$L10&gt;0,"Sim","Não")</f>
        <v>Sim</v>
      </c>
      <c r="U10" s="31">
        <f>TabelaAssinantes!$M10+TabelaAssinantes!$L10</f>
        <v>65</v>
      </c>
    </row>
    <row r="11" spans="1:21" x14ac:dyDescent="0.25">
      <c r="A11" s="27">
        <v>3240</v>
      </c>
      <c r="B11" s="26" t="s">
        <v>38</v>
      </c>
      <c r="C11" s="27" t="s">
        <v>26</v>
      </c>
      <c r="D11" s="28">
        <v>45357</v>
      </c>
      <c r="E11" s="27" t="s">
        <v>19</v>
      </c>
      <c r="F11" s="29">
        <v>10</v>
      </c>
      <c r="G11" s="27" t="s">
        <v>27</v>
      </c>
      <c r="H11" s="27" t="s">
        <v>23</v>
      </c>
      <c r="I11" s="29">
        <v>0</v>
      </c>
      <c r="J11" s="27" t="s">
        <v>19</v>
      </c>
      <c r="K11" s="29">
        <v>20</v>
      </c>
      <c r="L11" s="29">
        <v>15</v>
      </c>
      <c r="M11" s="29">
        <v>15</v>
      </c>
      <c r="N11" s="27" t="s">
        <v>332</v>
      </c>
      <c r="O11" s="27">
        <v>2024</v>
      </c>
      <c r="P11" s="29">
        <v>10</v>
      </c>
      <c r="Q11" s="29">
        <v>20</v>
      </c>
      <c r="R11" s="29">
        <v>15</v>
      </c>
      <c r="S11" s="30">
        <f>TabelaAssinantes!$L11/(SUM(TabelaAssinantes!$F11,TabelaAssinantes!$I11,TabelaAssinantes!$K11))</f>
        <v>0.5</v>
      </c>
      <c r="T11" s="31" t="str">
        <f>IF(TabelaAssinantes!$L11&gt;0,"Sim","Não")</f>
        <v>Sim</v>
      </c>
      <c r="U11" s="31">
        <f>TabelaAssinantes!$M11+TabelaAssinantes!$L11</f>
        <v>30</v>
      </c>
    </row>
    <row r="12" spans="1:21" x14ac:dyDescent="0.25">
      <c r="A12" s="27">
        <v>3241</v>
      </c>
      <c r="B12" s="26" t="s">
        <v>39</v>
      </c>
      <c r="C12" s="27" t="s">
        <v>22</v>
      </c>
      <c r="D12" s="28">
        <v>45358</v>
      </c>
      <c r="E12" s="27" t="s">
        <v>23</v>
      </c>
      <c r="F12" s="29">
        <v>5</v>
      </c>
      <c r="G12" s="27" t="s">
        <v>20</v>
      </c>
      <c r="H12" s="27" t="s">
        <v>23</v>
      </c>
      <c r="I12" s="29">
        <v>0</v>
      </c>
      <c r="J12" s="27" t="s">
        <v>23</v>
      </c>
      <c r="K12" s="29">
        <v>0</v>
      </c>
      <c r="L12" s="29">
        <v>1</v>
      </c>
      <c r="M12" s="29">
        <v>4</v>
      </c>
      <c r="N12" s="27" t="s">
        <v>332</v>
      </c>
      <c r="O12" s="27">
        <v>2024</v>
      </c>
      <c r="P12" s="29">
        <v>5</v>
      </c>
      <c r="Q12" s="29">
        <v>0</v>
      </c>
      <c r="R12" s="29">
        <v>4</v>
      </c>
      <c r="S12" s="30">
        <f>TabelaAssinantes!$L12/(SUM(TabelaAssinantes!$F12,TabelaAssinantes!$I12,TabelaAssinantes!$K12))</f>
        <v>0.2</v>
      </c>
      <c r="T12" s="31" t="str">
        <f>IF(TabelaAssinantes!$L12&gt;0,"Sim","Não")</f>
        <v>Sim</v>
      </c>
      <c r="U12" s="31">
        <f>TabelaAssinantes!$M12+TabelaAssinantes!$L12</f>
        <v>5</v>
      </c>
    </row>
    <row r="13" spans="1:21" x14ac:dyDescent="0.25">
      <c r="A13" s="27">
        <v>3242</v>
      </c>
      <c r="B13" s="26" t="s">
        <v>40</v>
      </c>
      <c r="C13" s="27" t="s">
        <v>18</v>
      </c>
      <c r="D13" s="28">
        <v>45359</v>
      </c>
      <c r="E13" s="27" t="s">
        <v>19</v>
      </c>
      <c r="F13" s="29">
        <v>15</v>
      </c>
      <c r="G13" s="27" t="s">
        <v>24</v>
      </c>
      <c r="H13" s="27" t="s">
        <v>19</v>
      </c>
      <c r="I13" s="29">
        <v>30</v>
      </c>
      <c r="J13" s="27" t="s">
        <v>19</v>
      </c>
      <c r="K13" s="29">
        <v>20</v>
      </c>
      <c r="L13" s="29">
        <v>20</v>
      </c>
      <c r="M13" s="29">
        <v>45</v>
      </c>
      <c r="N13" s="27" t="s">
        <v>332</v>
      </c>
      <c r="O13" s="27">
        <v>2024</v>
      </c>
      <c r="P13" s="29">
        <v>15</v>
      </c>
      <c r="Q13" s="29">
        <v>50</v>
      </c>
      <c r="R13" s="29">
        <v>45</v>
      </c>
      <c r="S13" s="30">
        <f>TabelaAssinantes!$L13/(SUM(TabelaAssinantes!$F13,TabelaAssinantes!$I13,TabelaAssinantes!$K13))</f>
        <v>0.30769230769230771</v>
      </c>
      <c r="T13" s="31" t="str">
        <f>IF(TabelaAssinantes!$L13&gt;0,"Sim","Não")</f>
        <v>Sim</v>
      </c>
      <c r="U13" s="31">
        <f>TabelaAssinantes!$M13+TabelaAssinantes!$L13</f>
        <v>65</v>
      </c>
    </row>
    <row r="14" spans="1:21" x14ac:dyDescent="0.25">
      <c r="A14" s="27">
        <v>3243</v>
      </c>
      <c r="B14" s="26" t="s">
        <v>41</v>
      </c>
      <c r="C14" s="27" t="s">
        <v>26</v>
      </c>
      <c r="D14" s="28">
        <v>45360</v>
      </c>
      <c r="E14" s="27" t="s">
        <v>23</v>
      </c>
      <c r="F14" s="29">
        <v>10</v>
      </c>
      <c r="G14" s="27" t="s">
        <v>20</v>
      </c>
      <c r="H14" s="27" t="s">
        <v>23</v>
      </c>
      <c r="I14" s="29">
        <v>0</v>
      </c>
      <c r="J14" s="27" t="s">
        <v>19</v>
      </c>
      <c r="K14" s="29">
        <v>20</v>
      </c>
      <c r="L14" s="29">
        <v>10</v>
      </c>
      <c r="M14" s="29">
        <v>20</v>
      </c>
      <c r="N14" s="27" t="s">
        <v>332</v>
      </c>
      <c r="O14" s="27">
        <v>2024</v>
      </c>
      <c r="P14" s="29">
        <v>10</v>
      </c>
      <c r="Q14" s="29">
        <v>20</v>
      </c>
      <c r="R14" s="29">
        <v>20</v>
      </c>
      <c r="S14" s="30">
        <f>TabelaAssinantes!$L14/(SUM(TabelaAssinantes!$F14,TabelaAssinantes!$I14,TabelaAssinantes!$K14))</f>
        <v>0.33333333333333331</v>
      </c>
      <c r="T14" s="31" t="str">
        <f>IF(TabelaAssinantes!$L14&gt;0,"Sim","Não")</f>
        <v>Sim</v>
      </c>
      <c r="U14" s="31">
        <f>TabelaAssinantes!$M14+TabelaAssinantes!$L14</f>
        <v>30</v>
      </c>
    </row>
    <row r="15" spans="1:21" x14ac:dyDescent="0.25">
      <c r="A15" s="27">
        <v>3244</v>
      </c>
      <c r="B15" s="26" t="s">
        <v>42</v>
      </c>
      <c r="C15" s="27" t="s">
        <v>22</v>
      </c>
      <c r="D15" s="28">
        <v>45361</v>
      </c>
      <c r="E15" s="27" t="s">
        <v>19</v>
      </c>
      <c r="F15" s="29">
        <v>5</v>
      </c>
      <c r="G15" s="27" t="s">
        <v>27</v>
      </c>
      <c r="H15" s="27" t="s">
        <v>23</v>
      </c>
      <c r="I15" s="29">
        <v>0</v>
      </c>
      <c r="J15" s="27" t="s">
        <v>23</v>
      </c>
      <c r="K15" s="29">
        <v>0</v>
      </c>
      <c r="L15" s="29">
        <v>0</v>
      </c>
      <c r="M15" s="29">
        <v>5</v>
      </c>
      <c r="N15" s="27" t="s">
        <v>332</v>
      </c>
      <c r="O15" s="27">
        <v>2024</v>
      </c>
      <c r="P15" s="29">
        <v>5</v>
      </c>
      <c r="Q15" s="29">
        <v>0</v>
      </c>
      <c r="R15" s="29">
        <v>5</v>
      </c>
      <c r="S15" s="30">
        <f>TabelaAssinantes!$L15/(SUM(TabelaAssinantes!$F15,TabelaAssinantes!$I15,TabelaAssinantes!$K15))</f>
        <v>0</v>
      </c>
      <c r="T15" s="31" t="str">
        <f>IF(TabelaAssinantes!$L15&gt;0,"Sim","Não")</f>
        <v>Não</v>
      </c>
      <c r="U15" s="31">
        <f>TabelaAssinantes!$M15+TabelaAssinantes!$L15</f>
        <v>5</v>
      </c>
    </row>
    <row r="16" spans="1:21" x14ac:dyDescent="0.25">
      <c r="A16" s="27">
        <v>3245</v>
      </c>
      <c r="B16" s="26" t="s">
        <v>43</v>
      </c>
      <c r="C16" s="27" t="s">
        <v>18</v>
      </c>
      <c r="D16" s="28">
        <v>45362</v>
      </c>
      <c r="E16" s="27" t="s">
        <v>23</v>
      </c>
      <c r="F16" s="29">
        <v>15</v>
      </c>
      <c r="G16" s="27" t="s">
        <v>20</v>
      </c>
      <c r="H16" s="27" t="s">
        <v>19</v>
      </c>
      <c r="I16" s="29">
        <v>30</v>
      </c>
      <c r="J16" s="27" t="s">
        <v>19</v>
      </c>
      <c r="K16" s="29">
        <v>20</v>
      </c>
      <c r="L16" s="29">
        <v>8</v>
      </c>
      <c r="M16" s="29">
        <v>57</v>
      </c>
      <c r="N16" s="27" t="s">
        <v>332</v>
      </c>
      <c r="O16" s="27">
        <v>2024</v>
      </c>
      <c r="P16" s="29">
        <v>15</v>
      </c>
      <c r="Q16" s="29">
        <v>50</v>
      </c>
      <c r="R16" s="29">
        <v>57</v>
      </c>
      <c r="S16" s="30">
        <f>TabelaAssinantes!$L16/(SUM(TabelaAssinantes!$F16,TabelaAssinantes!$I16,TabelaAssinantes!$K16))</f>
        <v>0.12307692307692308</v>
      </c>
      <c r="T16" s="31" t="str">
        <f>IF(TabelaAssinantes!$L16&gt;0,"Sim","Não")</f>
        <v>Sim</v>
      </c>
      <c r="U16" s="31">
        <f>TabelaAssinantes!$M16+TabelaAssinantes!$L16</f>
        <v>65</v>
      </c>
    </row>
    <row r="17" spans="1:21" x14ac:dyDescent="0.25">
      <c r="A17" s="27">
        <v>3246</v>
      </c>
      <c r="B17" s="26" t="s">
        <v>44</v>
      </c>
      <c r="C17" s="27" t="s">
        <v>26</v>
      </c>
      <c r="D17" s="28">
        <v>45363</v>
      </c>
      <c r="E17" s="27" t="s">
        <v>19</v>
      </c>
      <c r="F17" s="29">
        <v>10</v>
      </c>
      <c r="G17" s="27" t="s">
        <v>24</v>
      </c>
      <c r="H17" s="27" t="s">
        <v>23</v>
      </c>
      <c r="I17" s="29">
        <v>0</v>
      </c>
      <c r="J17" s="27" t="s">
        <v>19</v>
      </c>
      <c r="K17" s="29">
        <v>20</v>
      </c>
      <c r="L17" s="29">
        <v>12</v>
      </c>
      <c r="M17" s="29">
        <v>18</v>
      </c>
      <c r="N17" s="27" t="s">
        <v>332</v>
      </c>
      <c r="O17" s="27">
        <v>2024</v>
      </c>
      <c r="P17" s="29">
        <v>10</v>
      </c>
      <c r="Q17" s="29">
        <v>20</v>
      </c>
      <c r="R17" s="29">
        <v>18</v>
      </c>
      <c r="S17" s="30">
        <f>TabelaAssinantes!$L17/(SUM(TabelaAssinantes!$F17,TabelaAssinantes!$I17,TabelaAssinantes!$K17))</f>
        <v>0.4</v>
      </c>
      <c r="T17" s="31" t="str">
        <f>IF(TabelaAssinantes!$L17&gt;0,"Sim","Não")</f>
        <v>Sim</v>
      </c>
      <c r="U17" s="31">
        <f>TabelaAssinantes!$M17+TabelaAssinantes!$L17</f>
        <v>30</v>
      </c>
    </row>
    <row r="18" spans="1:21" x14ac:dyDescent="0.25">
      <c r="A18" s="27">
        <v>3247</v>
      </c>
      <c r="B18" s="26" t="s">
        <v>45</v>
      </c>
      <c r="C18" s="27" t="s">
        <v>22</v>
      </c>
      <c r="D18" s="28">
        <v>45364</v>
      </c>
      <c r="E18" s="27" t="s">
        <v>23</v>
      </c>
      <c r="F18" s="29">
        <v>5</v>
      </c>
      <c r="G18" s="27" t="s">
        <v>20</v>
      </c>
      <c r="H18" s="27" t="s">
        <v>23</v>
      </c>
      <c r="I18" s="29">
        <v>0</v>
      </c>
      <c r="J18" s="27" t="s">
        <v>23</v>
      </c>
      <c r="K18" s="29">
        <v>0</v>
      </c>
      <c r="L18" s="29">
        <v>2</v>
      </c>
      <c r="M18" s="29">
        <v>3</v>
      </c>
      <c r="N18" s="27" t="s">
        <v>332</v>
      </c>
      <c r="O18" s="27">
        <v>2024</v>
      </c>
      <c r="P18" s="29">
        <v>5</v>
      </c>
      <c r="Q18" s="29">
        <v>0</v>
      </c>
      <c r="R18" s="29">
        <v>3</v>
      </c>
      <c r="S18" s="30">
        <f>TabelaAssinantes!$L18/(SUM(TabelaAssinantes!$F18,TabelaAssinantes!$I18,TabelaAssinantes!$K18))</f>
        <v>0.4</v>
      </c>
      <c r="T18" s="31" t="str">
        <f>IF(TabelaAssinantes!$L18&gt;0,"Sim","Não")</f>
        <v>Sim</v>
      </c>
      <c r="U18" s="31">
        <f>TabelaAssinantes!$M18+TabelaAssinantes!$L18</f>
        <v>5</v>
      </c>
    </row>
    <row r="19" spans="1:21" x14ac:dyDescent="0.25">
      <c r="A19" s="27">
        <v>3248</v>
      </c>
      <c r="B19" s="26" t="s">
        <v>46</v>
      </c>
      <c r="C19" s="27" t="s">
        <v>18</v>
      </c>
      <c r="D19" s="28">
        <v>45365</v>
      </c>
      <c r="E19" s="27" t="s">
        <v>19</v>
      </c>
      <c r="F19" s="29">
        <v>15</v>
      </c>
      <c r="G19" s="27" t="s">
        <v>27</v>
      </c>
      <c r="H19" s="27" t="s">
        <v>19</v>
      </c>
      <c r="I19" s="29">
        <v>30</v>
      </c>
      <c r="J19" s="27" t="s">
        <v>19</v>
      </c>
      <c r="K19" s="29">
        <v>20</v>
      </c>
      <c r="L19" s="29">
        <v>7</v>
      </c>
      <c r="M19" s="29">
        <v>58</v>
      </c>
      <c r="N19" s="27" t="s">
        <v>332</v>
      </c>
      <c r="O19" s="27">
        <v>2024</v>
      </c>
      <c r="P19" s="29">
        <v>15</v>
      </c>
      <c r="Q19" s="29">
        <v>50</v>
      </c>
      <c r="R19" s="29">
        <v>58</v>
      </c>
      <c r="S19" s="30">
        <f>TabelaAssinantes!$L19/(SUM(TabelaAssinantes!$F19,TabelaAssinantes!$I19,TabelaAssinantes!$K19))</f>
        <v>0.1076923076923077</v>
      </c>
      <c r="T19" s="31" t="str">
        <f>IF(TabelaAssinantes!$L19&gt;0,"Sim","Não")</f>
        <v>Sim</v>
      </c>
      <c r="U19" s="31">
        <f>TabelaAssinantes!$M19+TabelaAssinantes!$L19</f>
        <v>65</v>
      </c>
    </row>
    <row r="20" spans="1:21" x14ac:dyDescent="0.25">
      <c r="A20" s="27">
        <v>3249</v>
      </c>
      <c r="B20" s="26" t="s">
        <v>47</v>
      </c>
      <c r="C20" s="27" t="s">
        <v>26</v>
      </c>
      <c r="D20" s="28">
        <v>45366</v>
      </c>
      <c r="E20" s="27" t="s">
        <v>23</v>
      </c>
      <c r="F20" s="29">
        <v>10</v>
      </c>
      <c r="G20" s="27" t="s">
        <v>20</v>
      </c>
      <c r="H20" s="27" t="s">
        <v>23</v>
      </c>
      <c r="I20" s="29">
        <v>0</v>
      </c>
      <c r="J20" s="27" t="s">
        <v>19</v>
      </c>
      <c r="K20" s="29">
        <v>20</v>
      </c>
      <c r="L20" s="29">
        <v>5</v>
      </c>
      <c r="M20" s="29">
        <v>25</v>
      </c>
      <c r="N20" s="27" t="s">
        <v>332</v>
      </c>
      <c r="O20" s="27">
        <v>2024</v>
      </c>
      <c r="P20" s="29">
        <v>10</v>
      </c>
      <c r="Q20" s="29">
        <v>20</v>
      </c>
      <c r="R20" s="29">
        <v>25</v>
      </c>
      <c r="S20" s="30">
        <f>TabelaAssinantes!$L20/(SUM(TabelaAssinantes!$F20,TabelaAssinantes!$I20,TabelaAssinantes!$K20))</f>
        <v>0.16666666666666666</v>
      </c>
      <c r="T20" s="31" t="str">
        <f>IF(TabelaAssinantes!$L20&gt;0,"Sim","Não")</f>
        <v>Sim</v>
      </c>
      <c r="U20" s="31">
        <f>TabelaAssinantes!$M20+TabelaAssinantes!$L20</f>
        <v>30</v>
      </c>
    </row>
    <row r="21" spans="1:21" x14ac:dyDescent="0.25">
      <c r="A21" s="27">
        <v>3250</v>
      </c>
      <c r="B21" s="26" t="s">
        <v>48</v>
      </c>
      <c r="C21" s="27" t="s">
        <v>22</v>
      </c>
      <c r="D21" s="28">
        <v>45367</v>
      </c>
      <c r="E21" s="27" t="s">
        <v>19</v>
      </c>
      <c r="F21" s="29">
        <v>5</v>
      </c>
      <c r="G21" s="27" t="s">
        <v>24</v>
      </c>
      <c r="H21" s="27" t="s">
        <v>23</v>
      </c>
      <c r="I21" s="29">
        <v>0</v>
      </c>
      <c r="J21" s="27" t="s">
        <v>23</v>
      </c>
      <c r="K21" s="29">
        <v>0</v>
      </c>
      <c r="L21" s="29">
        <v>0</v>
      </c>
      <c r="M21" s="29">
        <v>5</v>
      </c>
      <c r="N21" s="27" t="s">
        <v>332</v>
      </c>
      <c r="O21" s="27">
        <v>2024</v>
      </c>
      <c r="P21" s="29">
        <v>5</v>
      </c>
      <c r="Q21" s="29">
        <v>0</v>
      </c>
      <c r="R21" s="29">
        <v>5</v>
      </c>
      <c r="S21" s="30">
        <f>TabelaAssinantes!$L21/(SUM(TabelaAssinantes!$F21,TabelaAssinantes!$I21,TabelaAssinantes!$K21))</f>
        <v>0</v>
      </c>
      <c r="T21" s="31" t="str">
        <f>IF(TabelaAssinantes!$L21&gt;0,"Sim","Não")</f>
        <v>Não</v>
      </c>
      <c r="U21" s="31">
        <f>TabelaAssinantes!$M21+TabelaAssinantes!$L21</f>
        <v>5</v>
      </c>
    </row>
    <row r="22" spans="1:21" x14ac:dyDescent="0.25">
      <c r="A22" s="27">
        <v>3251</v>
      </c>
      <c r="B22" s="26" t="s">
        <v>49</v>
      </c>
      <c r="C22" s="27" t="s">
        <v>18</v>
      </c>
      <c r="D22" s="28">
        <v>45368</v>
      </c>
      <c r="E22" s="27" t="s">
        <v>23</v>
      </c>
      <c r="F22" s="29">
        <v>15</v>
      </c>
      <c r="G22" s="27" t="s">
        <v>20</v>
      </c>
      <c r="H22" s="27" t="s">
        <v>19</v>
      </c>
      <c r="I22" s="29">
        <v>30</v>
      </c>
      <c r="J22" s="27" t="s">
        <v>19</v>
      </c>
      <c r="K22" s="29">
        <v>20</v>
      </c>
      <c r="L22" s="29">
        <v>3</v>
      </c>
      <c r="M22" s="29">
        <v>62</v>
      </c>
      <c r="N22" s="27" t="s">
        <v>332</v>
      </c>
      <c r="O22" s="27">
        <v>2024</v>
      </c>
      <c r="P22" s="29">
        <v>15</v>
      </c>
      <c r="Q22" s="29">
        <v>50</v>
      </c>
      <c r="R22" s="29">
        <v>62</v>
      </c>
      <c r="S22" s="30">
        <f>TabelaAssinantes!$L22/(SUM(TabelaAssinantes!$F22,TabelaAssinantes!$I22,TabelaAssinantes!$K22))</f>
        <v>4.6153846153846156E-2</v>
      </c>
      <c r="T22" s="31" t="str">
        <f>IF(TabelaAssinantes!$L22&gt;0,"Sim","Não")</f>
        <v>Sim</v>
      </c>
      <c r="U22" s="31">
        <f>TabelaAssinantes!$M22+TabelaAssinantes!$L22</f>
        <v>65</v>
      </c>
    </row>
    <row r="23" spans="1:21" x14ac:dyDescent="0.25">
      <c r="A23" s="27">
        <v>3252</v>
      </c>
      <c r="B23" s="26" t="s">
        <v>50</v>
      </c>
      <c r="C23" s="27" t="s">
        <v>26</v>
      </c>
      <c r="D23" s="28">
        <v>45369</v>
      </c>
      <c r="E23" s="27" t="s">
        <v>19</v>
      </c>
      <c r="F23" s="29">
        <v>10</v>
      </c>
      <c r="G23" s="27" t="s">
        <v>27</v>
      </c>
      <c r="H23" s="27" t="s">
        <v>23</v>
      </c>
      <c r="I23" s="29">
        <v>0</v>
      </c>
      <c r="J23" s="27" t="s">
        <v>19</v>
      </c>
      <c r="K23" s="29">
        <v>20</v>
      </c>
      <c r="L23" s="29">
        <v>15</v>
      </c>
      <c r="M23" s="29">
        <v>15</v>
      </c>
      <c r="N23" s="27" t="s">
        <v>332</v>
      </c>
      <c r="O23" s="27">
        <v>2024</v>
      </c>
      <c r="P23" s="29">
        <v>10</v>
      </c>
      <c r="Q23" s="29">
        <v>20</v>
      </c>
      <c r="R23" s="29">
        <v>15</v>
      </c>
      <c r="S23" s="30">
        <f>TabelaAssinantes!$L23/(SUM(TabelaAssinantes!$F23,TabelaAssinantes!$I23,TabelaAssinantes!$K23))</f>
        <v>0.5</v>
      </c>
      <c r="T23" s="31" t="str">
        <f>IF(TabelaAssinantes!$L23&gt;0,"Sim","Não")</f>
        <v>Sim</v>
      </c>
      <c r="U23" s="31">
        <f>TabelaAssinantes!$M23+TabelaAssinantes!$L23</f>
        <v>30</v>
      </c>
    </row>
    <row r="24" spans="1:21" x14ac:dyDescent="0.25">
      <c r="A24" s="27">
        <v>3253</v>
      </c>
      <c r="B24" s="26" t="s">
        <v>51</v>
      </c>
      <c r="C24" s="27" t="s">
        <v>22</v>
      </c>
      <c r="D24" s="28">
        <v>45370</v>
      </c>
      <c r="E24" s="27" t="s">
        <v>23</v>
      </c>
      <c r="F24" s="29">
        <v>5</v>
      </c>
      <c r="G24" s="27" t="s">
        <v>20</v>
      </c>
      <c r="H24" s="27" t="s">
        <v>23</v>
      </c>
      <c r="I24" s="29">
        <v>0</v>
      </c>
      <c r="J24" s="27" t="s">
        <v>23</v>
      </c>
      <c r="K24" s="29">
        <v>0</v>
      </c>
      <c r="L24" s="29">
        <v>1</v>
      </c>
      <c r="M24" s="29">
        <v>4</v>
      </c>
      <c r="N24" s="27" t="s">
        <v>332</v>
      </c>
      <c r="O24" s="27">
        <v>2024</v>
      </c>
      <c r="P24" s="29">
        <v>5</v>
      </c>
      <c r="Q24" s="29">
        <v>0</v>
      </c>
      <c r="R24" s="29">
        <v>4</v>
      </c>
      <c r="S24" s="30">
        <f>TabelaAssinantes!$L24/(SUM(TabelaAssinantes!$F24,TabelaAssinantes!$I24,TabelaAssinantes!$K24))</f>
        <v>0.2</v>
      </c>
      <c r="T24" s="31" t="str">
        <f>IF(TabelaAssinantes!$L24&gt;0,"Sim","Não")</f>
        <v>Sim</v>
      </c>
      <c r="U24" s="31">
        <f>TabelaAssinantes!$M24+TabelaAssinantes!$L24</f>
        <v>5</v>
      </c>
    </row>
    <row r="25" spans="1:21" x14ac:dyDescent="0.25">
      <c r="A25" s="27">
        <v>3254</v>
      </c>
      <c r="B25" s="26" t="s">
        <v>52</v>
      </c>
      <c r="C25" s="27" t="s">
        <v>18</v>
      </c>
      <c r="D25" s="28">
        <v>45371</v>
      </c>
      <c r="E25" s="27" t="s">
        <v>19</v>
      </c>
      <c r="F25" s="29">
        <v>15</v>
      </c>
      <c r="G25" s="27" t="s">
        <v>24</v>
      </c>
      <c r="H25" s="27" t="s">
        <v>19</v>
      </c>
      <c r="I25" s="29">
        <v>30</v>
      </c>
      <c r="J25" s="27" t="s">
        <v>19</v>
      </c>
      <c r="K25" s="29">
        <v>20</v>
      </c>
      <c r="L25" s="29">
        <v>20</v>
      </c>
      <c r="M25" s="29">
        <v>45</v>
      </c>
      <c r="N25" s="27" t="s">
        <v>332</v>
      </c>
      <c r="O25" s="27">
        <v>2024</v>
      </c>
      <c r="P25" s="29">
        <v>15</v>
      </c>
      <c r="Q25" s="29">
        <v>50</v>
      </c>
      <c r="R25" s="29">
        <v>45</v>
      </c>
      <c r="S25" s="30">
        <f>TabelaAssinantes!$L25/(SUM(TabelaAssinantes!$F25,TabelaAssinantes!$I25,TabelaAssinantes!$K25))</f>
        <v>0.30769230769230771</v>
      </c>
      <c r="T25" s="31" t="str">
        <f>IF(TabelaAssinantes!$L25&gt;0,"Sim","Não")</f>
        <v>Sim</v>
      </c>
      <c r="U25" s="31">
        <f>TabelaAssinantes!$M25+TabelaAssinantes!$L25</f>
        <v>65</v>
      </c>
    </row>
    <row r="26" spans="1:21" x14ac:dyDescent="0.25">
      <c r="A26" s="27">
        <v>3255</v>
      </c>
      <c r="B26" s="26" t="s">
        <v>53</v>
      </c>
      <c r="C26" s="27" t="s">
        <v>26</v>
      </c>
      <c r="D26" s="28">
        <v>45372</v>
      </c>
      <c r="E26" s="27" t="s">
        <v>23</v>
      </c>
      <c r="F26" s="29">
        <v>10</v>
      </c>
      <c r="G26" s="27" t="s">
        <v>20</v>
      </c>
      <c r="H26" s="27" t="s">
        <v>23</v>
      </c>
      <c r="I26" s="29">
        <v>0</v>
      </c>
      <c r="J26" s="27" t="s">
        <v>19</v>
      </c>
      <c r="K26" s="29">
        <v>20</v>
      </c>
      <c r="L26" s="29">
        <v>10</v>
      </c>
      <c r="M26" s="29">
        <v>20</v>
      </c>
      <c r="N26" s="27" t="s">
        <v>332</v>
      </c>
      <c r="O26" s="27">
        <v>2024</v>
      </c>
      <c r="P26" s="29">
        <v>10</v>
      </c>
      <c r="Q26" s="29">
        <v>20</v>
      </c>
      <c r="R26" s="29">
        <v>20</v>
      </c>
      <c r="S26" s="30">
        <f>TabelaAssinantes!$L26/(SUM(TabelaAssinantes!$F26,TabelaAssinantes!$I26,TabelaAssinantes!$K26))</f>
        <v>0.33333333333333331</v>
      </c>
      <c r="T26" s="31" t="str">
        <f>IF(TabelaAssinantes!$L26&gt;0,"Sim","Não")</f>
        <v>Sim</v>
      </c>
      <c r="U26" s="31">
        <f>TabelaAssinantes!$M26+TabelaAssinantes!$L26</f>
        <v>30</v>
      </c>
    </row>
    <row r="27" spans="1:21" x14ac:dyDescent="0.25">
      <c r="A27" s="27">
        <v>3256</v>
      </c>
      <c r="B27" s="26" t="s">
        <v>54</v>
      </c>
      <c r="C27" s="27" t="s">
        <v>22</v>
      </c>
      <c r="D27" s="28">
        <v>45373</v>
      </c>
      <c r="E27" s="27" t="s">
        <v>19</v>
      </c>
      <c r="F27" s="29">
        <v>5</v>
      </c>
      <c r="G27" s="27" t="s">
        <v>27</v>
      </c>
      <c r="H27" s="27" t="s">
        <v>23</v>
      </c>
      <c r="I27" s="29">
        <v>0</v>
      </c>
      <c r="J27" s="27" t="s">
        <v>23</v>
      </c>
      <c r="K27" s="29">
        <v>0</v>
      </c>
      <c r="L27" s="29">
        <v>0</v>
      </c>
      <c r="M27" s="29">
        <v>5</v>
      </c>
      <c r="N27" s="27" t="s">
        <v>332</v>
      </c>
      <c r="O27" s="27">
        <v>2024</v>
      </c>
      <c r="P27" s="29">
        <v>5</v>
      </c>
      <c r="Q27" s="29">
        <v>0</v>
      </c>
      <c r="R27" s="29">
        <v>5</v>
      </c>
      <c r="S27" s="30">
        <f>TabelaAssinantes!$L27/(SUM(TabelaAssinantes!$F27,TabelaAssinantes!$I27,TabelaAssinantes!$K27))</f>
        <v>0</v>
      </c>
      <c r="T27" s="31" t="str">
        <f>IF(TabelaAssinantes!$L27&gt;0,"Sim","Não")</f>
        <v>Não</v>
      </c>
      <c r="U27" s="31">
        <f>TabelaAssinantes!$M27+TabelaAssinantes!$L27</f>
        <v>5</v>
      </c>
    </row>
    <row r="28" spans="1:21" x14ac:dyDescent="0.25">
      <c r="A28" s="27">
        <v>3257</v>
      </c>
      <c r="B28" s="26" t="s">
        <v>55</v>
      </c>
      <c r="C28" s="27" t="s">
        <v>18</v>
      </c>
      <c r="D28" s="28">
        <v>45374</v>
      </c>
      <c r="E28" s="27" t="s">
        <v>23</v>
      </c>
      <c r="F28" s="29">
        <v>15</v>
      </c>
      <c r="G28" s="27" t="s">
        <v>20</v>
      </c>
      <c r="H28" s="27" t="s">
        <v>19</v>
      </c>
      <c r="I28" s="29">
        <v>30</v>
      </c>
      <c r="J28" s="27" t="s">
        <v>19</v>
      </c>
      <c r="K28" s="29">
        <v>20</v>
      </c>
      <c r="L28" s="29">
        <v>5</v>
      </c>
      <c r="M28" s="29">
        <v>60</v>
      </c>
      <c r="N28" s="27" t="s">
        <v>332</v>
      </c>
      <c r="O28" s="27">
        <v>2024</v>
      </c>
      <c r="P28" s="29">
        <v>15</v>
      </c>
      <c r="Q28" s="29">
        <v>50</v>
      </c>
      <c r="R28" s="29">
        <v>60</v>
      </c>
      <c r="S28" s="30">
        <f>TabelaAssinantes!$L28/(SUM(TabelaAssinantes!$F28,TabelaAssinantes!$I28,TabelaAssinantes!$K28))</f>
        <v>7.6923076923076927E-2</v>
      </c>
      <c r="T28" s="31" t="str">
        <f>IF(TabelaAssinantes!$L28&gt;0,"Sim","Não")</f>
        <v>Sim</v>
      </c>
      <c r="U28" s="31">
        <f>TabelaAssinantes!$M28+TabelaAssinantes!$L28</f>
        <v>65</v>
      </c>
    </row>
    <row r="29" spans="1:21" x14ac:dyDescent="0.25">
      <c r="A29" s="27">
        <v>3258</v>
      </c>
      <c r="B29" s="26" t="s">
        <v>56</v>
      </c>
      <c r="C29" s="27" t="s">
        <v>26</v>
      </c>
      <c r="D29" s="28">
        <v>45375</v>
      </c>
      <c r="E29" s="27" t="s">
        <v>19</v>
      </c>
      <c r="F29" s="29">
        <v>10</v>
      </c>
      <c r="G29" s="27" t="s">
        <v>24</v>
      </c>
      <c r="H29" s="27" t="s">
        <v>23</v>
      </c>
      <c r="I29" s="29">
        <v>0</v>
      </c>
      <c r="J29" s="27" t="s">
        <v>19</v>
      </c>
      <c r="K29" s="29">
        <v>20</v>
      </c>
      <c r="L29" s="29">
        <v>15</v>
      </c>
      <c r="M29" s="29">
        <v>15</v>
      </c>
      <c r="N29" s="27" t="s">
        <v>332</v>
      </c>
      <c r="O29" s="27">
        <v>2024</v>
      </c>
      <c r="P29" s="29">
        <v>10</v>
      </c>
      <c r="Q29" s="29">
        <v>20</v>
      </c>
      <c r="R29" s="29">
        <v>15</v>
      </c>
      <c r="S29" s="30">
        <f>TabelaAssinantes!$L29/(SUM(TabelaAssinantes!$F29,TabelaAssinantes!$I29,TabelaAssinantes!$K29))</f>
        <v>0.5</v>
      </c>
      <c r="T29" s="31" t="str">
        <f>IF(TabelaAssinantes!$L29&gt;0,"Sim","Não")</f>
        <v>Sim</v>
      </c>
      <c r="U29" s="31">
        <f>TabelaAssinantes!$M29+TabelaAssinantes!$L29</f>
        <v>30</v>
      </c>
    </row>
    <row r="30" spans="1:21" x14ac:dyDescent="0.25">
      <c r="A30" s="27">
        <v>3259</v>
      </c>
      <c r="B30" s="26" t="s">
        <v>57</v>
      </c>
      <c r="C30" s="27" t="s">
        <v>22</v>
      </c>
      <c r="D30" s="28">
        <v>45376</v>
      </c>
      <c r="E30" s="27" t="s">
        <v>23</v>
      </c>
      <c r="F30" s="29">
        <v>5</v>
      </c>
      <c r="G30" s="27" t="s">
        <v>20</v>
      </c>
      <c r="H30" s="27" t="s">
        <v>23</v>
      </c>
      <c r="I30" s="29">
        <v>0</v>
      </c>
      <c r="J30" s="27" t="s">
        <v>23</v>
      </c>
      <c r="K30" s="29">
        <v>0</v>
      </c>
      <c r="L30" s="29">
        <v>1</v>
      </c>
      <c r="M30" s="29">
        <v>4</v>
      </c>
      <c r="N30" s="27" t="s">
        <v>332</v>
      </c>
      <c r="O30" s="27">
        <v>2024</v>
      </c>
      <c r="P30" s="29">
        <v>5</v>
      </c>
      <c r="Q30" s="29">
        <v>0</v>
      </c>
      <c r="R30" s="29">
        <v>4</v>
      </c>
      <c r="S30" s="30">
        <f>TabelaAssinantes!$L30/(SUM(TabelaAssinantes!$F30,TabelaAssinantes!$I30,TabelaAssinantes!$K30))</f>
        <v>0.2</v>
      </c>
      <c r="T30" s="31" t="str">
        <f>IF(TabelaAssinantes!$L30&gt;0,"Sim","Não")</f>
        <v>Sim</v>
      </c>
      <c r="U30" s="31">
        <f>TabelaAssinantes!$M30+TabelaAssinantes!$L30</f>
        <v>5</v>
      </c>
    </row>
    <row r="31" spans="1:21" x14ac:dyDescent="0.25">
      <c r="A31" s="27">
        <v>3260</v>
      </c>
      <c r="B31" s="26" t="s">
        <v>58</v>
      </c>
      <c r="C31" s="27" t="s">
        <v>18</v>
      </c>
      <c r="D31" s="28">
        <v>45377</v>
      </c>
      <c r="E31" s="27" t="s">
        <v>19</v>
      </c>
      <c r="F31" s="29">
        <v>15</v>
      </c>
      <c r="G31" s="27" t="s">
        <v>27</v>
      </c>
      <c r="H31" s="27" t="s">
        <v>19</v>
      </c>
      <c r="I31" s="29">
        <v>30</v>
      </c>
      <c r="J31" s="27" t="s">
        <v>19</v>
      </c>
      <c r="K31" s="29">
        <v>20</v>
      </c>
      <c r="L31" s="29">
        <v>7</v>
      </c>
      <c r="M31" s="29">
        <v>58</v>
      </c>
      <c r="N31" s="27" t="s">
        <v>332</v>
      </c>
      <c r="O31" s="27">
        <v>2024</v>
      </c>
      <c r="P31" s="29">
        <v>15</v>
      </c>
      <c r="Q31" s="29">
        <v>50</v>
      </c>
      <c r="R31" s="29">
        <v>58</v>
      </c>
      <c r="S31" s="30">
        <f>TabelaAssinantes!$L31/(SUM(TabelaAssinantes!$F31,TabelaAssinantes!$I31,TabelaAssinantes!$K31))</f>
        <v>0.1076923076923077</v>
      </c>
      <c r="T31" s="31" t="str">
        <f>IF(TabelaAssinantes!$L31&gt;0,"Sim","Não")</f>
        <v>Sim</v>
      </c>
      <c r="U31" s="31">
        <f>TabelaAssinantes!$M31+TabelaAssinantes!$L31</f>
        <v>65</v>
      </c>
    </row>
    <row r="32" spans="1:21" x14ac:dyDescent="0.25">
      <c r="A32" s="27">
        <v>3261</v>
      </c>
      <c r="B32" s="26" t="s">
        <v>59</v>
      </c>
      <c r="C32" s="27" t="s">
        <v>26</v>
      </c>
      <c r="D32" s="28">
        <v>45378</v>
      </c>
      <c r="E32" s="27" t="s">
        <v>23</v>
      </c>
      <c r="F32" s="29">
        <v>10</v>
      </c>
      <c r="G32" s="27" t="s">
        <v>20</v>
      </c>
      <c r="H32" s="27" t="s">
        <v>23</v>
      </c>
      <c r="I32" s="29">
        <v>0</v>
      </c>
      <c r="J32" s="27" t="s">
        <v>19</v>
      </c>
      <c r="K32" s="29">
        <v>20</v>
      </c>
      <c r="L32" s="29">
        <v>10</v>
      </c>
      <c r="M32" s="29">
        <v>20</v>
      </c>
      <c r="N32" s="27" t="s">
        <v>332</v>
      </c>
      <c r="O32" s="27">
        <v>2024</v>
      </c>
      <c r="P32" s="29">
        <v>10</v>
      </c>
      <c r="Q32" s="29">
        <v>20</v>
      </c>
      <c r="R32" s="29">
        <v>20</v>
      </c>
      <c r="S32" s="30">
        <f>TabelaAssinantes!$L32/(SUM(TabelaAssinantes!$F32,TabelaAssinantes!$I32,TabelaAssinantes!$K32))</f>
        <v>0.33333333333333331</v>
      </c>
      <c r="T32" s="31" t="str">
        <f>IF(TabelaAssinantes!$L32&gt;0,"Sim","Não")</f>
        <v>Sim</v>
      </c>
      <c r="U32" s="31">
        <f>TabelaAssinantes!$M32+TabelaAssinantes!$L32</f>
        <v>30</v>
      </c>
    </row>
    <row r="33" spans="1:21" x14ac:dyDescent="0.25">
      <c r="A33" s="27">
        <v>3262</v>
      </c>
      <c r="B33" s="26" t="s">
        <v>60</v>
      </c>
      <c r="C33" s="27" t="s">
        <v>22</v>
      </c>
      <c r="D33" s="28">
        <v>45379</v>
      </c>
      <c r="E33" s="27" t="s">
        <v>19</v>
      </c>
      <c r="F33" s="29">
        <v>5</v>
      </c>
      <c r="G33" s="27" t="s">
        <v>24</v>
      </c>
      <c r="H33" s="27" t="s">
        <v>23</v>
      </c>
      <c r="I33" s="29">
        <v>0</v>
      </c>
      <c r="J33" s="27" t="s">
        <v>23</v>
      </c>
      <c r="K33" s="29">
        <v>0</v>
      </c>
      <c r="L33" s="29">
        <v>0</v>
      </c>
      <c r="M33" s="29">
        <v>5</v>
      </c>
      <c r="N33" s="27" t="s">
        <v>332</v>
      </c>
      <c r="O33" s="27">
        <v>2024</v>
      </c>
      <c r="P33" s="29">
        <v>5</v>
      </c>
      <c r="Q33" s="29">
        <v>0</v>
      </c>
      <c r="R33" s="29">
        <v>5</v>
      </c>
      <c r="S33" s="30">
        <f>TabelaAssinantes!$L33/(SUM(TabelaAssinantes!$F33,TabelaAssinantes!$I33,TabelaAssinantes!$K33))</f>
        <v>0</v>
      </c>
      <c r="T33" s="31" t="str">
        <f>IF(TabelaAssinantes!$L33&gt;0,"Sim","Não")</f>
        <v>Não</v>
      </c>
      <c r="U33" s="31">
        <f>TabelaAssinantes!$M33+TabelaAssinantes!$L33</f>
        <v>5</v>
      </c>
    </row>
    <row r="34" spans="1:21" x14ac:dyDescent="0.25">
      <c r="A34" s="27">
        <v>3263</v>
      </c>
      <c r="B34" s="26" t="s">
        <v>61</v>
      </c>
      <c r="C34" s="27" t="s">
        <v>18</v>
      </c>
      <c r="D34" s="28">
        <v>45380</v>
      </c>
      <c r="E34" s="27" t="s">
        <v>23</v>
      </c>
      <c r="F34" s="29">
        <v>15</v>
      </c>
      <c r="G34" s="27" t="s">
        <v>20</v>
      </c>
      <c r="H34" s="27" t="s">
        <v>19</v>
      </c>
      <c r="I34" s="29">
        <v>30</v>
      </c>
      <c r="J34" s="27" t="s">
        <v>19</v>
      </c>
      <c r="K34" s="29">
        <v>20</v>
      </c>
      <c r="L34" s="29">
        <v>3</v>
      </c>
      <c r="M34" s="29">
        <v>62</v>
      </c>
      <c r="N34" s="27" t="s">
        <v>332</v>
      </c>
      <c r="O34" s="27">
        <v>2024</v>
      </c>
      <c r="P34" s="29">
        <v>15</v>
      </c>
      <c r="Q34" s="29">
        <v>50</v>
      </c>
      <c r="R34" s="29">
        <v>62</v>
      </c>
      <c r="S34" s="30">
        <f>TabelaAssinantes!$L34/(SUM(TabelaAssinantes!$F34,TabelaAssinantes!$I34,TabelaAssinantes!$K34))</f>
        <v>4.6153846153846156E-2</v>
      </c>
      <c r="T34" s="31" t="str">
        <f>IF(TabelaAssinantes!$L34&gt;0,"Sim","Não")</f>
        <v>Sim</v>
      </c>
      <c r="U34" s="31">
        <f>TabelaAssinantes!$M34+TabelaAssinantes!$L34</f>
        <v>65</v>
      </c>
    </row>
    <row r="35" spans="1:21" x14ac:dyDescent="0.25">
      <c r="A35" s="27">
        <v>3264</v>
      </c>
      <c r="B35" s="26" t="s">
        <v>62</v>
      </c>
      <c r="C35" s="27" t="s">
        <v>26</v>
      </c>
      <c r="D35" s="28">
        <v>45381</v>
      </c>
      <c r="E35" s="27" t="s">
        <v>19</v>
      </c>
      <c r="F35" s="29">
        <v>10</v>
      </c>
      <c r="G35" s="27" t="s">
        <v>27</v>
      </c>
      <c r="H35" s="27" t="s">
        <v>23</v>
      </c>
      <c r="I35" s="29">
        <v>0</v>
      </c>
      <c r="J35" s="27" t="s">
        <v>19</v>
      </c>
      <c r="K35" s="29">
        <v>20</v>
      </c>
      <c r="L35" s="29">
        <v>15</v>
      </c>
      <c r="M35" s="29">
        <v>15</v>
      </c>
      <c r="N35" s="27" t="s">
        <v>332</v>
      </c>
      <c r="O35" s="27">
        <v>2024</v>
      </c>
      <c r="P35" s="29">
        <v>10</v>
      </c>
      <c r="Q35" s="29">
        <v>20</v>
      </c>
      <c r="R35" s="29">
        <v>15</v>
      </c>
      <c r="S35" s="30">
        <f>TabelaAssinantes!$L35/(SUM(TabelaAssinantes!$F35,TabelaAssinantes!$I35,TabelaAssinantes!$K35))</f>
        <v>0.5</v>
      </c>
      <c r="T35" s="31" t="str">
        <f>IF(TabelaAssinantes!$L35&gt;0,"Sim","Não")</f>
        <v>Sim</v>
      </c>
      <c r="U35" s="31">
        <f>TabelaAssinantes!$M35+TabelaAssinantes!$L35</f>
        <v>30</v>
      </c>
    </row>
    <row r="36" spans="1:21" x14ac:dyDescent="0.25">
      <c r="A36" s="27">
        <v>3265</v>
      </c>
      <c r="B36" s="26" t="s">
        <v>63</v>
      </c>
      <c r="C36" s="27" t="s">
        <v>22</v>
      </c>
      <c r="D36" s="28">
        <v>45382</v>
      </c>
      <c r="E36" s="27" t="s">
        <v>23</v>
      </c>
      <c r="F36" s="29">
        <v>5</v>
      </c>
      <c r="G36" s="27" t="s">
        <v>20</v>
      </c>
      <c r="H36" s="27" t="s">
        <v>23</v>
      </c>
      <c r="I36" s="29">
        <v>0</v>
      </c>
      <c r="J36" s="27" t="s">
        <v>23</v>
      </c>
      <c r="K36" s="29">
        <v>0</v>
      </c>
      <c r="L36" s="29">
        <v>1</v>
      </c>
      <c r="M36" s="29">
        <v>4</v>
      </c>
      <c r="N36" s="27" t="s">
        <v>332</v>
      </c>
      <c r="O36" s="27">
        <v>2024</v>
      </c>
      <c r="P36" s="29">
        <v>5</v>
      </c>
      <c r="Q36" s="29">
        <v>0</v>
      </c>
      <c r="R36" s="29">
        <v>4</v>
      </c>
      <c r="S36" s="30">
        <f>TabelaAssinantes!$L36/(SUM(TabelaAssinantes!$F36,TabelaAssinantes!$I36,TabelaAssinantes!$K36))</f>
        <v>0.2</v>
      </c>
      <c r="T36" s="31" t="str">
        <f>IF(TabelaAssinantes!$L36&gt;0,"Sim","Não")</f>
        <v>Sim</v>
      </c>
      <c r="U36" s="31">
        <f>TabelaAssinantes!$M36+TabelaAssinantes!$L36</f>
        <v>5</v>
      </c>
    </row>
    <row r="37" spans="1:21" x14ac:dyDescent="0.25">
      <c r="A37" s="27">
        <v>3266</v>
      </c>
      <c r="B37" s="26" t="s">
        <v>64</v>
      </c>
      <c r="C37" s="27" t="s">
        <v>22</v>
      </c>
      <c r="D37" s="28">
        <v>45383</v>
      </c>
      <c r="E37" s="27" t="s">
        <v>19</v>
      </c>
      <c r="F37" s="29">
        <v>5</v>
      </c>
      <c r="G37" s="27" t="s">
        <v>20</v>
      </c>
      <c r="H37" s="27" t="s">
        <v>23</v>
      </c>
      <c r="I37" s="29">
        <v>0</v>
      </c>
      <c r="J37" s="27" t="s">
        <v>23</v>
      </c>
      <c r="K37" s="29">
        <v>0</v>
      </c>
      <c r="L37" s="29">
        <v>0</v>
      </c>
      <c r="M37" s="29">
        <v>5</v>
      </c>
      <c r="N37" s="27" t="s">
        <v>333</v>
      </c>
      <c r="O37" s="27">
        <v>2024</v>
      </c>
      <c r="P37" s="29">
        <v>5</v>
      </c>
      <c r="Q37" s="29">
        <v>0</v>
      </c>
      <c r="R37" s="29">
        <v>5</v>
      </c>
      <c r="S37" s="30">
        <f>TabelaAssinantes!$L37/(SUM(TabelaAssinantes!$F37,TabelaAssinantes!$I37,TabelaAssinantes!$K37))</f>
        <v>0</v>
      </c>
      <c r="T37" s="31" t="str">
        <f>IF(TabelaAssinantes!$L37&gt;0,"Sim","Não")</f>
        <v>Não</v>
      </c>
      <c r="U37" s="31">
        <f>TabelaAssinantes!$M37+TabelaAssinantes!$L37</f>
        <v>5</v>
      </c>
    </row>
    <row r="38" spans="1:21" x14ac:dyDescent="0.25">
      <c r="A38" s="27">
        <v>3267</v>
      </c>
      <c r="B38" s="26" t="s">
        <v>65</v>
      </c>
      <c r="C38" s="27" t="s">
        <v>18</v>
      </c>
      <c r="D38" s="28">
        <v>45384</v>
      </c>
      <c r="E38" s="27" t="s">
        <v>23</v>
      </c>
      <c r="F38" s="29">
        <v>15</v>
      </c>
      <c r="G38" s="27" t="s">
        <v>27</v>
      </c>
      <c r="H38" s="27" t="s">
        <v>19</v>
      </c>
      <c r="I38" s="29">
        <v>30</v>
      </c>
      <c r="J38" s="27" t="s">
        <v>19</v>
      </c>
      <c r="K38" s="29">
        <v>20</v>
      </c>
      <c r="L38" s="29">
        <v>7</v>
      </c>
      <c r="M38" s="29">
        <v>58</v>
      </c>
      <c r="N38" s="27" t="s">
        <v>333</v>
      </c>
      <c r="O38" s="27">
        <v>2024</v>
      </c>
      <c r="P38" s="29">
        <v>15</v>
      </c>
      <c r="Q38" s="29">
        <v>50</v>
      </c>
      <c r="R38" s="29">
        <v>58</v>
      </c>
      <c r="S38" s="30">
        <f>TabelaAssinantes!$L38/(SUM(TabelaAssinantes!$F38,TabelaAssinantes!$I38,TabelaAssinantes!$K38))</f>
        <v>0.1076923076923077</v>
      </c>
      <c r="T38" s="31" t="str">
        <f>IF(TabelaAssinantes!$L38&gt;0,"Sim","Não")</f>
        <v>Sim</v>
      </c>
      <c r="U38" s="31">
        <f>TabelaAssinantes!$M38+TabelaAssinantes!$L38</f>
        <v>65</v>
      </c>
    </row>
    <row r="39" spans="1:21" x14ac:dyDescent="0.25">
      <c r="A39" s="27">
        <v>3268</v>
      </c>
      <c r="B39" s="26" t="s">
        <v>66</v>
      </c>
      <c r="C39" s="27" t="s">
        <v>26</v>
      </c>
      <c r="D39" s="28">
        <v>45385</v>
      </c>
      <c r="E39" s="27" t="s">
        <v>19</v>
      </c>
      <c r="F39" s="29">
        <v>10</v>
      </c>
      <c r="G39" s="27" t="s">
        <v>24</v>
      </c>
      <c r="H39" s="27" t="s">
        <v>23</v>
      </c>
      <c r="I39" s="29">
        <v>0</v>
      </c>
      <c r="J39" s="27" t="s">
        <v>19</v>
      </c>
      <c r="K39" s="29">
        <v>20</v>
      </c>
      <c r="L39" s="29">
        <v>10</v>
      </c>
      <c r="M39" s="29">
        <v>20</v>
      </c>
      <c r="N39" s="27" t="s">
        <v>333</v>
      </c>
      <c r="O39" s="27">
        <v>2024</v>
      </c>
      <c r="P39" s="29">
        <v>10</v>
      </c>
      <c r="Q39" s="29">
        <v>20</v>
      </c>
      <c r="R39" s="29">
        <v>20</v>
      </c>
      <c r="S39" s="30">
        <f>TabelaAssinantes!$L39/(SUM(TabelaAssinantes!$F39,TabelaAssinantes!$I39,TabelaAssinantes!$K39))</f>
        <v>0.33333333333333331</v>
      </c>
      <c r="T39" s="31" t="str">
        <f>IF(TabelaAssinantes!$L39&gt;0,"Sim","Não")</f>
        <v>Sim</v>
      </c>
      <c r="U39" s="31">
        <f>TabelaAssinantes!$M39+TabelaAssinantes!$L39</f>
        <v>30</v>
      </c>
    </row>
    <row r="40" spans="1:21" x14ac:dyDescent="0.25">
      <c r="A40" s="27">
        <v>3269</v>
      </c>
      <c r="B40" s="26" t="s">
        <v>67</v>
      </c>
      <c r="C40" s="27" t="s">
        <v>22</v>
      </c>
      <c r="D40" s="28">
        <v>45386</v>
      </c>
      <c r="E40" s="27" t="s">
        <v>23</v>
      </c>
      <c r="F40" s="29">
        <v>5</v>
      </c>
      <c r="G40" s="27" t="s">
        <v>27</v>
      </c>
      <c r="H40" s="27" t="s">
        <v>23</v>
      </c>
      <c r="I40" s="29">
        <v>0</v>
      </c>
      <c r="J40" s="27" t="s">
        <v>23</v>
      </c>
      <c r="K40" s="29">
        <v>0</v>
      </c>
      <c r="L40" s="29">
        <v>1</v>
      </c>
      <c r="M40" s="29">
        <v>4</v>
      </c>
      <c r="N40" s="27" t="s">
        <v>333</v>
      </c>
      <c r="O40" s="27">
        <v>2024</v>
      </c>
      <c r="P40" s="29">
        <v>5</v>
      </c>
      <c r="Q40" s="29">
        <v>0</v>
      </c>
      <c r="R40" s="29">
        <v>4</v>
      </c>
      <c r="S40" s="30">
        <f>TabelaAssinantes!$L40/(SUM(TabelaAssinantes!$F40,TabelaAssinantes!$I40,TabelaAssinantes!$K40))</f>
        <v>0.2</v>
      </c>
      <c r="T40" s="31" t="str">
        <f>IF(TabelaAssinantes!$L40&gt;0,"Sim","Não")</f>
        <v>Sim</v>
      </c>
      <c r="U40" s="31">
        <f>TabelaAssinantes!$M40+TabelaAssinantes!$L40</f>
        <v>5</v>
      </c>
    </row>
    <row r="41" spans="1:21" x14ac:dyDescent="0.25">
      <c r="A41" s="27">
        <v>3270</v>
      </c>
      <c r="B41" s="26" t="s">
        <v>68</v>
      </c>
      <c r="C41" s="27" t="s">
        <v>18</v>
      </c>
      <c r="D41" s="28">
        <v>45387</v>
      </c>
      <c r="E41" s="27" t="s">
        <v>19</v>
      </c>
      <c r="F41" s="29">
        <v>15</v>
      </c>
      <c r="G41" s="27" t="s">
        <v>20</v>
      </c>
      <c r="H41" s="27" t="s">
        <v>19</v>
      </c>
      <c r="I41" s="29">
        <v>30</v>
      </c>
      <c r="J41" s="27" t="s">
        <v>19</v>
      </c>
      <c r="K41" s="29">
        <v>20</v>
      </c>
      <c r="L41" s="29">
        <v>15</v>
      </c>
      <c r="M41" s="29">
        <v>50</v>
      </c>
      <c r="N41" s="27" t="s">
        <v>333</v>
      </c>
      <c r="O41" s="27">
        <v>2024</v>
      </c>
      <c r="P41" s="29">
        <v>15</v>
      </c>
      <c r="Q41" s="29">
        <v>50</v>
      </c>
      <c r="R41" s="29">
        <v>50</v>
      </c>
      <c r="S41" s="30">
        <f>TabelaAssinantes!$L41/(SUM(TabelaAssinantes!$F41,TabelaAssinantes!$I41,TabelaAssinantes!$K41))</f>
        <v>0.23076923076923078</v>
      </c>
      <c r="T41" s="31" t="str">
        <f>IF(TabelaAssinantes!$L41&gt;0,"Sim","Não")</f>
        <v>Sim</v>
      </c>
      <c r="U41" s="31">
        <f>TabelaAssinantes!$M41+TabelaAssinantes!$L41</f>
        <v>65</v>
      </c>
    </row>
    <row r="42" spans="1:21" x14ac:dyDescent="0.25">
      <c r="A42" s="27">
        <v>3271</v>
      </c>
      <c r="B42" s="26" t="s">
        <v>69</v>
      </c>
      <c r="C42" s="27" t="s">
        <v>26</v>
      </c>
      <c r="D42" s="28">
        <v>45388</v>
      </c>
      <c r="E42" s="27" t="s">
        <v>23</v>
      </c>
      <c r="F42" s="29">
        <v>10</v>
      </c>
      <c r="G42" s="27" t="s">
        <v>20</v>
      </c>
      <c r="H42" s="27" t="s">
        <v>23</v>
      </c>
      <c r="I42" s="29">
        <v>0</v>
      </c>
      <c r="J42" s="27" t="s">
        <v>19</v>
      </c>
      <c r="K42" s="29">
        <v>20</v>
      </c>
      <c r="L42" s="29">
        <v>5</v>
      </c>
      <c r="M42" s="29">
        <v>25</v>
      </c>
      <c r="N42" s="27" t="s">
        <v>333</v>
      </c>
      <c r="O42" s="27">
        <v>2024</v>
      </c>
      <c r="P42" s="29">
        <v>10</v>
      </c>
      <c r="Q42" s="29">
        <v>20</v>
      </c>
      <c r="R42" s="29">
        <v>25</v>
      </c>
      <c r="S42" s="30">
        <f>TabelaAssinantes!$L42/(SUM(TabelaAssinantes!$F42,TabelaAssinantes!$I42,TabelaAssinantes!$K42))</f>
        <v>0.16666666666666666</v>
      </c>
      <c r="T42" s="31" t="str">
        <f>IF(TabelaAssinantes!$L42&gt;0,"Sim","Não")</f>
        <v>Sim</v>
      </c>
      <c r="U42" s="31">
        <f>TabelaAssinantes!$M42+TabelaAssinantes!$L42</f>
        <v>30</v>
      </c>
    </row>
    <row r="43" spans="1:21" x14ac:dyDescent="0.25">
      <c r="A43" s="27">
        <v>3272</v>
      </c>
      <c r="B43" s="26" t="s">
        <v>70</v>
      </c>
      <c r="C43" s="27" t="s">
        <v>22</v>
      </c>
      <c r="D43" s="28">
        <v>45389</v>
      </c>
      <c r="E43" s="27" t="s">
        <v>19</v>
      </c>
      <c r="F43" s="29">
        <v>5</v>
      </c>
      <c r="G43" s="27" t="s">
        <v>24</v>
      </c>
      <c r="H43" s="27" t="s">
        <v>23</v>
      </c>
      <c r="I43" s="29">
        <v>0</v>
      </c>
      <c r="J43" s="27" t="s">
        <v>23</v>
      </c>
      <c r="K43" s="29">
        <v>0</v>
      </c>
      <c r="L43" s="29">
        <v>0</v>
      </c>
      <c r="M43" s="29">
        <v>5</v>
      </c>
      <c r="N43" s="27" t="s">
        <v>333</v>
      </c>
      <c r="O43" s="27">
        <v>2024</v>
      </c>
      <c r="P43" s="29">
        <v>5</v>
      </c>
      <c r="Q43" s="29">
        <v>0</v>
      </c>
      <c r="R43" s="29">
        <v>5</v>
      </c>
      <c r="S43" s="30">
        <f>TabelaAssinantes!$L43/(SUM(TabelaAssinantes!$F43,TabelaAssinantes!$I43,TabelaAssinantes!$K43))</f>
        <v>0</v>
      </c>
      <c r="T43" s="31" t="str">
        <f>IF(TabelaAssinantes!$L43&gt;0,"Sim","Não")</f>
        <v>Não</v>
      </c>
      <c r="U43" s="31">
        <f>TabelaAssinantes!$M43+TabelaAssinantes!$L43</f>
        <v>5</v>
      </c>
    </row>
    <row r="44" spans="1:21" x14ac:dyDescent="0.25">
      <c r="A44" s="27">
        <v>3273</v>
      </c>
      <c r="B44" s="26" t="s">
        <v>71</v>
      </c>
      <c r="C44" s="27" t="s">
        <v>18</v>
      </c>
      <c r="D44" s="28">
        <v>45390</v>
      </c>
      <c r="E44" s="27" t="s">
        <v>23</v>
      </c>
      <c r="F44" s="29">
        <v>15</v>
      </c>
      <c r="G44" s="27" t="s">
        <v>27</v>
      </c>
      <c r="H44" s="27" t="s">
        <v>19</v>
      </c>
      <c r="I44" s="29">
        <v>30</v>
      </c>
      <c r="J44" s="27" t="s">
        <v>19</v>
      </c>
      <c r="K44" s="29">
        <v>20</v>
      </c>
      <c r="L44" s="29">
        <v>20</v>
      </c>
      <c r="M44" s="29">
        <v>45</v>
      </c>
      <c r="N44" s="27" t="s">
        <v>333</v>
      </c>
      <c r="O44" s="27">
        <v>2024</v>
      </c>
      <c r="P44" s="29">
        <v>15</v>
      </c>
      <c r="Q44" s="29">
        <v>50</v>
      </c>
      <c r="R44" s="29">
        <v>45</v>
      </c>
      <c r="S44" s="30">
        <f>TabelaAssinantes!$L44/(SUM(TabelaAssinantes!$F44,TabelaAssinantes!$I44,TabelaAssinantes!$K44))</f>
        <v>0.30769230769230771</v>
      </c>
      <c r="T44" s="31" t="str">
        <f>IF(TabelaAssinantes!$L44&gt;0,"Sim","Não")</f>
        <v>Sim</v>
      </c>
      <c r="U44" s="31">
        <f>TabelaAssinantes!$M44+TabelaAssinantes!$L44</f>
        <v>65</v>
      </c>
    </row>
    <row r="45" spans="1:21" x14ac:dyDescent="0.25">
      <c r="A45" s="27">
        <v>3274</v>
      </c>
      <c r="B45" s="26" t="s">
        <v>72</v>
      </c>
      <c r="C45" s="27" t="s">
        <v>26</v>
      </c>
      <c r="D45" s="28">
        <v>45391</v>
      </c>
      <c r="E45" s="27" t="s">
        <v>19</v>
      </c>
      <c r="F45" s="29">
        <v>10</v>
      </c>
      <c r="G45" s="27" t="s">
        <v>27</v>
      </c>
      <c r="H45" s="27" t="s">
        <v>23</v>
      </c>
      <c r="I45" s="29">
        <v>0</v>
      </c>
      <c r="J45" s="27" t="s">
        <v>19</v>
      </c>
      <c r="K45" s="29">
        <v>20</v>
      </c>
      <c r="L45" s="29">
        <v>12</v>
      </c>
      <c r="M45" s="29">
        <v>18</v>
      </c>
      <c r="N45" s="27" t="s">
        <v>333</v>
      </c>
      <c r="O45" s="27">
        <v>2024</v>
      </c>
      <c r="P45" s="29">
        <v>10</v>
      </c>
      <c r="Q45" s="29">
        <v>20</v>
      </c>
      <c r="R45" s="29">
        <v>18</v>
      </c>
      <c r="S45" s="30">
        <f>TabelaAssinantes!$L45/(SUM(TabelaAssinantes!$F45,TabelaAssinantes!$I45,TabelaAssinantes!$K45))</f>
        <v>0.4</v>
      </c>
      <c r="T45" s="31" t="str">
        <f>IF(TabelaAssinantes!$L45&gt;0,"Sim","Não")</f>
        <v>Sim</v>
      </c>
      <c r="U45" s="31">
        <f>TabelaAssinantes!$M45+TabelaAssinantes!$L45</f>
        <v>30</v>
      </c>
    </row>
    <row r="46" spans="1:21" x14ac:dyDescent="0.25">
      <c r="A46" s="27">
        <v>3275</v>
      </c>
      <c r="B46" s="26" t="s">
        <v>73</v>
      </c>
      <c r="C46" s="27" t="s">
        <v>22</v>
      </c>
      <c r="D46" s="28">
        <v>45392</v>
      </c>
      <c r="E46" s="27" t="s">
        <v>23</v>
      </c>
      <c r="F46" s="29">
        <v>5</v>
      </c>
      <c r="G46" s="27" t="s">
        <v>20</v>
      </c>
      <c r="H46" s="27" t="s">
        <v>23</v>
      </c>
      <c r="I46" s="29">
        <v>0</v>
      </c>
      <c r="J46" s="27" t="s">
        <v>23</v>
      </c>
      <c r="K46" s="29">
        <v>0</v>
      </c>
      <c r="L46" s="29">
        <v>2</v>
      </c>
      <c r="M46" s="29">
        <v>3</v>
      </c>
      <c r="N46" s="27" t="s">
        <v>333</v>
      </c>
      <c r="O46" s="27">
        <v>2024</v>
      </c>
      <c r="P46" s="29">
        <v>5</v>
      </c>
      <c r="Q46" s="29">
        <v>0</v>
      </c>
      <c r="R46" s="29">
        <v>3</v>
      </c>
      <c r="S46" s="30">
        <f>TabelaAssinantes!$L46/(SUM(TabelaAssinantes!$F46,TabelaAssinantes!$I46,TabelaAssinantes!$K46))</f>
        <v>0.4</v>
      </c>
      <c r="T46" s="31" t="str">
        <f>IF(TabelaAssinantes!$L46&gt;0,"Sim","Não")</f>
        <v>Sim</v>
      </c>
      <c r="U46" s="31">
        <f>TabelaAssinantes!$M46+TabelaAssinantes!$L46</f>
        <v>5</v>
      </c>
    </row>
    <row r="47" spans="1:21" x14ac:dyDescent="0.25">
      <c r="A47" s="27">
        <v>3276</v>
      </c>
      <c r="B47" s="26" t="s">
        <v>74</v>
      </c>
      <c r="C47" s="27" t="s">
        <v>18</v>
      </c>
      <c r="D47" s="28">
        <v>45393</v>
      </c>
      <c r="E47" s="27" t="s">
        <v>19</v>
      </c>
      <c r="F47" s="29">
        <v>15</v>
      </c>
      <c r="G47" s="27" t="s">
        <v>24</v>
      </c>
      <c r="H47" s="27" t="s">
        <v>19</v>
      </c>
      <c r="I47" s="29">
        <v>30</v>
      </c>
      <c r="J47" s="27" t="s">
        <v>19</v>
      </c>
      <c r="K47" s="29">
        <v>20</v>
      </c>
      <c r="L47" s="29">
        <v>5</v>
      </c>
      <c r="M47" s="29">
        <v>60</v>
      </c>
      <c r="N47" s="27" t="s">
        <v>333</v>
      </c>
      <c r="O47" s="27">
        <v>2024</v>
      </c>
      <c r="P47" s="29">
        <v>15</v>
      </c>
      <c r="Q47" s="29">
        <v>50</v>
      </c>
      <c r="R47" s="29">
        <v>60</v>
      </c>
      <c r="S47" s="30">
        <f>TabelaAssinantes!$L47/(SUM(TabelaAssinantes!$F47,TabelaAssinantes!$I47,TabelaAssinantes!$K47))</f>
        <v>7.6923076923076927E-2</v>
      </c>
      <c r="T47" s="31" t="str">
        <f>IF(TabelaAssinantes!$L47&gt;0,"Sim","Não")</f>
        <v>Sim</v>
      </c>
      <c r="U47" s="31">
        <f>TabelaAssinantes!$M47+TabelaAssinantes!$L47</f>
        <v>65</v>
      </c>
    </row>
    <row r="48" spans="1:21" x14ac:dyDescent="0.25">
      <c r="A48" s="27">
        <v>3277</v>
      </c>
      <c r="B48" s="26" t="s">
        <v>75</v>
      </c>
      <c r="C48" s="27" t="s">
        <v>26</v>
      </c>
      <c r="D48" s="28">
        <v>45394</v>
      </c>
      <c r="E48" s="27" t="s">
        <v>23</v>
      </c>
      <c r="F48" s="29">
        <v>10</v>
      </c>
      <c r="G48" s="27" t="s">
        <v>20</v>
      </c>
      <c r="H48" s="27" t="s">
        <v>23</v>
      </c>
      <c r="I48" s="29">
        <v>0</v>
      </c>
      <c r="J48" s="27" t="s">
        <v>19</v>
      </c>
      <c r="K48" s="29">
        <v>20</v>
      </c>
      <c r="L48" s="29">
        <v>10</v>
      </c>
      <c r="M48" s="29">
        <v>20</v>
      </c>
      <c r="N48" s="27" t="s">
        <v>333</v>
      </c>
      <c r="O48" s="27">
        <v>2024</v>
      </c>
      <c r="P48" s="29">
        <v>10</v>
      </c>
      <c r="Q48" s="29">
        <v>20</v>
      </c>
      <c r="R48" s="29">
        <v>20</v>
      </c>
      <c r="S48" s="30">
        <f>TabelaAssinantes!$L48/(SUM(TabelaAssinantes!$F48,TabelaAssinantes!$I48,TabelaAssinantes!$K48))</f>
        <v>0.33333333333333331</v>
      </c>
      <c r="T48" s="31" t="str">
        <f>IF(TabelaAssinantes!$L48&gt;0,"Sim","Não")</f>
        <v>Sim</v>
      </c>
      <c r="U48" s="31">
        <f>TabelaAssinantes!$M48+TabelaAssinantes!$L48</f>
        <v>30</v>
      </c>
    </row>
    <row r="49" spans="1:21" x14ac:dyDescent="0.25">
      <c r="A49" s="27">
        <v>3278</v>
      </c>
      <c r="B49" s="26" t="s">
        <v>76</v>
      </c>
      <c r="C49" s="27" t="s">
        <v>22</v>
      </c>
      <c r="D49" s="28">
        <v>45395</v>
      </c>
      <c r="E49" s="27" t="s">
        <v>19</v>
      </c>
      <c r="F49" s="29">
        <v>5</v>
      </c>
      <c r="G49" s="27" t="s">
        <v>27</v>
      </c>
      <c r="H49" s="27" t="s">
        <v>23</v>
      </c>
      <c r="I49" s="29">
        <v>0</v>
      </c>
      <c r="J49" s="27" t="s">
        <v>23</v>
      </c>
      <c r="K49" s="29">
        <v>0</v>
      </c>
      <c r="L49" s="29">
        <v>0</v>
      </c>
      <c r="M49" s="29">
        <v>5</v>
      </c>
      <c r="N49" s="27" t="s">
        <v>333</v>
      </c>
      <c r="O49" s="27">
        <v>2024</v>
      </c>
      <c r="P49" s="29">
        <v>5</v>
      </c>
      <c r="Q49" s="29">
        <v>0</v>
      </c>
      <c r="R49" s="29">
        <v>5</v>
      </c>
      <c r="S49" s="30">
        <f>TabelaAssinantes!$L49/(SUM(TabelaAssinantes!$F49,TabelaAssinantes!$I49,TabelaAssinantes!$K49))</f>
        <v>0</v>
      </c>
      <c r="T49" s="31" t="str">
        <f>IF(TabelaAssinantes!$L49&gt;0,"Sim","Não")</f>
        <v>Não</v>
      </c>
      <c r="U49" s="31">
        <f>TabelaAssinantes!$M49+TabelaAssinantes!$L49</f>
        <v>5</v>
      </c>
    </row>
    <row r="50" spans="1:21" x14ac:dyDescent="0.25">
      <c r="A50" s="27">
        <v>3279</v>
      </c>
      <c r="B50" s="26" t="s">
        <v>77</v>
      </c>
      <c r="C50" s="27" t="s">
        <v>18</v>
      </c>
      <c r="D50" s="28">
        <v>45396</v>
      </c>
      <c r="E50" s="27" t="s">
        <v>23</v>
      </c>
      <c r="F50" s="29">
        <v>15</v>
      </c>
      <c r="G50" s="27" t="s">
        <v>20</v>
      </c>
      <c r="H50" s="27" t="s">
        <v>19</v>
      </c>
      <c r="I50" s="29">
        <v>30</v>
      </c>
      <c r="J50" s="27" t="s">
        <v>19</v>
      </c>
      <c r="K50" s="29">
        <v>20</v>
      </c>
      <c r="L50" s="29">
        <v>3</v>
      </c>
      <c r="M50" s="29">
        <v>62</v>
      </c>
      <c r="N50" s="27" t="s">
        <v>333</v>
      </c>
      <c r="O50" s="27">
        <v>2024</v>
      </c>
      <c r="P50" s="29">
        <v>15</v>
      </c>
      <c r="Q50" s="29">
        <v>50</v>
      </c>
      <c r="R50" s="29">
        <v>62</v>
      </c>
      <c r="S50" s="30">
        <f>TabelaAssinantes!$L50/(SUM(TabelaAssinantes!$F50,TabelaAssinantes!$I50,TabelaAssinantes!$K50))</f>
        <v>4.6153846153846156E-2</v>
      </c>
      <c r="T50" s="31" t="str">
        <f>IF(TabelaAssinantes!$L50&gt;0,"Sim","Não")</f>
        <v>Sim</v>
      </c>
      <c r="U50" s="31">
        <f>TabelaAssinantes!$M50+TabelaAssinantes!$L50</f>
        <v>65</v>
      </c>
    </row>
    <row r="51" spans="1:21" x14ac:dyDescent="0.25">
      <c r="A51" s="27">
        <v>3280</v>
      </c>
      <c r="B51" s="26" t="s">
        <v>78</v>
      </c>
      <c r="C51" s="27" t="s">
        <v>26</v>
      </c>
      <c r="D51" s="28">
        <v>45397</v>
      </c>
      <c r="E51" s="27" t="s">
        <v>19</v>
      </c>
      <c r="F51" s="29">
        <v>10</v>
      </c>
      <c r="G51" s="27" t="s">
        <v>24</v>
      </c>
      <c r="H51" s="27" t="s">
        <v>23</v>
      </c>
      <c r="I51" s="29">
        <v>0</v>
      </c>
      <c r="J51" s="27" t="s">
        <v>19</v>
      </c>
      <c r="K51" s="29">
        <v>20</v>
      </c>
      <c r="L51" s="29">
        <v>15</v>
      </c>
      <c r="M51" s="29">
        <v>15</v>
      </c>
      <c r="N51" s="27" t="s">
        <v>333</v>
      </c>
      <c r="O51" s="27">
        <v>2024</v>
      </c>
      <c r="P51" s="29">
        <v>10</v>
      </c>
      <c r="Q51" s="29">
        <v>20</v>
      </c>
      <c r="R51" s="29">
        <v>15</v>
      </c>
      <c r="S51" s="30">
        <f>TabelaAssinantes!$L51/(SUM(TabelaAssinantes!$F51,TabelaAssinantes!$I51,TabelaAssinantes!$K51))</f>
        <v>0.5</v>
      </c>
      <c r="T51" s="31" t="str">
        <f>IF(TabelaAssinantes!$L51&gt;0,"Sim","Não")</f>
        <v>Sim</v>
      </c>
      <c r="U51" s="31">
        <f>TabelaAssinantes!$M51+TabelaAssinantes!$L51</f>
        <v>30</v>
      </c>
    </row>
    <row r="52" spans="1:21" x14ac:dyDescent="0.25">
      <c r="A52" s="27">
        <v>3281</v>
      </c>
      <c r="B52" s="26" t="s">
        <v>79</v>
      </c>
      <c r="C52" s="27" t="s">
        <v>22</v>
      </c>
      <c r="D52" s="28">
        <v>45398</v>
      </c>
      <c r="E52" s="27" t="s">
        <v>23</v>
      </c>
      <c r="F52" s="29">
        <v>5</v>
      </c>
      <c r="G52" s="27" t="s">
        <v>20</v>
      </c>
      <c r="H52" s="27" t="s">
        <v>23</v>
      </c>
      <c r="I52" s="29">
        <v>0</v>
      </c>
      <c r="J52" s="27" t="s">
        <v>23</v>
      </c>
      <c r="K52" s="29">
        <v>0</v>
      </c>
      <c r="L52" s="29">
        <v>1</v>
      </c>
      <c r="M52" s="29">
        <v>4</v>
      </c>
      <c r="N52" s="27" t="s">
        <v>333</v>
      </c>
      <c r="O52" s="27">
        <v>2024</v>
      </c>
      <c r="P52" s="29">
        <v>5</v>
      </c>
      <c r="Q52" s="29">
        <v>0</v>
      </c>
      <c r="R52" s="29">
        <v>4</v>
      </c>
      <c r="S52" s="30">
        <f>TabelaAssinantes!$L52/(SUM(TabelaAssinantes!$F52,TabelaAssinantes!$I52,TabelaAssinantes!$K52))</f>
        <v>0.2</v>
      </c>
      <c r="T52" s="31" t="str">
        <f>IF(TabelaAssinantes!$L52&gt;0,"Sim","Não")</f>
        <v>Sim</v>
      </c>
      <c r="U52" s="31">
        <f>TabelaAssinantes!$M52+TabelaAssinantes!$L52</f>
        <v>5</v>
      </c>
    </row>
    <row r="53" spans="1:21" x14ac:dyDescent="0.25">
      <c r="A53" s="27">
        <v>3282</v>
      </c>
      <c r="B53" s="26" t="s">
        <v>80</v>
      </c>
      <c r="C53" s="27" t="s">
        <v>18</v>
      </c>
      <c r="D53" s="28">
        <v>45399</v>
      </c>
      <c r="E53" s="27" t="s">
        <v>19</v>
      </c>
      <c r="F53" s="29">
        <v>15</v>
      </c>
      <c r="G53" s="27" t="s">
        <v>27</v>
      </c>
      <c r="H53" s="27" t="s">
        <v>19</v>
      </c>
      <c r="I53" s="29">
        <v>30</v>
      </c>
      <c r="J53" s="27" t="s">
        <v>19</v>
      </c>
      <c r="K53" s="29">
        <v>20</v>
      </c>
      <c r="L53" s="29">
        <v>7</v>
      </c>
      <c r="M53" s="29">
        <v>58</v>
      </c>
      <c r="N53" s="27" t="s">
        <v>333</v>
      </c>
      <c r="O53" s="27">
        <v>2024</v>
      </c>
      <c r="P53" s="29">
        <v>15</v>
      </c>
      <c r="Q53" s="29">
        <v>50</v>
      </c>
      <c r="R53" s="29">
        <v>58</v>
      </c>
      <c r="S53" s="30">
        <f>TabelaAssinantes!$L53/(SUM(TabelaAssinantes!$F53,TabelaAssinantes!$I53,TabelaAssinantes!$K53))</f>
        <v>0.1076923076923077</v>
      </c>
      <c r="T53" s="31" t="str">
        <f>IF(TabelaAssinantes!$L53&gt;0,"Sim","Não")</f>
        <v>Sim</v>
      </c>
      <c r="U53" s="31">
        <f>TabelaAssinantes!$M53+TabelaAssinantes!$L53</f>
        <v>65</v>
      </c>
    </row>
    <row r="54" spans="1:21" x14ac:dyDescent="0.25">
      <c r="A54" s="27">
        <v>3283</v>
      </c>
      <c r="B54" s="26" t="s">
        <v>81</v>
      </c>
      <c r="C54" s="27" t="s">
        <v>26</v>
      </c>
      <c r="D54" s="28">
        <v>45400</v>
      </c>
      <c r="E54" s="27" t="s">
        <v>23</v>
      </c>
      <c r="F54" s="29">
        <v>10</v>
      </c>
      <c r="G54" s="27" t="s">
        <v>20</v>
      </c>
      <c r="H54" s="27" t="s">
        <v>23</v>
      </c>
      <c r="I54" s="29">
        <v>0</v>
      </c>
      <c r="J54" s="27" t="s">
        <v>19</v>
      </c>
      <c r="K54" s="29">
        <v>20</v>
      </c>
      <c r="L54" s="29">
        <v>10</v>
      </c>
      <c r="M54" s="29">
        <v>20</v>
      </c>
      <c r="N54" s="27" t="s">
        <v>333</v>
      </c>
      <c r="O54" s="27">
        <v>2024</v>
      </c>
      <c r="P54" s="29">
        <v>10</v>
      </c>
      <c r="Q54" s="29">
        <v>20</v>
      </c>
      <c r="R54" s="29">
        <v>20</v>
      </c>
      <c r="S54" s="30">
        <f>TabelaAssinantes!$L54/(SUM(TabelaAssinantes!$F54,TabelaAssinantes!$I54,TabelaAssinantes!$K54))</f>
        <v>0.33333333333333331</v>
      </c>
      <c r="T54" s="31" t="str">
        <f>IF(TabelaAssinantes!$L54&gt;0,"Sim","Não")</f>
        <v>Sim</v>
      </c>
      <c r="U54" s="31">
        <f>TabelaAssinantes!$M54+TabelaAssinantes!$L54</f>
        <v>30</v>
      </c>
    </row>
    <row r="55" spans="1:21" x14ac:dyDescent="0.25">
      <c r="A55" s="27">
        <v>3284</v>
      </c>
      <c r="B55" s="26" t="s">
        <v>82</v>
      </c>
      <c r="C55" s="27" t="s">
        <v>22</v>
      </c>
      <c r="D55" s="28">
        <v>45401</v>
      </c>
      <c r="E55" s="27" t="s">
        <v>19</v>
      </c>
      <c r="F55" s="29">
        <v>5</v>
      </c>
      <c r="G55" s="27" t="s">
        <v>24</v>
      </c>
      <c r="H55" s="27" t="s">
        <v>23</v>
      </c>
      <c r="I55" s="29">
        <v>0</v>
      </c>
      <c r="J55" s="27" t="s">
        <v>23</v>
      </c>
      <c r="K55" s="29">
        <v>0</v>
      </c>
      <c r="L55" s="29">
        <v>0</v>
      </c>
      <c r="M55" s="29">
        <v>5</v>
      </c>
      <c r="N55" s="27" t="s">
        <v>333</v>
      </c>
      <c r="O55" s="27">
        <v>2024</v>
      </c>
      <c r="P55" s="29">
        <v>5</v>
      </c>
      <c r="Q55" s="29">
        <v>0</v>
      </c>
      <c r="R55" s="29">
        <v>5</v>
      </c>
      <c r="S55" s="30">
        <f>TabelaAssinantes!$L55/(SUM(TabelaAssinantes!$F55,TabelaAssinantes!$I55,TabelaAssinantes!$K55))</f>
        <v>0</v>
      </c>
      <c r="T55" s="31" t="str">
        <f>IF(TabelaAssinantes!$L55&gt;0,"Sim","Não")</f>
        <v>Não</v>
      </c>
      <c r="U55" s="31">
        <f>TabelaAssinantes!$M55+TabelaAssinantes!$L55</f>
        <v>5</v>
      </c>
    </row>
    <row r="56" spans="1:21" x14ac:dyDescent="0.25">
      <c r="A56" s="27">
        <v>3285</v>
      </c>
      <c r="B56" s="26" t="s">
        <v>83</v>
      </c>
      <c r="C56" s="27" t="s">
        <v>18</v>
      </c>
      <c r="D56" s="28">
        <v>45402</v>
      </c>
      <c r="E56" s="27" t="s">
        <v>23</v>
      </c>
      <c r="F56" s="29">
        <v>15</v>
      </c>
      <c r="G56" s="27" t="s">
        <v>20</v>
      </c>
      <c r="H56" s="27" t="s">
        <v>19</v>
      </c>
      <c r="I56" s="29">
        <v>30</v>
      </c>
      <c r="J56" s="27" t="s">
        <v>19</v>
      </c>
      <c r="K56" s="29">
        <v>20</v>
      </c>
      <c r="L56" s="29">
        <v>20</v>
      </c>
      <c r="M56" s="29">
        <v>45</v>
      </c>
      <c r="N56" s="27" t="s">
        <v>333</v>
      </c>
      <c r="O56" s="27">
        <v>2024</v>
      </c>
      <c r="P56" s="29">
        <v>15</v>
      </c>
      <c r="Q56" s="29">
        <v>50</v>
      </c>
      <c r="R56" s="29">
        <v>45</v>
      </c>
      <c r="S56" s="30">
        <f>TabelaAssinantes!$L56/(SUM(TabelaAssinantes!$F56,TabelaAssinantes!$I56,TabelaAssinantes!$K56))</f>
        <v>0.30769230769230771</v>
      </c>
      <c r="T56" s="31" t="str">
        <f>IF(TabelaAssinantes!$L56&gt;0,"Sim","Não")</f>
        <v>Sim</v>
      </c>
      <c r="U56" s="31">
        <f>TabelaAssinantes!$M56+TabelaAssinantes!$L56</f>
        <v>65</v>
      </c>
    </row>
    <row r="57" spans="1:21" x14ac:dyDescent="0.25">
      <c r="A57" s="27">
        <v>3286</v>
      </c>
      <c r="B57" s="26" t="s">
        <v>84</v>
      </c>
      <c r="C57" s="27" t="s">
        <v>26</v>
      </c>
      <c r="D57" s="28">
        <v>45403</v>
      </c>
      <c r="E57" s="27" t="s">
        <v>19</v>
      </c>
      <c r="F57" s="29">
        <v>10</v>
      </c>
      <c r="G57" s="27" t="s">
        <v>27</v>
      </c>
      <c r="H57" s="27" t="s">
        <v>23</v>
      </c>
      <c r="I57" s="29">
        <v>0</v>
      </c>
      <c r="J57" s="27" t="s">
        <v>19</v>
      </c>
      <c r="K57" s="29">
        <v>20</v>
      </c>
      <c r="L57" s="29">
        <v>15</v>
      </c>
      <c r="M57" s="29">
        <v>15</v>
      </c>
      <c r="N57" s="27" t="s">
        <v>333</v>
      </c>
      <c r="O57" s="27">
        <v>2024</v>
      </c>
      <c r="P57" s="29">
        <v>10</v>
      </c>
      <c r="Q57" s="29">
        <v>20</v>
      </c>
      <c r="R57" s="29">
        <v>15</v>
      </c>
      <c r="S57" s="30">
        <f>TabelaAssinantes!$L57/(SUM(TabelaAssinantes!$F57,TabelaAssinantes!$I57,TabelaAssinantes!$K57))</f>
        <v>0.5</v>
      </c>
      <c r="T57" s="31" t="str">
        <f>IF(TabelaAssinantes!$L57&gt;0,"Sim","Não")</f>
        <v>Sim</v>
      </c>
      <c r="U57" s="31">
        <f>TabelaAssinantes!$M57+TabelaAssinantes!$L57</f>
        <v>30</v>
      </c>
    </row>
    <row r="58" spans="1:21" x14ac:dyDescent="0.25">
      <c r="A58" s="27">
        <v>3287</v>
      </c>
      <c r="B58" s="26" t="s">
        <v>85</v>
      </c>
      <c r="C58" s="27" t="s">
        <v>22</v>
      </c>
      <c r="D58" s="28">
        <v>45404</v>
      </c>
      <c r="E58" s="27" t="s">
        <v>23</v>
      </c>
      <c r="F58" s="29">
        <v>5</v>
      </c>
      <c r="G58" s="27" t="s">
        <v>20</v>
      </c>
      <c r="H58" s="27" t="s">
        <v>23</v>
      </c>
      <c r="I58" s="29">
        <v>0</v>
      </c>
      <c r="J58" s="27" t="s">
        <v>23</v>
      </c>
      <c r="K58" s="29">
        <v>0</v>
      </c>
      <c r="L58" s="29">
        <v>1</v>
      </c>
      <c r="M58" s="29">
        <v>4</v>
      </c>
      <c r="N58" s="27" t="s">
        <v>333</v>
      </c>
      <c r="O58" s="27">
        <v>2024</v>
      </c>
      <c r="P58" s="29">
        <v>5</v>
      </c>
      <c r="Q58" s="29">
        <v>0</v>
      </c>
      <c r="R58" s="29">
        <v>4</v>
      </c>
      <c r="S58" s="30">
        <f>TabelaAssinantes!$L58/(SUM(TabelaAssinantes!$F58,TabelaAssinantes!$I58,TabelaAssinantes!$K58))</f>
        <v>0.2</v>
      </c>
      <c r="T58" s="31" t="str">
        <f>IF(TabelaAssinantes!$L58&gt;0,"Sim","Não")</f>
        <v>Sim</v>
      </c>
      <c r="U58" s="31">
        <f>TabelaAssinantes!$M58+TabelaAssinantes!$L58</f>
        <v>5</v>
      </c>
    </row>
    <row r="59" spans="1:21" x14ac:dyDescent="0.25">
      <c r="A59" s="27">
        <v>3288</v>
      </c>
      <c r="B59" s="26" t="s">
        <v>86</v>
      </c>
      <c r="C59" s="27" t="s">
        <v>18</v>
      </c>
      <c r="D59" s="28">
        <v>45405</v>
      </c>
      <c r="E59" s="27" t="s">
        <v>19</v>
      </c>
      <c r="F59" s="29">
        <v>15</v>
      </c>
      <c r="G59" s="27" t="s">
        <v>24</v>
      </c>
      <c r="H59" s="27" t="s">
        <v>19</v>
      </c>
      <c r="I59" s="29">
        <v>30</v>
      </c>
      <c r="J59" s="27" t="s">
        <v>19</v>
      </c>
      <c r="K59" s="29">
        <v>20</v>
      </c>
      <c r="L59" s="29">
        <v>3</v>
      </c>
      <c r="M59" s="29">
        <v>62</v>
      </c>
      <c r="N59" s="27" t="s">
        <v>333</v>
      </c>
      <c r="O59" s="27">
        <v>2024</v>
      </c>
      <c r="P59" s="29">
        <v>15</v>
      </c>
      <c r="Q59" s="29">
        <v>50</v>
      </c>
      <c r="R59" s="29">
        <v>62</v>
      </c>
      <c r="S59" s="30">
        <f>TabelaAssinantes!$L59/(SUM(TabelaAssinantes!$F59,TabelaAssinantes!$I59,TabelaAssinantes!$K59))</f>
        <v>4.6153846153846156E-2</v>
      </c>
      <c r="T59" s="31" t="str">
        <f>IF(TabelaAssinantes!$L59&gt;0,"Sim","Não")</f>
        <v>Sim</v>
      </c>
      <c r="U59" s="31">
        <f>TabelaAssinantes!$M59+TabelaAssinantes!$L59</f>
        <v>65</v>
      </c>
    </row>
    <row r="60" spans="1:21" x14ac:dyDescent="0.25">
      <c r="A60" s="27">
        <v>3289</v>
      </c>
      <c r="B60" s="26" t="s">
        <v>87</v>
      </c>
      <c r="C60" s="27" t="s">
        <v>26</v>
      </c>
      <c r="D60" s="28">
        <v>45406</v>
      </c>
      <c r="E60" s="27" t="s">
        <v>23</v>
      </c>
      <c r="F60" s="29">
        <v>10</v>
      </c>
      <c r="G60" s="27" t="s">
        <v>20</v>
      </c>
      <c r="H60" s="27" t="s">
        <v>23</v>
      </c>
      <c r="I60" s="29">
        <v>0</v>
      </c>
      <c r="J60" s="27" t="s">
        <v>19</v>
      </c>
      <c r="K60" s="29">
        <v>20</v>
      </c>
      <c r="L60" s="29">
        <v>10</v>
      </c>
      <c r="M60" s="29">
        <v>20</v>
      </c>
      <c r="N60" s="27" t="s">
        <v>333</v>
      </c>
      <c r="O60" s="27">
        <v>2024</v>
      </c>
      <c r="P60" s="29">
        <v>10</v>
      </c>
      <c r="Q60" s="29">
        <v>20</v>
      </c>
      <c r="R60" s="29">
        <v>20</v>
      </c>
      <c r="S60" s="30">
        <f>TabelaAssinantes!$L60/(SUM(TabelaAssinantes!$F60,TabelaAssinantes!$I60,TabelaAssinantes!$K60))</f>
        <v>0.33333333333333331</v>
      </c>
      <c r="T60" s="31" t="str">
        <f>IF(TabelaAssinantes!$L60&gt;0,"Sim","Não")</f>
        <v>Sim</v>
      </c>
      <c r="U60" s="31">
        <f>TabelaAssinantes!$M60+TabelaAssinantes!$L60</f>
        <v>30</v>
      </c>
    </row>
    <row r="61" spans="1:21" x14ac:dyDescent="0.25">
      <c r="A61" s="27">
        <v>3290</v>
      </c>
      <c r="B61" s="26" t="s">
        <v>88</v>
      </c>
      <c r="C61" s="27" t="s">
        <v>22</v>
      </c>
      <c r="D61" s="28">
        <v>45407</v>
      </c>
      <c r="E61" s="27" t="s">
        <v>19</v>
      </c>
      <c r="F61" s="29">
        <v>5</v>
      </c>
      <c r="G61" s="27" t="s">
        <v>27</v>
      </c>
      <c r="H61" s="27" t="s">
        <v>23</v>
      </c>
      <c r="I61" s="29">
        <v>0</v>
      </c>
      <c r="J61" s="27" t="s">
        <v>23</v>
      </c>
      <c r="K61" s="29">
        <v>0</v>
      </c>
      <c r="L61" s="29">
        <v>0</v>
      </c>
      <c r="M61" s="29">
        <v>5</v>
      </c>
      <c r="N61" s="27" t="s">
        <v>333</v>
      </c>
      <c r="O61" s="27">
        <v>2024</v>
      </c>
      <c r="P61" s="29">
        <v>5</v>
      </c>
      <c r="Q61" s="29">
        <v>0</v>
      </c>
      <c r="R61" s="29">
        <v>5</v>
      </c>
      <c r="S61" s="30">
        <f>TabelaAssinantes!$L61/(SUM(TabelaAssinantes!$F61,TabelaAssinantes!$I61,TabelaAssinantes!$K61))</f>
        <v>0</v>
      </c>
      <c r="T61" s="31" t="str">
        <f>IF(TabelaAssinantes!$L61&gt;0,"Sim","Não")</f>
        <v>Não</v>
      </c>
      <c r="U61" s="31">
        <f>TabelaAssinantes!$M61+TabelaAssinantes!$L61</f>
        <v>5</v>
      </c>
    </row>
    <row r="62" spans="1:21" x14ac:dyDescent="0.25">
      <c r="A62" s="27">
        <v>3291</v>
      </c>
      <c r="B62" s="26" t="s">
        <v>89</v>
      </c>
      <c r="C62" s="27" t="s">
        <v>18</v>
      </c>
      <c r="D62" s="28">
        <v>45408</v>
      </c>
      <c r="E62" s="27" t="s">
        <v>23</v>
      </c>
      <c r="F62" s="29">
        <v>15</v>
      </c>
      <c r="G62" s="27" t="s">
        <v>20</v>
      </c>
      <c r="H62" s="27" t="s">
        <v>19</v>
      </c>
      <c r="I62" s="29">
        <v>30</v>
      </c>
      <c r="J62" s="27" t="s">
        <v>19</v>
      </c>
      <c r="K62" s="29">
        <v>20</v>
      </c>
      <c r="L62" s="29">
        <v>5</v>
      </c>
      <c r="M62" s="29">
        <v>60</v>
      </c>
      <c r="N62" s="27" t="s">
        <v>333</v>
      </c>
      <c r="O62" s="27">
        <v>2024</v>
      </c>
      <c r="P62" s="29">
        <v>15</v>
      </c>
      <c r="Q62" s="29">
        <v>50</v>
      </c>
      <c r="R62" s="29">
        <v>60</v>
      </c>
      <c r="S62" s="30">
        <f>TabelaAssinantes!$L62/(SUM(TabelaAssinantes!$F62,TabelaAssinantes!$I62,TabelaAssinantes!$K62))</f>
        <v>7.6923076923076927E-2</v>
      </c>
      <c r="T62" s="31" t="str">
        <f>IF(TabelaAssinantes!$L62&gt;0,"Sim","Não")</f>
        <v>Sim</v>
      </c>
      <c r="U62" s="31">
        <f>TabelaAssinantes!$M62+TabelaAssinantes!$L62</f>
        <v>65</v>
      </c>
    </row>
    <row r="63" spans="1:21" x14ac:dyDescent="0.25">
      <c r="A63" s="27">
        <v>3292</v>
      </c>
      <c r="B63" s="26" t="s">
        <v>90</v>
      </c>
      <c r="C63" s="27" t="s">
        <v>26</v>
      </c>
      <c r="D63" s="28">
        <v>45409</v>
      </c>
      <c r="E63" s="27" t="s">
        <v>19</v>
      </c>
      <c r="F63" s="29">
        <v>10</v>
      </c>
      <c r="G63" s="27" t="s">
        <v>24</v>
      </c>
      <c r="H63" s="27" t="s">
        <v>23</v>
      </c>
      <c r="I63" s="29">
        <v>0</v>
      </c>
      <c r="J63" s="27" t="s">
        <v>19</v>
      </c>
      <c r="K63" s="29">
        <v>20</v>
      </c>
      <c r="L63" s="29">
        <v>15</v>
      </c>
      <c r="M63" s="29">
        <v>15</v>
      </c>
      <c r="N63" s="27" t="s">
        <v>333</v>
      </c>
      <c r="O63" s="27">
        <v>2024</v>
      </c>
      <c r="P63" s="29">
        <v>10</v>
      </c>
      <c r="Q63" s="29">
        <v>20</v>
      </c>
      <c r="R63" s="29">
        <v>15</v>
      </c>
      <c r="S63" s="30">
        <f>TabelaAssinantes!$L63/(SUM(TabelaAssinantes!$F63,TabelaAssinantes!$I63,TabelaAssinantes!$K63))</f>
        <v>0.5</v>
      </c>
      <c r="T63" s="31" t="str">
        <f>IF(TabelaAssinantes!$L63&gt;0,"Sim","Não")</f>
        <v>Sim</v>
      </c>
      <c r="U63" s="31">
        <f>TabelaAssinantes!$M63+TabelaAssinantes!$L63</f>
        <v>30</v>
      </c>
    </row>
    <row r="64" spans="1:21" x14ac:dyDescent="0.25">
      <c r="A64" s="27">
        <v>3293</v>
      </c>
      <c r="B64" s="26" t="s">
        <v>91</v>
      </c>
      <c r="C64" s="27" t="s">
        <v>22</v>
      </c>
      <c r="D64" s="28">
        <v>45410</v>
      </c>
      <c r="E64" s="27" t="s">
        <v>23</v>
      </c>
      <c r="F64" s="29">
        <v>5</v>
      </c>
      <c r="G64" s="27" t="s">
        <v>20</v>
      </c>
      <c r="H64" s="27" t="s">
        <v>23</v>
      </c>
      <c r="I64" s="29">
        <v>0</v>
      </c>
      <c r="J64" s="27" t="s">
        <v>23</v>
      </c>
      <c r="K64" s="29">
        <v>0</v>
      </c>
      <c r="L64" s="29">
        <v>1</v>
      </c>
      <c r="M64" s="29">
        <v>4</v>
      </c>
      <c r="N64" s="27" t="s">
        <v>333</v>
      </c>
      <c r="O64" s="27">
        <v>2024</v>
      </c>
      <c r="P64" s="29">
        <v>5</v>
      </c>
      <c r="Q64" s="29">
        <v>0</v>
      </c>
      <c r="R64" s="29">
        <v>4</v>
      </c>
      <c r="S64" s="30">
        <f>TabelaAssinantes!$L64/(SUM(TabelaAssinantes!$F64,TabelaAssinantes!$I64,TabelaAssinantes!$K64))</f>
        <v>0.2</v>
      </c>
      <c r="T64" s="31" t="str">
        <f>IF(TabelaAssinantes!$L64&gt;0,"Sim","Não")</f>
        <v>Sim</v>
      </c>
      <c r="U64" s="31">
        <f>TabelaAssinantes!$M64+TabelaAssinantes!$L64</f>
        <v>5</v>
      </c>
    </row>
    <row r="65" spans="1:21" x14ac:dyDescent="0.25">
      <c r="A65" s="27">
        <v>3294</v>
      </c>
      <c r="B65" s="26" t="s">
        <v>92</v>
      </c>
      <c r="C65" s="27" t="s">
        <v>18</v>
      </c>
      <c r="D65" s="28">
        <v>45411</v>
      </c>
      <c r="E65" s="27" t="s">
        <v>19</v>
      </c>
      <c r="F65" s="29">
        <v>15</v>
      </c>
      <c r="G65" s="27" t="s">
        <v>27</v>
      </c>
      <c r="H65" s="27" t="s">
        <v>19</v>
      </c>
      <c r="I65" s="29">
        <v>30</v>
      </c>
      <c r="J65" s="27" t="s">
        <v>19</v>
      </c>
      <c r="K65" s="29">
        <v>20</v>
      </c>
      <c r="L65" s="29">
        <v>20</v>
      </c>
      <c r="M65" s="29">
        <v>45</v>
      </c>
      <c r="N65" s="27" t="s">
        <v>333</v>
      </c>
      <c r="O65" s="27">
        <v>2024</v>
      </c>
      <c r="P65" s="29">
        <v>15</v>
      </c>
      <c r="Q65" s="29">
        <v>50</v>
      </c>
      <c r="R65" s="29">
        <v>45</v>
      </c>
      <c r="S65" s="30">
        <f>TabelaAssinantes!$L65/(SUM(TabelaAssinantes!$F65,TabelaAssinantes!$I65,TabelaAssinantes!$K65))</f>
        <v>0.30769230769230771</v>
      </c>
      <c r="T65" s="31" t="str">
        <f>IF(TabelaAssinantes!$L65&gt;0,"Sim","Não")</f>
        <v>Sim</v>
      </c>
      <c r="U65" s="31">
        <f>TabelaAssinantes!$M65+TabelaAssinantes!$L65</f>
        <v>65</v>
      </c>
    </row>
    <row r="66" spans="1:21" x14ac:dyDescent="0.25">
      <c r="A66" s="27">
        <v>3295</v>
      </c>
      <c r="B66" s="26" t="s">
        <v>93</v>
      </c>
      <c r="C66" s="27" t="s">
        <v>26</v>
      </c>
      <c r="D66" s="28">
        <v>45412</v>
      </c>
      <c r="E66" s="27" t="s">
        <v>23</v>
      </c>
      <c r="F66" s="29">
        <v>10</v>
      </c>
      <c r="G66" s="27" t="s">
        <v>20</v>
      </c>
      <c r="H66" s="27" t="s">
        <v>23</v>
      </c>
      <c r="I66" s="29">
        <v>0</v>
      </c>
      <c r="J66" s="27" t="s">
        <v>19</v>
      </c>
      <c r="K66" s="29">
        <v>20</v>
      </c>
      <c r="L66" s="29">
        <v>5</v>
      </c>
      <c r="M66" s="29">
        <v>25</v>
      </c>
      <c r="N66" s="27" t="s">
        <v>333</v>
      </c>
      <c r="O66" s="27">
        <v>2024</v>
      </c>
      <c r="P66" s="29">
        <v>10</v>
      </c>
      <c r="Q66" s="29">
        <v>20</v>
      </c>
      <c r="R66" s="29">
        <v>25</v>
      </c>
      <c r="S66" s="30">
        <f>TabelaAssinantes!$L66/(SUM(TabelaAssinantes!$F66,TabelaAssinantes!$I66,TabelaAssinantes!$K66))</f>
        <v>0.16666666666666666</v>
      </c>
      <c r="T66" s="31" t="str">
        <f>IF(TabelaAssinantes!$L66&gt;0,"Sim","Não")</f>
        <v>Sim</v>
      </c>
      <c r="U66" s="31">
        <f>TabelaAssinantes!$M66+TabelaAssinantes!$L66</f>
        <v>30</v>
      </c>
    </row>
    <row r="67" spans="1:21" x14ac:dyDescent="0.25">
      <c r="A67" s="27">
        <v>3296</v>
      </c>
      <c r="B67" s="26" t="s">
        <v>94</v>
      </c>
      <c r="C67" s="27" t="s">
        <v>22</v>
      </c>
      <c r="D67" s="28">
        <v>45413</v>
      </c>
      <c r="E67" s="27" t="s">
        <v>23</v>
      </c>
      <c r="F67" s="29">
        <v>5</v>
      </c>
      <c r="G67" s="27" t="s">
        <v>20</v>
      </c>
      <c r="H67" s="27" t="s">
        <v>23</v>
      </c>
      <c r="I67" s="29">
        <v>0</v>
      </c>
      <c r="J67" s="27" t="s">
        <v>23</v>
      </c>
      <c r="K67" s="29">
        <v>0</v>
      </c>
      <c r="L67" s="29">
        <v>0</v>
      </c>
      <c r="M67" s="29">
        <v>5</v>
      </c>
      <c r="N67" s="27" t="s">
        <v>334</v>
      </c>
      <c r="O67" s="27">
        <v>2024</v>
      </c>
      <c r="P67" s="29">
        <v>5</v>
      </c>
      <c r="Q67" s="29">
        <v>0</v>
      </c>
      <c r="R67" s="29">
        <v>5</v>
      </c>
      <c r="S67" s="30">
        <f>TabelaAssinantes!$L67/(SUM(TabelaAssinantes!$F67,TabelaAssinantes!$I67,TabelaAssinantes!$K67))</f>
        <v>0</v>
      </c>
      <c r="T67" s="31" t="str">
        <f>IF(TabelaAssinantes!$L67&gt;0,"Sim","Não")</f>
        <v>Não</v>
      </c>
      <c r="U67" s="31">
        <f>TabelaAssinantes!$M67+TabelaAssinantes!$L67</f>
        <v>5</v>
      </c>
    </row>
    <row r="68" spans="1:21" x14ac:dyDescent="0.25">
      <c r="A68" s="27">
        <v>3297</v>
      </c>
      <c r="B68" s="26" t="s">
        <v>95</v>
      </c>
      <c r="C68" s="27" t="s">
        <v>18</v>
      </c>
      <c r="D68" s="28">
        <v>45414</v>
      </c>
      <c r="E68" s="27" t="s">
        <v>19</v>
      </c>
      <c r="F68" s="29">
        <v>15</v>
      </c>
      <c r="G68" s="27" t="s">
        <v>27</v>
      </c>
      <c r="H68" s="27" t="s">
        <v>19</v>
      </c>
      <c r="I68" s="29">
        <v>30</v>
      </c>
      <c r="J68" s="27" t="s">
        <v>19</v>
      </c>
      <c r="K68" s="29">
        <v>20</v>
      </c>
      <c r="L68" s="29">
        <v>7</v>
      </c>
      <c r="M68" s="29">
        <v>58</v>
      </c>
      <c r="N68" s="27" t="s">
        <v>334</v>
      </c>
      <c r="O68" s="27">
        <v>2024</v>
      </c>
      <c r="P68" s="29">
        <v>15</v>
      </c>
      <c r="Q68" s="29">
        <v>50</v>
      </c>
      <c r="R68" s="29">
        <v>58</v>
      </c>
      <c r="S68" s="30">
        <f>TabelaAssinantes!$L68/(SUM(TabelaAssinantes!$F68,TabelaAssinantes!$I68,TabelaAssinantes!$K68))</f>
        <v>0.1076923076923077</v>
      </c>
      <c r="T68" s="31" t="str">
        <f>IF(TabelaAssinantes!$L68&gt;0,"Sim","Não")</f>
        <v>Sim</v>
      </c>
      <c r="U68" s="31">
        <f>TabelaAssinantes!$M68+TabelaAssinantes!$L68</f>
        <v>65</v>
      </c>
    </row>
    <row r="69" spans="1:21" x14ac:dyDescent="0.25">
      <c r="A69" s="27">
        <v>3298</v>
      </c>
      <c r="B69" s="26" t="s">
        <v>96</v>
      </c>
      <c r="C69" s="27" t="s">
        <v>26</v>
      </c>
      <c r="D69" s="28">
        <v>45415</v>
      </c>
      <c r="E69" s="27" t="s">
        <v>23</v>
      </c>
      <c r="F69" s="29">
        <v>10</v>
      </c>
      <c r="G69" s="27" t="s">
        <v>24</v>
      </c>
      <c r="H69" s="27" t="s">
        <v>23</v>
      </c>
      <c r="I69" s="29">
        <v>0</v>
      </c>
      <c r="J69" s="27" t="s">
        <v>19</v>
      </c>
      <c r="K69" s="29">
        <v>20</v>
      </c>
      <c r="L69" s="29">
        <v>10</v>
      </c>
      <c r="M69" s="29">
        <v>20</v>
      </c>
      <c r="N69" s="27" t="s">
        <v>334</v>
      </c>
      <c r="O69" s="27">
        <v>2024</v>
      </c>
      <c r="P69" s="29">
        <v>10</v>
      </c>
      <c r="Q69" s="29">
        <v>20</v>
      </c>
      <c r="R69" s="29">
        <v>20</v>
      </c>
      <c r="S69" s="30">
        <f>TabelaAssinantes!$L69/(SUM(TabelaAssinantes!$F69,TabelaAssinantes!$I69,TabelaAssinantes!$K69))</f>
        <v>0.33333333333333331</v>
      </c>
      <c r="T69" s="31" t="str">
        <f>IF(TabelaAssinantes!$L69&gt;0,"Sim","Não")</f>
        <v>Sim</v>
      </c>
      <c r="U69" s="31">
        <f>TabelaAssinantes!$M69+TabelaAssinantes!$L69</f>
        <v>30</v>
      </c>
    </row>
    <row r="70" spans="1:21" x14ac:dyDescent="0.25">
      <c r="A70" s="27">
        <v>3299</v>
      </c>
      <c r="B70" s="26" t="s">
        <v>97</v>
      </c>
      <c r="C70" s="27" t="s">
        <v>22</v>
      </c>
      <c r="D70" s="28">
        <v>45416</v>
      </c>
      <c r="E70" s="27" t="s">
        <v>19</v>
      </c>
      <c r="F70" s="29">
        <v>5</v>
      </c>
      <c r="G70" s="27" t="s">
        <v>27</v>
      </c>
      <c r="H70" s="27" t="s">
        <v>23</v>
      </c>
      <c r="I70" s="29">
        <v>0</v>
      </c>
      <c r="J70" s="27" t="s">
        <v>23</v>
      </c>
      <c r="K70" s="29">
        <v>0</v>
      </c>
      <c r="L70" s="29">
        <v>1</v>
      </c>
      <c r="M70" s="29">
        <v>4</v>
      </c>
      <c r="N70" s="27" t="s">
        <v>334</v>
      </c>
      <c r="O70" s="27">
        <v>2024</v>
      </c>
      <c r="P70" s="29">
        <v>5</v>
      </c>
      <c r="Q70" s="29">
        <v>0</v>
      </c>
      <c r="R70" s="29">
        <v>4</v>
      </c>
      <c r="S70" s="30">
        <f>TabelaAssinantes!$L70/(SUM(TabelaAssinantes!$F70,TabelaAssinantes!$I70,TabelaAssinantes!$K70))</f>
        <v>0.2</v>
      </c>
      <c r="T70" s="31" t="str">
        <f>IF(TabelaAssinantes!$L70&gt;0,"Sim","Não")</f>
        <v>Sim</v>
      </c>
      <c r="U70" s="31">
        <f>TabelaAssinantes!$M70+TabelaAssinantes!$L70</f>
        <v>5</v>
      </c>
    </row>
    <row r="71" spans="1:21" x14ac:dyDescent="0.25">
      <c r="A71" s="27">
        <v>3300</v>
      </c>
      <c r="B71" s="26" t="s">
        <v>98</v>
      </c>
      <c r="C71" s="27" t="s">
        <v>18</v>
      </c>
      <c r="D71" s="28">
        <v>45417</v>
      </c>
      <c r="E71" s="27" t="s">
        <v>23</v>
      </c>
      <c r="F71" s="29">
        <v>15</v>
      </c>
      <c r="G71" s="27" t="s">
        <v>20</v>
      </c>
      <c r="H71" s="27" t="s">
        <v>19</v>
      </c>
      <c r="I71" s="29">
        <v>30</v>
      </c>
      <c r="J71" s="27" t="s">
        <v>19</v>
      </c>
      <c r="K71" s="29">
        <v>20</v>
      </c>
      <c r="L71" s="29">
        <v>15</v>
      </c>
      <c r="M71" s="29">
        <v>50</v>
      </c>
      <c r="N71" s="27" t="s">
        <v>334</v>
      </c>
      <c r="O71" s="27">
        <v>2024</v>
      </c>
      <c r="P71" s="29">
        <v>15</v>
      </c>
      <c r="Q71" s="29">
        <v>50</v>
      </c>
      <c r="R71" s="29">
        <v>50</v>
      </c>
      <c r="S71" s="30">
        <f>TabelaAssinantes!$L71/(SUM(TabelaAssinantes!$F71,TabelaAssinantes!$I71,TabelaAssinantes!$K71))</f>
        <v>0.23076923076923078</v>
      </c>
      <c r="T71" s="31" t="str">
        <f>IF(TabelaAssinantes!$L71&gt;0,"Sim","Não")</f>
        <v>Sim</v>
      </c>
      <c r="U71" s="31">
        <f>TabelaAssinantes!$M71+TabelaAssinantes!$L71</f>
        <v>65</v>
      </c>
    </row>
    <row r="72" spans="1:21" x14ac:dyDescent="0.25">
      <c r="A72" s="27">
        <v>3301</v>
      </c>
      <c r="B72" s="26" t="s">
        <v>99</v>
      </c>
      <c r="C72" s="27" t="s">
        <v>26</v>
      </c>
      <c r="D72" s="28">
        <v>45418</v>
      </c>
      <c r="E72" s="27" t="s">
        <v>19</v>
      </c>
      <c r="F72" s="29">
        <v>10</v>
      </c>
      <c r="G72" s="27" t="s">
        <v>20</v>
      </c>
      <c r="H72" s="27" t="s">
        <v>23</v>
      </c>
      <c r="I72" s="29">
        <v>0</v>
      </c>
      <c r="J72" s="27" t="s">
        <v>19</v>
      </c>
      <c r="K72" s="29">
        <v>20</v>
      </c>
      <c r="L72" s="29">
        <v>5</v>
      </c>
      <c r="M72" s="29">
        <v>25</v>
      </c>
      <c r="N72" s="27" t="s">
        <v>334</v>
      </c>
      <c r="O72" s="27">
        <v>2024</v>
      </c>
      <c r="P72" s="29">
        <v>10</v>
      </c>
      <c r="Q72" s="29">
        <v>20</v>
      </c>
      <c r="R72" s="29">
        <v>25</v>
      </c>
      <c r="S72" s="30">
        <f>TabelaAssinantes!$L72/(SUM(TabelaAssinantes!$F72,TabelaAssinantes!$I72,TabelaAssinantes!$K72))</f>
        <v>0.16666666666666666</v>
      </c>
      <c r="T72" s="31" t="str">
        <f>IF(TabelaAssinantes!$L72&gt;0,"Sim","Não")</f>
        <v>Sim</v>
      </c>
      <c r="U72" s="31">
        <f>TabelaAssinantes!$M72+TabelaAssinantes!$L72</f>
        <v>30</v>
      </c>
    </row>
    <row r="73" spans="1:21" x14ac:dyDescent="0.25">
      <c r="A73" s="27">
        <v>3302</v>
      </c>
      <c r="B73" s="26" t="s">
        <v>100</v>
      </c>
      <c r="C73" s="27" t="s">
        <v>22</v>
      </c>
      <c r="D73" s="28">
        <v>45419</v>
      </c>
      <c r="E73" s="27" t="s">
        <v>23</v>
      </c>
      <c r="F73" s="29">
        <v>5</v>
      </c>
      <c r="G73" s="27" t="s">
        <v>24</v>
      </c>
      <c r="H73" s="27" t="s">
        <v>23</v>
      </c>
      <c r="I73" s="29">
        <v>0</v>
      </c>
      <c r="J73" s="27" t="s">
        <v>23</v>
      </c>
      <c r="K73" s="29">
        <v>0</v>
      </c>
      <c r="L73" s="29">
        <v>0</v>
      </c>
      <c r="M73" s="29">
        <v>5</v>
      </c>
      <c r="N73" s="27" t="s">
        <v>334</v>
      </c>
      <c r="O73" s="27">
        <v>2024</v>
      </c>
      <c r="P73" s="29">
        <v>5</v>
      </c>
      <c r="Q73" s="29">
        <v>0</v>
      </c>
      <c r="R73" s="29">
        <v>5</v>
      </c>
      <c r="S73" s="30">
        <f>TabelaAssinantes!$L73/(SUM(TabelaAssinantes!$F73,TabelaAssinantes!$I73,TabelaAssinantes!$K73))</f>
        <v>0</v>
      </c>
      <c r="T73" s="31" t="str">
        <f>IF(TabelaAssinantes!$L73&gt;0,"Sim","Não")</f>
        <v>Não</v>
      </c>
      <c r="U73" s="31">
        <f>TabelaAssinantes!$M73+TabelaAssinantes!$L73</f>
        <v>5</v>
      </c>
    </row>
    <row r="74" spans="1:21" x14ac:dyDescent="0.25">
      <c r="A74" s="27">
        <v>3303</v>
      </c>
      <c r="B74" s="26" t="s">
        <v>101</v>
      </c>
      <c r="C74" s="27" t="s">
        <v>18</v>
      </c>
      <c r="D74" s="28">
        <v>45420</v>
      </c>
      <c r="E74" s="27" t="s">
        <v>19</v>
      </c>
      <c r="F74" s="29">
        <v>15</v>
      </c>
      <c r="G74" s="27" t="s">
        <v>27</v>
      </c>
      <c r="H74" s="27" t="s">
        <v>19</v>
      </c>
      <c r="I74" s="29">
        <v>30</v>
      </c>
      <c r="J74" s="27" t="s">
        <v>19</v>
      </c>
      <c r="K74" s="29">
        <v>20</v>
      </c>
      <c r="L74" s="29">
        <v>20</v>
      </c>
      <c r="M74" s="29">
        <v>45</v>
      </c>
      <c r="N74" s="27" t="s">
        <v>334</v>
      </c>
      <c r="O74" s="27">
        <v>2024</v>
      </c>
      <c r="P74" s="29">
        <v>15</v>
      </c>
      <c r="Q74" s="29">
        <v>50</v>
      </c>
      <c r="R74" s="29">
        <v>45</v>
      </c>
      <c r="S74" s="30">
        <f>TabelaAssinantes!$L74/(SUM(TabelaAssinantes!$F74,TabelaAssinantes!$I74,TabelaAssinantes!$K74))</f>
        <v>0.30769230769230771</v>
      </c>
      <c r="T74" s="31" t="str">
        <f>IF(TabelaAssinantes!$L74&gt;0,"Sim","Não")</f>
        <v>Sim</v>
      </c>
      <c r="U74" s="31">
        <f>TabelaAssinantes!$M74+TabelaAssinantes!$L74</f>
        <v>65</v>
      </c>
    </row>
    <row r="75" spans="1:21" x14ac:dyDescent="0.25">
      <c r="A75" s="27">
        <v>3304</v>
      </c>
      <c r="B75" s="26" t="s">
        <v>102</v>
      </c>
      <c r="C75" s="27" t="s">
        <v>26</v>
      </c>
      <c r="D75" s="28">
        <v>45421</v>
      </c>
      <c r="E75" s="27" t="s">
        <v>23</v>
      </c>
      <c r="F75" s="29">
        <v>10</v>
      </c>
      <c r="G75" s="27" t="s">
        <v>27</v>
      </c>
      <c r="H75" s="27" t="s">
        <v>23</v>
      </c>
      <c r="I75" s="29">
        <v>0</v>
      </c>
      <c r="J75" s="27" t="s">
        <v>19</v>
      </c>
      <c r="K75" s="29">
        <v>20</v>
      </c>
      <c r="L75" s="29">
        <v>12</v>
      </c>
      <c r="M75" s="29">
        <v>18</v>
      </c>
      <c r="N75" s="27" t="s">
        <v>334</v>
      </c>
      <c r="O75" s="27">
        <v>2024</v>
      </c>
      <c r="P75" s="29">
        <v>10</v>
      </c>
      <c r="Q75" s="29">
        <v>20</v>
      </c>
      <c r="R75" s="29">
        <v>18</v>
      </c>
      <c r="S75" s="30">
        <f>TabelaAssinantes!$L75/(SUM(TabelaAssinantes!$F75,TabelaAssinantes!$I75,TabelaAssinantes!$K75))</f>
        <v>0.4</v>
      </c>
      <c r="T75" s="31" t="str">
        <f>IF(TabelaAssinantes!$L75&gt;0,"Sim","Não")</f>
        <v>Sim</v>
      </c>
      <c r="U75" s="31">
        <f>TabelaAssinantes!$M75+TabelaAssinantes!$L75</f>
        <v>30</v>
      </c>
    </row>
    <row r="76" spans="1:21" x14ac:dyDescent="0.25">
      <c r="A76" s="27">
        <v>3305</v>
      </c>
      <c r="B76" s="26" t="s">
        <v>103</v>
      </c>
      <c r="C76" s="27" t="s">
        <v>22</v>
      </c>
      <c r="D76" s="28">
        <v>45422</v>
      </c>
      <c r="E76" s="27" t="s">
        <v>19</v>
      </c>
      <c r="F76" s="29">
        <v>5</v>
      </c>
      <c r="G76" s="27" t="s">
        <v>20</v>
      </c>
      <c r="H76" s="27" t="s">
        <v>23</v>
      </c>
      <c r="I76" s="29">
        <v>0</v>
      </c>
      <c r="J76" s="27" t="s">
        <v>23</v>
      </c>
      <c r="K76" s="29">
        <v>0</v>
      </c>
      <c r="L76" s="29">
        <v>2</v>
      </c>
      <c r="M76" s="29">
        <v>3</v>
      </c>
      <c r="N76" s="27" t="s">
        <v>334</v>
      </c>
      <c r="O76" s="27">
        <v>2024</v>
      </c>
      <c r="P76" s="29">
        <v>5</v>
      </c>
      <c r="Q76" s="29">
        <v>0</v>
      </c>
      <c r="R76" s="29">
        <v>3</v>
      </c>
      <c r="S76" s="30">
        <f>TabelaAssinantes!$L76/(SUM(TabelaAssinantes!$F76,TabelaAssinantes!$I76,TabelaAssinantes!$K76))</f>
        <v>0.4</v>
      </c>
      <c r="T76" s="31" t="str">
        <f>IF(TabelaAssinantes!$L76&gt;0,"Sim","Não")</f>
        <v>Sim</v>
      </c>
      <c r="U76" s="31">
        <f>TabelaAssinantes!$M76+TabelaAssinantes!$L76</f>
        <v>5</v>
      </c>
    </row>
    <row r="77" spans="1:21" x14ac:dyDescent="0.25">
      <c r="A77" s="27">
        <v>3306</v>
      </c>
      <c r="B77" s="26" t="s">
        <v>104</v>
      </c>
      <c r="C77" s="27" t="s">
        <v>18</v>
      </c>
      <c r="D77" s="28">
        <v>45423</v>
      </c>
      <c r="E77" s="27" t="s">
        <v>23</v>
      </c>
      <c r="F77" s="29">
        <v>15</v>
      </c>
      <c r="G77" s="27" t="s">
        <v>24</v>
      </c>
      <c r="H77" s="27" t="s">
        <v>19</v>
      </c>
      <c r="I77" s="29">
        <v>30</v>
      </c>
      <c r="J77" s="27" t="s">
        <v>19</v>
      </c>
      <c r="K77" s="29">
        <v>20</v>
      </c>
      <c r="L77" s="29">
        <v>5</v>
      </c>
      <c r="M77" s="29">
        <v>60</v>
      </c>
      <c r="N77" s="27" t="s">
        <v>334</v>
      </c>
      <c r="O77" s="27">
        <v>2024</v>
      </c>
      <c r="P77" s="29">
        <v>15</v>
      </c>
      <c r="Q77" s="29">
        <v>50</v>
      </c>
      <c r="R77" s="29">
        <v>60</v>
      </c>
      <c r="S77" s="30">
        <f>TabelaAssinantes!$L77/(SUM(TabelaAssinantes!$F77,TabelaAssinantes!$I77,TabelaAssinantes!$K77))</f>
        <v>7.6923076923076927E-2</v>
      </c>
      <c r="T77" s="31" t="str">
        <f>IF(TabelaAssinantes!$L77&gt;0,"Sim","Não")</f>
        <v>Sim</v>
      </c>
      <c r="U77" s="31">
        <f>TabelaAssinantes!$M77+TabelaAssinantes!$L77</f>
        <v>65</v>
      </c>
    </row>
    <row r="78" spans="1:21" x14ac:dyDescent="0.25">
      <c r="A78" s="27">
        <v>3307</v>
      </c>
      <c r="B78" s="26" t="s">
        <v>105</v>
      </c>
      <c r="C78" s="27" t="s">
        <v>26</v>
      </c>
      <c r="D78" s="28">
        <v>45424</v>
      </c>
      <c r="E78" s="27" t="s">
        <v>19</v>
      </c>
      <c r="F78" s="29">
        <v>10</v>
      </c>
      <c r="G78" s="27" t="s">
        <v>20</v>
      </c>
      <c r="H78" s="27" t="s">
        <v>23</v>
      </c>
      <c r="I78" s="29">
        <v>0</v>
      </c>
      <c r="J78" s="27" t="s">
        <v>19</v>
      </c>
      <c r="K78" s="29">
        <v>20</v>
      </c>
      <c r="L78" s="29">
        <v>10</v>
      </c>
      <c r="M78" s="29">
        <v>20</v>
      </c>
      <c r="N78" s="27" t="s">
        <v>334</v>
      </c>
      <c r="O78" s="27">
        <v>2024</v>
      </c>
      <c r="P78" s="29">
        <v>10</v>
      </c>
      <c r="Q78" s="29">
        <v>20</v>
      </c>
      <c r="R78" s="29">
        <v>20</v>
      </c>
      <c r="S78" s="30">
        <f>TabelaAssinantes!$L78/(SUM(TabelaAssinantes!$F78,TabelaAssinantes!$I78,TabelaAssinantes!$K78))</f>
        <v>0.33333333333333331</v>
      </c>
      <c r="T78" s="31" t="str">
        <f>IF(TabelaAssinantes!$L78&gt;0,"Sim","Não")</f>
        <v>Sim</v>
      </c>
      <c r="U78" s="31">
        <f>TabelaAssinantes!$M78+TabelaAssinantes!$L78</f>
        <v>30</v>
      </c>
    </row>
    <row r="79" spans="1:21" x14ac:dyDescent="0.25">
      <c r="A79" s="27">
        <v>3308</v>
      </c>
      <c r="B79" s="26" t="s">
        <v>106</v>
      </c>
      <c r="C79" s="27" t="s">
        <v>22</v>
      </c>
      <c r="D79" s="28">
        <v>45425</v>
      </c>
      <c r="E79" s="27" t="s">
        <v>23</v>
      </c>
      <c r="F79" s="29">
        <v>5</v>
      </c>
      <c r="G79" s="27" t="s">
        <v>27</v>
      </c>
      <c r="H79" s="27" t="s">
        <v>23</v>
      </c>
      <c r="I79" s="29">
        <v>0</v>
      </c>
      <c r="J79" s="27" t="s">
        <v>23</v>
      </c>
      <c r="K79" s="29">
        <v>0</v>
      </c>
      <c r="L79" s="29">
        <v>0</v>
      </c>
      <c r="M79" s="29">
        <v>5</v>
      </c>
      <c r="N79" s="27" t="s">
        <v>334</v>
      </c>
      <c r="O79" s="27">
        <v>2024</v>
      </c>
      <c r="P79" s="29">
        <v>5</v>
      </c>
      <c r="Q79" s="29">
        <v>0</v>
      </c>
      <c r="R79" s="29">
        <v>5</v>
      </c>
      <c r="S79" s="30">
        <f>TabelaAssinantes!$L79/(SUM(TabelaAssinantes!$F79,TabelaAssinantes!$I79,TabelaAssinantes!$K79))</f>
        <v>0</v>
      </c>
      <c r="T79" s="31" t="str">
        <f>IF(TabelaAssinantes!$L79&gt;0,"Sim","Não")</f>
        <v>Não</v>
      </c>
      <c r="U79" s="31">
        <f>TabelaAssinantes!$M79+TabelaAssinantes!$L79</f>
        <v>5</v>
      </c>
    </row>
    <row r="80" spans="1:21" x14ac:dyDescent="0.25">
      <c r="A80" s="27">
        <v>3309</v>
      </c>
      <c r="B80" s="26" t="s">
        <v>107</v>
      </c>
      <c r="C80" s="27" t="s">
        <v>18</v>
      </c>
      <c r="D80" s="28">
        <v>45426</v>
      </c>
      <c r="E80" s="27" t="s">
        <v>19</v>
      </c>
      <c r="F80" s="29">
        <v>15</v>
      </c>
      <c r="G80" s="27" t="s">
        <v>20</v>
      </c>
      <c r="H80" s="27" t="s">
        <v>19</v>
      </c>
      <c r="I80" s="29">
        <v>30</v>
      </c>
      <c r="J80" s="27" t="s">
        <v>19</v>
      </c>
      <c r="K80" s="29">
        <v>20</v>
      </c>
      <c r="L80" s="29">
        <v>3</v>
      </c>
      <c r="M80" s="29">
        <v>62</v>
      </c>
      <c r="N80" s="27" t="s">
        <v>334</v>
      </c>
      <c r="O80" s="27">
        <v>2024</v>
      </c>
      <c r="P80" s="29">
        <v>15</v>
      </c>
      <c r="Q80" s="29">
        <v>50</v>
      </c>
      <c r="R80" s="29">
        <v>62</v>
      </c>
      <c r="S80" s="30">
        <f>TabelaAssinantes!$L80/(SUM(TabelaAssinantes!$F80,TabelaAssinantes!$I80,TabelaAssinantes!$K80))</f>
        <v>4.6153846153846156E-2</v>
      </c>
      <c r="T80" s="31" t="str">
        <f>IF(TabelaAssinantes!$L80&gt;0,"Sim","Não")</f>
        <v>Sim</v>
      </c>
      <c r="U80" s="31">
        <f>TabelaAssinantes!$M80+TabelaAssinantes!$L80</f>
        <v>65</v>
      </c>
    </row>
    <row r="81" spans="1:21" x14ac:dyDescent="0.25">
      <c r="A81" s="27">
        <v>3310</v>
      </c>
      <c r="B81" s="26" t="s">
        <v>108</v>
      </c>
      <c r="C81" s="27" t="s">
        <v>26</v>
      </c>
      <c r="D81" s="28">
        <v>45427</v>
      </c>
      <c r="E81" s="27" t="s">
        <v>23</v>
      </c>
      <c r="F81" s="29">
        <v>10</v>
      </c>
      <c r="G81" s="27" t="s">
        <v>24</v>
      </c>
      <c r="H81" s="27" t="s">
        <v>23</v>
      </c>
      <c r="I81" s="29">
        <v>0</v>
      </c>
      <c r="J81" s="27" t="s">
        <v>19</v>
      </c>
      <c r="K81" s="29">
        <v>20</v>
      </c>
      <c r="L81" s="29">
        <v>15</v>
      </c>
      <c r="M81" s="29">
        <v>15</v>
      </c>
      <c r="N81" s="27" t="s">
        <v>334</v>
      </c>
      <c r="O81" s="27">
        <v>2024</v>
      </c>
      <c r="P81" s="29">
        <v>10</v>
      </c>
      <c r="Q81" s="29">
        <v>20</v>
      </c>
      <c r="R81" s="29">
        <v>15</v>
      </c>
      <c r="S81" s="30">
        <f>TabelaAssinantes!$L81/(SUM(TabelaAssinantes!$F81,TabelaAssinantes!$I81,TabelaAssinantes!$K81))</f>
        <v>0.5</v>
      </c>
      <c r="T81" s="31" t="str">
        <f>IF(TabelaAssinantes!$L81&gt;0,"Sim","Não")</f>
        <v>Sim</v>
      </c>
      <c r="U81" s="31">
        <f>TabelaAssinantes!$M81+TabelaAssinantes!$L81</f>
        <v>30</v>
      </c>
    </row>
    <row r="82" spans="1:21" x14ac:dyDescent="0.25">
      <c r="A82" s="27">
        <v>3311</v>
      </c>
      <c r="B82" s="26" t="s">
        <v>109</v>
      </c>
      <c r="C82" s="27" t="s">
        <v>22</v>
      </c>
      <c r="D82" s="28">
        <v>45428</v>
      </c>
      <c r="E82" s="27" t="s">
        <v>19</v>
      </c>
      <c r="F82" s="29">
        <v>5</v>
      </c>
      <c r="G82" s="27" t="s">
        <v>20</v>
      </c>
      <c r="H82" s="27" t="s">
        <v>23</v>
      </c>
      <c r="I82" s="29">
        <v>0</v>
      </c>
      <c r="J82" s="27" t="s">
        <v>23</v>
      </c>
      <c r="K82" s="29">
        <v>0</v>
      </c>
      <c r="L82" s="29">
        <v>1</v>
      </c>
      <c r="M82" s="29">
        <v>4</v>
      </c>
      <c r="N82" s="27" t="s">
        <v>334</v>
      </c>
      <c r="O82" s="27">
        <v>2024</v>
      </c>
      <c r="P82" s="29">
        <v>5</v>
      </c>
      <c r="Q82" s="29">
        <v>0</v>
      </c>
      <c r="R82" s="29">
        <v>4</v>
      </c>
      <c r="S82" s="30">
        <f>TabelaAssinantes!$L82/(SUM(TabelaAssinantes!$F82,TabelaAssinantes!$I82,TabelaAssinantes!$K82))</f>
        <v>0.2</v>
      </c>
      <c r="T82" s="31" t="str">
        <f>IF(TabelaAssinantes!$L82&gt;0,"Sim","Não")</f>
        <v>Sim</v>
      </c>
      <c r="U82" s="31">
        <f>TabelaAssinantes!$M82+TabelaAssinantes!$L82</f>
        <v>5</v>
      </c>
    </row>
    <row r="83" spans="1:21" x14ac:dyDescent="0.25">
      <c r="A83" s="27">
        <v>3312</v>
      </c>
      <c r="B83" s="26" t="s">
        <v>110</v>
      </c>
      <c r="C83" s="27" t="s">
        <v>18</v>
      </c>
      <c r="D83" s="28">
        <v>45429</v>
      </c>
      <c r="E83" s="27" t="s">
        <v>23</v>
      </c>
      <c r="F83" s="29">
        <v>15</v>
      </c>
      <c r="G83" s="27" t="s">
        <v>27</v>
      </c>
      <c r="H83" s="27" t="s">
        <v>19</v>
      </c>
      <c r="I83" s="29">
        <v>30</v>
      </c>
      <c r="J83" s="27" t="s">
        <v>19</v>
      </c>
      <c r="K83" s="29">
        <v>20</v>
      </c>
      <c r="L83" s="29">
        <v>7</v>
      </c>
      <c r="M83" s="29">
        <v>58</v>
      </c>
      <c r="N83" s="27" t="s">
        <v>334</v>
      </c>
      <c r="O83" s="27">
        <v>2024</v>
      </c>
      <c r="P83" s="29">
        <v>15</v>
      </c>
      <c r="Q83" s="29">
        <v>50</v>
      </c>
      <c r="R83" s="29">
        <v>58</v>
      </c>
      <c r="S83" s="30">
        <f>TabelaAssinantes!$L83/(SUM(TabelaAssinantes!$F83,TabelaAssinantes!$I83,TabelaAssinantes!$K83))</f>
        <v>0.1076923076923077</v>
      </c>
      <c r="T83" s="31" t="str">
        <f>IF(TabelaAssinantes!$L83&gt;0,"Sim","Não")</f>
        <v>Sim</v>
      </c>
      <c r="U83" s="31">
        <f>TabelaAssinantes!$M83+TabelaAssinantes!$L83</f>
        <v>65</v>
      </c>
    </row>
    <row r="84" spans="1:21" x14ac:dyDescent="0.25">
      <c r="A84" s="27">
        <v>3313</v>
      </c>
      <c r="B84" s="26" t="s">
        <v>111</v>
      </c>
      <c r="C84" s="27" t="s">
        <v>26</v>
      </c>
      <c r="D84" s="28">
        <v>45430</v>
      </c>
      <c r="E84" s="27" t="s">
        <v>19</v>
      </c>
      <c r="F84" s="29">
        <v>10</v>
      </c>
      <c r="G84" s="27" t="s">
        <v>20</v>
      </c>
      <c r="H84" s="27" t="s">
        <v>23</v>
      </c>
      <c r="I84" s="29">
        <v>0</v>
      </c>
      <c r="J84" s="27" t="s">
        <v>19</v>
      </c>
      <c r="K84" s="29">
        <v>20</v>
      </c>
      <c r="L84" s="29">
        <v>10</v>
      </c>
      <c r="M84" s="29">
        <v>20</v>
      </c>
      <c r="N84" s="27" t="s">
        <v>334</v>
      </c>
      <c r="O84" s="27">
        <v>2024</v>
      </c>
      <c r="P84" s="29">
        <v>10</v>
      </c>
      <c r="Q84" s="29">
        <v>20</v>
      </c>
      <c r="R84" s="29">
        <v>20</v>
      </c>
      <c r="S84" s="30">
        <f>TabelaAssinantes!$L84/(SUM(TabelaAssinantes!$F84,TabelaAssinantes!$I84,TabelaAssinantes!$K84))</f>
        <v>0.33333333333333331</v>
      </c>
      <c r="T84" s="31" t="str">
        <f>IF(TabelaAssinantes!$L84&gt;0,"Sim","Não")</f>
        <v>Sim</v>
      </c>
      <c r="U84" s="31">
        <f>TabelaAssinantes!$M84+TabelaAssinantes!$L84</f>
        <v>30</v>
      </c>
    </row>
    <row r="85" spans="1:21" x14ac:dyDescent="0.25">
      <c r="A85" s="27">
        <v>3314</v>
      </c>
      <c r="B85" s="26" t="s">
        <v>112</v>
      </c>
      <c r="C85" s="27" t="s">
        <v>22</v>
      </c>
      <c r="D85" s="28">
        <v>45431</v>
      </c>
      <c r="E85" s="27" t="s">
        <v>23</v>
      </c>
      <c r="F85" s="29">
        <v>5</v>
      </c>
      <c r="G85" s="27" t="s">
        <v>24</v>
      </c>
      <c r="H85" s="27" t="s">
        <v>23</v>
      </c>
      <c r="I85" s="29">
        <v>0</v>
      </c>
      <c r="J85" s="27" t="s">
        <v>23</v>
      </c>
      <c r="K85" s="29">
        <v>0</v>
      </c>
      <c r="L85" s="29">
        <v>0</v>
      </c>
      <c r="M85" s="29">
        <v>5</v>
      </c>
      <c r="N85" s="27" t="s">
        <v>334</v>
      </c>
      <c r="O85" s="27">
        <v>2024</v>
      </c>
      <c r="P85" s="29">
        <v>5</v>
      </c>
      <c r="Q85" s="29">
        <v>0</v>
      </c>
      <c r="R85" s="29">
        <v>5</v>
      </c>
      <c r="S85" s="30">
        <f>TabelaAssinantes!$L85/(SUM(TabelaAssinantes!$F85,TabelaAssinantes!$I85,TabelaAssinantes!$K85))</f>
        <v>0</v>
      </c>
      <c r="T85" s="31" t="str">
        <f>IF(TabelaAssinantes!$L85&gt;0,"Sim","Não")</f>
        <v>Não</v>
      </c>
      <c r="U85" s="31">
        <f>TabelaAssinantes!$M85+TabelaAssinantes!$L85</f>
        <v>5</v>
      </c>
    </row>
    <row r="86" spans="1:21" x14ac:dyDescent="0.25">
      <c r="A86" s="27">
        <v>3315</v>
      </c>
      <c r="B86" s="26" t="s">
        <v>113</v>
      </c>
      <c r="C86" s="27" t="s">
        <v>18</v>
      </c>
      <c r="D86" s="28">
        <v>45432</v>
      </c>
      <c r="E86" s="27" t="s">
        <v>19</v>
      </c>
      <c r="F86" s="29">
        <v>15</v>
      </c>
      <c r="G86" s="27" t="s">
        <v>20</v>
      </c>
      <c r="H86" s="27" t="s">
        <v>19</v>
      </c>
      <c r="I86" s="29">
        <v>30</v>
      </c>
      <c r="J86" s="27" t="s">
        <v>19</v>
      </c>
      <c r="K86" s="29">
        <v>20</v>
      </c>
      <c r="L86" s="29">
        <v>20</v>
      </c>
      <c r="M86" s="29">
        <v>45</v>
      </c>
      <c r="N86" s="27" t="s">
        <v>334</v>
      </c>
      <c r="O86" s="27">
        <v>2024</v>
      </c>
      <c r="P86" s="29">
        <v>15</v>
      </c>
      <c r="Q86" s="29">
        <v>50</v>
      </c>
      <c r="R86" s="29">
        <v>45</v>
      </c>
      <c r="S86" s="30">
        <f>TabelaAssinantes!$L86/(SUM(TabelaAssinantes!$F86,TabelaAssinantes!$I86,TabelaAssinantes!$K86))</f>
        <v>0.30769230769230771</v>
      </c>
      <c r="T86" s="31" t="str">
        <f>IF(TabelaAssinantes!$L86&gt;0,"Sim","Não")</f>
        <v>Sim</v>
      </c>
      <c r="U86" s="31">
        <f>TabelaAssinantes!$M86+TabelaAssinantes!$L86</f>
        <v>65</v>
      </c>
    </row>
    <row r="87" spans="1:21" x14ac:dyDescent="0.25">
      <c r="A87" s="27">
        <v>3316</v>
      </c>
      <c r="B87" s="26" t="s">
        <v>114</v>
      </c>
      <c r="C87" s="27" t="s">
        <v>26</v>
      </c>
      <c r="D87" s="28">
        <v>45433</v>
      </c>
      <c r="E87" s="27" t="s">
        <v>23</v>
      </c>
      <c r="F87" s="29">
        <v>10</v>
      </c>
      <c r="G87" s="27" t="s">
        <v>27</v>
      </c>
      <c r="H87" s="27" t="s">
        <v>23</v>
      </c>
      <c r="I87" s="29">
        <v>0</v>
      </c>
      <c r="J87" s="27" t="s">
        <v>19</v>
      </c>
      <c r="K87" s="29">
        <v>20</v>
      </c>
      <c r="L87" s="29">
        <v>15</v>
      </c>
      <c r="M87" s="29">
        <v>15</v>
      </c>
      <c r="N87" s="27" t="s">
        <v>334</v>
      </c>
      <c r="O87" s="27">
        <v>2024</v>
      </c>
      <c r="P87" s="29">
        <v>10</v>
      </c>
      <c r="Q87" s="29">
        <v>20</v>
      </c>
      <c r="R87" s="29">
        <v>15</v>
      </c>
      <c r="S87" s="30">
        <f>TabelaAssinantes!$L87/(SUM(TabelaAssinantes!$F87,TabelaAssinantes!$I87,TabelaAssinantes!$K87))</f>
        <v>0.5</v>
      </c>
      <c r="T87" s="31" t="str">
        <f>IF(TabelaAssinantes!$L87&gt;0,"Sim","Não")</f>
        <v>Sim</v>
      </c>
      <c r="U87" s="31">
        <f>TabelaAssinantes!$M87+TabelaAssinantes!$L87</f>
        <v>30</v>
      </c>
    </row>
    <row r="88" spans="1:21" x14ac:dyDescent="0.25">
      <c r="A88" s="27">
        <v>3317</v>
      </c>
      <c r="B88" s="26" t="s">
        <v>115</v>
      </c>
      <c r="C88" s="27" t="s">
        <v>22</v>
      </c>
      <c r="D88" s="28">
        <v>45434</v>
      </c>
      <c r="E88" s="27" t="s">
        <v>19</v>
      </c>
      <c r="F88" s="29">
        <v>5</v>
      </c>
      <c r="G88" s="27" t="s">
        <v>20</v>
      </c>
      <c r="H88" s="27" t="s">
        <v>23</v>
      </c>
      <c r="I88" s="29">
        <v>0</v>
      </c>
      <c r="J88" s="27" t="s">
        <v>23</v>
      </c>
      <c r="K88" s="29">
        <v>0</v>
      </c>
      <c r="L88" s="29">
        <v>1</v>
      </c>
      <c r="M88" s="29">
        <v>4</v>
      </c>
      <c r="N88" s="27" t="s">
        <v>334</v>
      </c>
      <c r="O88" s="27">
        <v>2024</v>
      </c>
      <c r="P88" s="29">
        <v>5</v>
      </c>
      <c r="Q88" s="29">
        <v>0</v>
      </c>
      <c r="R88" s="29">
        <v>4</v>
      </c>
      <c r="S88" s="30">
        <f>TabelaAssinantes!$L88/(SUM(TabelaAssinantes!$F88,TabelaAssinantes!$I88,TabelaAssinantes!$K88))</f>
        <v>0.2</v>
      </c>
      <c r="T88" s="31" t="str">
        <f>IF(TabelaAssinantes!$L88&gt;0,"Sim","Não")</f>
        <v>Sim</v>
      </c>
      <c r="U88" s="31">
        <f>TabelaAssinantes!$M88+TabelaAssinantes!$L88</f>
        <v>5</v>
      </c>
    </row>
    <row r="89" spans="1:21" x14ac:dyDescent="0.25">
      <c r="A89" s="27">
        <v>3318</v>
      </c>
      <c r="B89" s="26" t="s">
        <v>116</v>
      </c>
      <c r="C89" s="27" t="s">
        <v>18</v>
      </c>
      <c r="D89" s="28">
        <v>45435</v>
      </c>
      <c r="E89" s="27" t="s">
        <v>23</v>
      </c>
      <c r="F89" s="29">
        <v>15</v>
      </c>
      <c r="G89" s="27" t="s">
        <v>24</v>
      </c>
      <c r="H89" s="27" t="s">
        <v>19</v>
      </c>
      <c r="I89" s="29">
        <v>30</v>
      </c>
      <c r="J89" s="27" t="s">
        <v>19</v>
      </c>
      <c r="K89" s="29">
        <v>20</v>
      </c>
      <c r="L89" s="29">
        <v>3</v>
      </c>
      <c r="M89" s="29">
        <v>62</v>
      </c>
      <c r="N89" s="27" t="s">
        <v>334</v>
      </c>
      <c r="O89" s="27">
        <v>2024</v>
      </c>
      <c r="P89" s="29">
        <v>15</v>
      </c>
      <c r="Q89" s="29">
        <v>50</v>
      </c>
      <c r="R89" s="29">
        <v>62</v>
      </c>
      <c r="S89" s="30">
        <f>TabelaAssinantes!$L89/(SUM(TabelaAssinantes!$F89,TabelaAssinantes!$I89,TabelaAssinantes!$K89))</f>
        <v>4.6153846153846156E-2</v>
      </c>
      <c r="T89" s="31" t="str">
        <f>IF(TabelaAssinantes!$L89&gt;0,"Sim","Não")</f>
        <v>Sim</v>
      </c>
      <c r="U89" s="31">
        <f>TabelaAssinantes!$M89+TabelaAssinantes!$L89</f>
        <v>65</v>
      </c>
    </row>
    <row r="90" spans="1:21" x14ac:dyDescent="0.25">
      <c r="A90" s="27">
        <v>3319</v>
      </c>
      <c r="B90" s="26" t="s">
        <v>117</v>
      </c>
      <c r="C90" s="27" t="s">
        <v>26</v>
      </c>
      <c r="D90" s="28">
        <v>45436</v>
      </c>
      <c r="E90" s="27" t="s">
        <v>19</v>
      </c>
      <c r="F90" s="29">
        <v>10</v>
      </c>
      <c r="G90" s="27" t="s">
        <v>20</v>
      </c>
      <c r="H90" s="27" t="s">
        <v>23</v>
      </c>
      <c r="I90" s="29">
        <v>0</v>
      </c>
      <c r="J90" s="27" t="s">
        <v>19</v>
      </c>
      <c r="K90" s="29">
        <v>20</v>
      </c>
      <c r="L90" s="29">
        <v>10</v>
      </c>
      <c r="M90" s="29">
        <v>20</v>
      </c>
      <c r="N90" s="27" t="s">
        <v>334</v>
      </c>
      <c r="O90" s="27">
        <v>2024</v>
      </c>
      <c r="P90" s="29">
        <v>10</v>
      </c>
      <c r="Q90" s="29">
        <v>20</v>
      </c>
      <c r="R90" s="29">
        <v>20</v>
      </c>
      <c r="S90" s="30">
        <f>TabelaAssinantes!$L90/(SUM(TabelaAssinantes!$F90,TabelaAssinantes!$I90,TabelaAssinantes!$K90))</f>
        <v>0.33333333333333331</v>
      </c>
      <c r="T90" s="31" t="str">
        <f>IF(TabelaAssinantes!$L90&gt;0,"Sim","Não")</f>
        <v>Sim</v>
      </c>
      <c r="U90" s="31">
        <f>TabelaAssinantes!$M90+TabelaAssinantes!$L90</f>
        <v>30</v>
      </c>
    </row>
    <row r="91" spans="1:21" x14ac:dyDescent="0.25">
      <c r="A91" s="27">
        <v>3320</v>
      </c>
      <c r="B91" s="26" t="s">
        <v>118</v>
      </c>
      <c r="C91" s="27" t="s">
        <v>22</v>
      </c>
      <c r="D91" s="28">
        <v>45437</v>
      </c>
      <c r="E91" s="27" t="s">
        <v>23</v>
      </c>
      <c r="F91" s="29">
        <v>5</v>
      </c>
      <c r="G91" s="27" t="s">
        <v>27</v>
      </c>
      <c r="H91" s="27" t="s">
        <v>23</v>
      </c>
      <c r="I91" s="29">
        <v>0</v>
      </c>
      <c r="J91" s="27" t="s">
        <v>23</v>
      </c>
      <c r="K91" s="29">
        <v>0</v>
      </c>
      <c r="L91" s="29">
        <v>0</v>
      </c>
      <c r="M91" s="29">
        <v>5</v>
      </c>
      <c r="N91" s="27" t="s">
        <v>334</v>
      </c>
      <c r="O91" s="27">
        <v>2024</v>
      </c>
      <c r="P91" s="29">
        <v>5</v>
      </c>
      <c r="Q91" s="29">
        <v>0</v>
      </c>
      <c r="R91" s="29">
        <v>5</v>
      </c>
      <c r="S91" s="30">
        <f>TabelaAssinantes!$L91/(SUM(TabelaAssinantes!$F91,TabelaAssinantes!$I91,TabelaAssinantes!$K91))</f>
        <v>0</v>
      </c>
      <c r="T91" s="31" t="str">
        <f>IF(TabelaAssinantes!$L91&gt;0,"Sim","Não")</f>
        <v>Não</v>
      </c>
      <c r="U91" s="31">
        <f>TabelaAssinantes!$M91+TabelaAssinantes!$L91</f>
        <v>5</v>
      </c>
    </row>
    <row r="92" spans="1:21" x14ac:dyDescent="0.25">
      <c r="A92" s="27">
        <v>3321</v>
      </c>
      <c r="B92" s="26" t="s">
        <v>119</v>
      </c>
      <c r="C92" s="27" t="s">
        <v>18</v>
      </c>
      <c r="D92" s="28">
        <v>45438</v>
      </c>
      <c r="E92" s="27" t="s">
        <v>19</v>
      </c>
      <c r="F92" s="29">
        <v>15</v>
      </c>
      <c r="G92" s="27" t="s">
        <v>20</v>
      </c>
      <c r="H92" s="27" t="s">
        <v>19</v>
      </c>
      <c r="I92" s="29">
        <v>30</v>
      </c>
      <c r="J92" s="27" t="s">
        <v>19</v>
      </c>
      <c r="K92" s="29">
        <v>20</v>
      </c>
      <c r="L92" s="29">
        <v>5</v>
      </c>
      <c r="M92" s="29">
        <v>60</v>
      </c>
      <c r="N92" s="27" t="s">
        <v>334</v>
      </c>
      <c r="O92" s="27">
        <v>2024</v>
      </c>
      <c r="P92" s="29">
        <v>15</v>
      </c>
      <c r="Q92" s="29">
        <v>50</v>
      </c>
      <c r="R92" s="29">
        <v>60</v>
      </c>
      <c r="S92" s="30">
        <f>TabelaAssinantes!$L92/(SUM(TabelaAssinantes!$F92,TabelaAssinantes!$I92,TabelaAssinantes!$K92))</f>
        <v>7.6923076923076927E-2</v>
      </c>
      <c r="T92" s="31" t="str">
        <f>IF(TabelaAssinantes!$L92&gt;0,"Sim","Não")</f>
        <v>Sim</v>
      </c>
      <c r="U92" s="31">
        <f>TabelaAssinantes!$M92+TabelaAssinantes!$L92</f>
        <v>65</v>
      </c>
    </row>
    <row r="93" spans="1:21" x14ac:dyDescent="0.25">
      <c r="A93" s="27">
        <v>3322</v>
      </c>
      <c r="B93" s="26" t="s">
        <v>120</v>
      </c>
      <c r="C93" s="27" t="s">
        <v>26</v>
      </c>
      <c r="D93" s="28">
        <v>45439</v>
      </c>
      <c r="E93" s="27" t="s">
        <v>23</v>
      </c>
      <c r="F93" s="29">
        <v>10</v>
      </c>
      <c r="G93" s="27" t="s">
        <v>24</v>
      </c>
      <c r="H93" s="27" t="s">
        <v>23</v>
      </c>
      <c r="I93" s="29">
        <v>0</v>
      </c>
      <c r="J93" s="27" t="s">
        <v>19</v>
      </c>
      <c r="K93" s="29">
        <v>20</v>
      </c>
      <c r="L93" s="29">
        <v>15</v>
      </c>
      <c r="M93" s="29">
        <v>15</v>
      </c>
      <c r="N93" s="27" t="s">
        <v>334</v>
      </c>
      <c r="O93" s="27">
        <v>2024</v>
      </c>
      <c r="P93" s="29">
        <v>10</v>
      </c>
      <c r="Q93" s="29">
        <v>20</v>
      </c>
      <c r="R93" s="29">
        <v>15</v>
      </c>
      <c r="S93" s="30">
        <f>TabelaAssinantes!$L93/(SUM(TabelaAssinantes!$F93,TabelaAssinantes!$I93,TabelaAssinantes!$K93))</f>
        <v>0.5</v>
      </c>
      <c r="T93" s="31" t="str">
        <f>IF(TabelaAssinantes!$L93&gt;0,"Sim","Não")</f>
        <v>Sim</v>
      </c>
      <c r="U93" s="31">
        <f>TabelaAssinantes!$M93+TabelaAssinantes!$L93</f>
        <v>30</v>
      </c>
    </row>
    <row r="94" spans="1:21" x14ac:dyDescent="0.25">
      <c r="A94" s="27">
        <v>3323</v>
      </c>
      <c r="B94" s="26" t="s">
        <v>121</v>
      </c>
      <c r="C94" s="27" t="s">
        <v>22</v>
      </c>
      <c r="D94" s="28">
        <v>45440</v>
      </c>
      <c r="E94" s="27" t="s">
        <v>19</v>
      </c>
      <c r="F94" s="29">
        <v>5</v>
      </c>
      <c r="G94" s="27" t="s">
        <v>20</v>
      </c>
      <c r="H94" s="27" t="s">
        <v>23</v>
      </c>
      <c r="I94" s="29">
        <v>0</v>
      </c>
      <c r="J94" s="27" t="s">
        <v>23</v>
      </c>
      <c r="K94" s="29">
        <v>0</v>
      </c>
      <c r="L94" s="29">
        <v>1</v>
      </c>
      <c r="M94" s="29">
        <v>4</v>
      </c>
      <c r="N94" s="27" t="s">
        <v>334</v>
      </c>
      <c r="O94" s="27">
        <v>2024</v>
      </c>
      <c r="P94" s="29">
        <v>5</v>
      </c>
      <c r="Q94" s="29">
        <v>0</v>
      </c>
      <c r="R94" s="29">
        <v>4</v>
      </c>
      <c r="S94" s="30">
        <f>TabelaAssinantes!$L94/(SUM(TabelaAssinantes!$F94,TabelaAssinantes!$I94,TabelaAssinantes!$K94))</f>
        <v>0.2</v>
      </c>
      <c r="T94" s="31" t="str">
        <f>IF(TabelaAssinantes!$L94&gt;0,"Sim","Não")</f>
        <v>Sim</v>
      </c>
      <c r="U94" s="31">
        <f>TabelaAssinantes!$M94+TabelaAssinantes!$L94</f>
        <v>5</v>
      </c>
    </row>
    <row r="95" spans="1:21" x14ac:dyDescent="0.25">
      <c r="A95" s="27">
        <v>3324</v>
      </c>
      <c r="B95" s="26" t="s">
        <v>122</v>
      </c>
      <c r="C95" s="27" t="s">
        <v>18</v>
      </c>
      <c r="D95" s="28">
        <v>45441</v>
      </c>
      <c r="E95" s="27" t="s">
        <v>23</v>
      </c>
      <c r="F95" s="29">
        <v>15</v>
      </c>
      <c r="G95" s="27" t="s">
        <v>27</v>
      </c>
      <c r="H95" s="27" t="s">
        <v>19</v>
      </c>
      <c r="I95" s="29">
        <v>30</v>
      </c>
      <c r="J95" s="27" t="s">
        <v>19</v>
      </c>
      <c r="K95" s="29">
        <v>20</v>
      </c>
      <c r="L95" s="29">
        <v>20</v>
      </c>
      <c r="M95" s="29">
        <v>45</v>
      </c>
      <c r="N95" s="27" t="s">
        <v>334</v>
      </c>
      <c r="O95" s="27">
        <v>2024</v>
      </c>
      <c r="P95" s="29">
        <v>15</v>
      </c>
      <c r="Q95" s="29">
        <v>50</v>
      </c>
      <c r="R95" s="29">
        <v>45</v>
      </c>
      <c r="S95" s="30">
        <f>TabelaAssinantes!$L95/(SUM(TabelaAssinantes!$F95,TabelaAssinantes!$I95,TabelaAssinantes!$K95))</f>
        <v>0.30769230769230771</v>
      </c>
      <c r="T95" s="31" t="str">
        <f>IF(TabelaAssinantes!$L95&gt;0,"Sim","Não")</f>
        <v>Sim</v>
      </c>
      <c r="U95" s="31">
        <f>TabelaAssinantes!$M95+TabelaAssinantes!$L95</f>
        <v>65</v>
      </c>
    </row>
    <row r="96" spans="1:21" x14ac:dyDescent="0.25">
      <c r="A96" s="27">
        <v>3325</v>
      </c>
      <c r="B96" s="26" t="s">
        <v>123</v>
      </c>
      <c r="C96" s="27" t="s">
        <v>26</v>
      </c>
      <c r="D96" s="28">
        <v>45442</v>
      </c>
      <c r="E96" s="27" t="s">
        <v>19</v>
      </c>
      <c r="F96" s="29">
        <v>10</v>
      </c>
      <c r="G96" s="27" t="s">
        <v>27</v>
      </c>
      <c r="H96" s="27" t="s">
        <v>23</v>
      </c>
      <c r="I96" s="29">
        <v>0</v>
      </c>
      <c r="J96" s="27" t="s">
        <v>19</v>
      </c>
      <c r="K96" s="29">
        <v>20</v>
      </c>
      <c r="L96" s="29">
        <v>15</v>
      </c>
      <c r="M96" s="29">
        <v>15</v>
      </c>
      <c r="N96" s="27" t="s">
        <v>334</v>
      </c>
      <c r="O96" s="27">
        <v>2024</v>
      </c>
      <c r="P96" s="29">
        <v>10</v>
      </c>
      <c r="Q96" s="29">
        <v>20</v>
      </c>
      <c r="R96" s="29">
        <v>15</v>
      </c>
      <c r="S96" s="30">
        <f>TabelaAssinantes!$L96/(SUM(TabelaAssinantes!$F96,TabelaAssinantes!$I96,TabelaAssinantes!$K96))</f>
        <v>0.5</v>
      </c>
      <c r="T96" s="31" t="str">
        <f>IF(TabelaAssinantes!$L96&gt;0,"Sim","Não")</f>
        <v>Sim</v>
      </c>
      <c r="U96" s="31">
        <f>TabelaAssinantes!$M96+TabelaAssinantes!$L96</f>
        <v>30</v>
      </c>
    </row>
    <row r="97" spans="1:21" x14ac:dyDescent="0.25">
      <c r="A97" s="27">
        <v>3326</v>
      </c>
      <c r="B97" s="26" t="s">
        <v>124</v>
      </c>
      <c r="C97" s="27" t="s">
        <v>22</v>
      </c>
      <c r="D97" s="28">
        <v>45443</v>
      </c>
      <c r="E97" s="27" t="s">
        <v>23</v>
      </c>
      <c r="F97" s="29">
        <v>5</v>
      </c>
      <c r="G97" s="27" t="s">
        <v>24</v>
      </c>
      <c r="H97" s="27" t="s">
        <v>23</v>
      </c>
      <c r="I97" s="29">
        <v>0</v>
      </c>
      <c r="J97" s="27" t="s">
        <v>23</v>
      </c>
      <c r="K97" s="29">
        <v>0</v>
      </c>
      <c r="L97" s="29">
        <v>0</v>
      </c>
      <c r="M97" s="29">
        <v>5</v>
      </c>
      <c r="N97" s="27" t="s">
        <v>334</v>
      </c>
      <c r="O97" s="27">
        <v>2024</v>
      </c>
      <c r="P97" s="29">
        <v>5</v>
      </c>
      <c r="Q97" s="29">
        <v>0</v>
      </c>
      <c r="R97" s="29">
        <v>5</v>
      </c>
      <c r="S97" s="30">
        <f>TabelaAssinantes!$L97/(SUM(TabelaAssinantes!$F97,TabelaAssinantes!$I97,TabelaAssinantes!$K97))</f>
        <v>0</v>
      </c>
      <c r="T97" s="31" t="str">
        <f>IF(TabelaAssinantes!$L97&gt;0,"Sim","Não")</f>
        <v>Não</v>
      </c>
      <c r="U97" s="31">
        <f>TabelaAssinantes!$M97+TabelaAssinantes!$L97</f>
        <v>5</v>
      </c>
    </row>
    <row r="98" spans="1:21" x14ac:dyDescent="0.25">
      <c r="A98" s="27">
        <v>3327</v>
      </c>
      <c r="B98" s="26" t="s">
        <v>125</v>
      </c>
      <c r="C98" s="27" t="s">
        <v>18</v>
      </c>
      <c r="D98" s="28">
        <v>45444</v>
      </c>
      <c r="E98" s="27" t="s">
        <v>19</v>
      </c>
      <c r="F98" s="29">
        <v>15</v>
      </c>
      <c r="G98" s="27" t="s">
        <v>20</v>
      </c>
      <c r="H98" s="27" t="s">
        <v>19</v>
      </c>
      <c r="I98" s="29">
        <v>30</v>
      </c>
      <c r="J98" s="27" t="s">
        <v>19</v>
      </c>
      <c r="K98" s="29">
        <v>20</v>
      </c>
      <c r="L98" s="29">
        <v>7</v>
      </c>
      <c r="M98" s="29">
        <v>58</v>
      </c>
      <c r="N98" s="27" t="s">
        <v>335</v>
      </c>
      <c r="O98" s="27">
        <v>2024</v>
      </c>
      <c r="P98" s="29">
        <v>15</v>
      </c>
      <c r="Q98" s="29">
        <v>50</v>
      </c>
      <c r="R98" s="29">
        <v>58</v>
      </c>
      <c r="S98" s="30">
        <f>TabelaAssinantes!$L98/(SUM(TabelaAssinantes!$F98,TabelaAssinantes!$I98,TabelaAssinantes!$K98))</f>
        <v>0.1076923076923077</v>
      </c>
      <c r="T98" s="31" t="str">
        <f>IF(TabelaAssinantes!$L98&gt;0,"Sim","Não")</f>
        <v>Sim</v>
      </c>
      <c r="U98" s="31">
        <f>TabelaAssinantes!$M98+TabelaAssinantes!$L98</f>
        <v>65</v>
      </c>
    </row>
    <row r="99" spans="1:21" x14ac:dyDescent="0.25">
      <c r="A99" s="27">
        <v>3328</v>
      </c>
      <c r="B99" s="26" t="s">
        <v>126</v>
      </c>
      <c r="C99" s="27" t="s">
        <v>26</v>
      </c>
      <c r="D99" s="28">
        <v>45445</v>
      </c>
      <c r="E99" s="27" t="s">
        <v>23</v>
      </c>
      <c r="F99" s="29">
        <v>10</v>
      </c>
      <c r="G99" s="27" t="s">
        <v>24</v>
      </c>
      <c r="H99" s="27" t="s">
        <v>23</v>
      </c>
      <c r="I99" s="29">
        <v>0</v>
      </c>
      <c r="J99" s="27" t="s">
        <v>19</v>
      </c>
      <c r="K99" s="29">
        <v>20</v>
      </c>
      <c r="L99" s="29">
        <v>10</v>
      </c>
      <c r="M99" s="29">
        <v>20</v>
      </c>
      <c r="N99" s="27" t="s">
        <v>335</v>
      </c>
      <c r="O99" s="27">
        <v>2024</v>
      </c>
      <c r="P99" s="29">
        <v>10</v>
      </c>
      <c r="Q99" s="29">
        <v>20</v>
      </c>
      <c r="R99" s="29">
        <v>20</v>
      </c>
      <c r="S99" s="30">
        <f>TabelaAssinantes!$L99/(SUM(TabelaAssinantes!$F99,TabelaAssinantes!$I99,TabelaAssinantes!$K99))</f>
        <v>0.33333333333333331</v>
      </c>
      <c r="T99" s="31" t="str">
        <f>IF(TabelaAssinantes!$L99&gt;0,"Sim","Não")</f>
        <v>Sim</v>
      </c>
      <c r="U99" s="31">
        <f>TabelaAssinantes!$M99+TabelaAssinantes!$L99</f>
        <v>30</v>
      </c>
    </row>
    <row r="100" spans="1:21" x14ac:dyDescent="0.25">
      <c r="A100" s="27">
        <v>3329</v>
      </c>
      <c r="B100" s="26" t="s">
        <v>127</v>
      </c>
      <c r="C100" s="27" t="s">
        <v>22</v>
      </c>
      <c r="D100" s="28">
        <v>45446</v>
      </c>
      <c r="E100" s="27" t="s">
        <v>19</v>
      </c>
      <c r="F100" s="29">
        <v>5</v>
      </c>
      <c r="G100" s="27" t="s">
        <v>27</v>
      </c>
      <c r="H100" s="27" t="s">
        <v>23</v>
      </c>
      <c r="I100" s="29">
        <v>0</v>
      </c>
      <c r="J100" s="27" t="s">
        <v>23</v>
      </c>
      <c r="K100" s="29">
        <v>0</v>
      </c>
      <c r="L100" s="29">
        <v>1</v>
      </c>
      <c r="M100" s="29">
        <v>4</v>
      </c>
      <c r="N100" s="27" t="s">
        <v>335</v>
      </c>
      <c r="O100" s="27">
        <v>2024</v>
      </c>
      <c r="P100" s="29">
        <v>5</v>
      </c>
      <c r="Q100" s="29">
        <v>0</v>
      </c>
      <c r="R100" s="29">
        <v>4</v>
      </c>
      <c r="S100" s="30">
        <f>TabelaAssinantes!$L100/(SUM(TabelaAssinantes!$F100,TabelaAssinantes!$I100,TabelaAssinantes!$K100))</f>
        <v>0.2</v>
      </c>
      <c r="T100" s="31" t="str">
        <f>IF(TabelaAssinantes!$L100&gt;0,"Sim","Não")</f>
        <v>Sim</v>
      </c>
      <c r="U100" s="31">
        <f>TabelaAssinantes!$M100+TabelaAssinantes!$L100</f>
        <v>5</v>
      </c>
    </row>
    <row r="101" spans="1:21" x14ac:dyDescent="0.25">
      <c r="A101" s="27">
        <v>3330</v>
      </c>
      <c r="B101" s="26" t="s">
        <v>128</v>
      </c>
      <c r="C101" s="27" t="s">
        <v>18</v>
      </c>
      <c r="D101" s="28">
        <v>45447</v>
      </c>
      <c r="E101" s="27" t="s">
        <v>23</v>
      </c>
      <c r="F101" s="29">
        <v>15</v>
      </c>
      <c r="G101" s="27" t="s">
        <v>20</v>
      </c>
      <c r="H101" s="27" t="s">
        <v>19</v>
      </c>
      <c r="I101" s="29">
        <v>30</v>
      </c>
      <c r="J101" s="27" t="s">
        <v>19</v>
      </c>
      <c r="K101" s="29">
        <v>20</v>
      </c>
      <c r="L101" s="29">
        <v>15</v>
      </c>
      <c r="M101" s="29">
        <v>50</v>
      </c>
      <c r="N101" s="27" t="s">
        <v>335</v>
      </c>
      <c r="O101" s="27">
        <v>2024</v>
      </c>
      <c r="P101" s="29">
        <v>15</v>
      </c>
      <c r="Q101" s="29">
        <v>50</v>
      </c>
      <c r="R101" s="29">
        <v>50</v>
      </c>
      <c r="S101" s="30">
        <f>TabelaAssinantes!$L101/(SUM(TabelaAssinantes!$F101,TabelaAssinantes!$I101,TabelaAssinantes!$K101))</f>
        <v>0.23076923076923078</v>
      </c>
      <c r="T101" s="31" t="str">
        <f>IF(TabelaAssinantes!$L101&gt;0,"Sim","Não")</f>
        <v>Sim</v>
      </c>
      <c r="U101" s="31">
        <f>TabelaAssinantes!$M101+TabelaAssinantes!$L101</f>
        <v>65</v>
      </c>
    </row>
    <row r="102" spans="1:21" x14ac:dyDescent="0.25">
      <c r="A102" s="27">
        <v>3331</v>
      </c>
      <c r="B102" s="26" t="s">
        <v>129</v>
      </c>
      <c r="C102" s="27" t="s">
        <v>26</v>
      </c>
      <c r="D102" s="28">
        <v>45448</v>
      </c>
      <c r="E102" s="27" t="s">
        <v>19</v>
      </c>
      <c r="F102" s="29">
        <v>10</v>
      </c>
      <c r="G102" s="27" t="s">
        <v>20</v>
      </c>
      <c r="H102" s="27" t="s">
        <v>23</v>
      </c>
      <c r="I102" s="29">
        <v>0</v>
      </c>
      <c r="J102" s="27" t="s">
        <v>19</v>
      </c>
      <c r="K102" s="29">
        <v>20</v>
      </c>
      <c r="L102" s="29">
        <v>5</v>
      </c>
      <c r="M102" s="29">
        <v>25</v>
      </c>
      <c r="N102" s="27" t="s">
        <v>335</v>
      </c>
      <c r="O102" s="27">
        <v>2024</v>
      </c>
      <c r="P102" s="29">
        <v>10</v>
      </c>
      <c r="Q102" s="29">
        <v>20</v>
      </c>
      <c r="R102" s="29">
        <v>25</v>
      </c>
      <c r="S102" s="30">
        <f>TabelaAssinantes!$L102/(SUM(TabelaAssinantes!$F102,TabelaAssinantes!$I102,TabelaAssinantes!$K102))</f>
        <v>0.16666666666666666</v>
      </c>
      <c r="T102" s="31" t="str">
        <f>IF(TabelaAssinantes!$L102&gt;0,"Sim","Não")</f>
        <v>Sim</v>
      </c>
      <c r="U102" s="31">
        <f>TabelaAssinantes!$M102+TabelaAssinantes!$L102</f>
        <v>30</v>
      </c>
    </row>
    <row r="103" spans="1:21" x14ac:dyDescent="0.25">
      <c r="A103" s="27">
        <v>3332</v>
      </c>
      <c r="B103" s="26" t="s">
        <v>130</v>
      </c>
      <c r="C103" s="27" t="s">
        <v>22</v>
      </c>
      <c r="D103" s="28">
        <v>45449</v>
      </c>
      <c r="E103" s="27" t="s">
        <v>23</v>
      </c>
      <c r="F103" s="29">
        <v>5</v>
      </c>
      <c r="G103" s="27" t="s">
        <v>24</v>
      </c>
      <c r="H103" s="27" t="s">
        <v>23</v>
      </c>
      <c r="I103" s="29">
        <v>0</v>
      </c>
      <c r="J103" s="27" t="s">
        <v>23</v>
      </c>
      <c r="K103" s="29">
        <v>0</v>
      </c>
      <c r="L103" s="29">
        <v>0</v>
      </c>
      <c r="M103" s="29">
        <v>5</v>
      </c>
      <c r="N103" s="27" t="s">
        <v>335</v>
      </c>
      <c r="O103" s="27">
        <v>2024</v>
      </c>
      <c r="P103" s="29">
        <v>5</v>
      </c>
      <c r="Q103" s="29">
        <v>0</v>
      </c>
      <c r="R103" s="29">
        <v>5</v>
      </c>
      <c r="S103" s="30">
        <f>TabelaAssinantes!$L103/(SUM(TabelaAssinantes!$F103,TabelaAssinantes!$I103,TabelaAssinantes!$K103))</f>
        <v>0</v>
      </c>
      <c r="T103" s="31" t="str">
        <f>IF(TabelaAssinantes!$L103&gt;0,"Sim","Não")</f>
        <v>Não</v>
      </c>
      <c r="U103" s="31">
        <f>TabelaAssinantes!$M103+TabelaAssinantes!$L103</f>
        <v>5</v>
      </c>
    </row>
    <row r="104" spans="1:21" x14ac:dyDescent="0.25">
      <c r="A104" s="27">
        <v>3333</v>
      </c>
      <c r="B104" s="26" t="s">
        <v>131</v>
      </c>
      <c r="C104" s="27" t="s">
        <v>18</v>
      </c>
      <c r="D104" s="28">
        <v>45450</v>
      </c>
      <c r="E104" s="27" t="s">
        <v>19</v>
      </c>
      <c r="F104" s="29">
        <v>15</v>
      </c>
      <c r="G104" s="27" t="s">
        <v>27</v>
      </c>
      <c r="H104" s="27" t="s">
        <v>19</v>
      </c>
      <c r="I104" s="29">
        <v>30</v>
      </c>
      <c r="J104" s="27" t="s">
        <v>19</v>
      </c>
      <c r="K104" s="29">
        <v>20</v>
      </c>
      <c r="L104" s="29">
        <v>20</v>
      </c>
      <c r="M104" s="29">
        <v>45</v>
      </c>
      <c r="N104" s="27" t="s">
        <v>335</v>
      </c>
      <c r="O104" s="27">
        <v>2024</v>
      </c>
      <c r="P104" s="29">
        <v>15</v>
      </c>
      <c r="Q104" s="29">
        <v>50</v>
      </c>
      <c r="R104" s="29">
        <v>45</v>
      </c>
      <c r="S104" s="30">
        <f>TabelaAssinantes!$L104/(SUM(TabelaAssinantes!$F104,TabelaAssinantes!$I104,TabelaAssinantes!$K104))</f>
        <v>0.30769230769230771</v>
      </c>
      <c r="T104" s="31" t="str">
        <f>IF(TabelaAssinantes!$L104&gt;0,"Sim","Não")</f>
        <v>Sim</v>
      </c>
      <c r="U104" s="31">
        <f>TabelaAssinantes!$M104+TabelaAssinantes!$L104</f>
        <v>65</v>
      </c>
    </row>
    <row r="105" spans="1:21" x14ac:dyDescent="0.25">
      <c r="A105" s="27">
        <v>3334</v>
      </c>
      <c r="B105" s="26" t="s">
        <v>132</v>
      </c>
      <c r="C105" s="27" t="s">
        <v>26</v>
      </c>
      <c r="D105" s="28">
        <v>45451</v>
      </c>
      <c r="E105" s="27" t="s">
        <v>23</v>
      </c>
      <c r="F105" s="29">
        <v>10</v>
      </c>
      <c r="G105" s="27" t="s">
        <v>27</v>
      </c>
      <c r="H105" s="27" t="s">
        <v>23</v>
      </c>
      <c r="I105" s="29">
        <v>0</v>
      </c>
      <c r="J105" s="27" t="s">
        <v>19</v>
      </c>
      <c r="K105" s="29">
        <v>20</v>
      </c>
      <c r="L105" s="29">
        <v>12</v>
      </c>
      <c r="M105" s="29">
        <v>18</v>
      </c>
      <c r="N105" s="27" t="s">
        <v>335</v>
      </c>
      <c r="O105" s="27">
        <v>2024</v>
      </c>
      <c r="P105" s="29">
        <v>10</v>
      </c>
      <c r="Q105" s="29">
        <v>20</v>
      </c>
      <c r="R105" s="29">
        <v>18</v>
      </c>
      <c r="S105" s="30">
        <f>TabelaAssinantes!$L105/(SUM(TabelaAssinantes!$F105,TabelaAssinantes!$I105,TabelaAssinantes!$K105))</f>
        <v>0.4</v>
      </c>
      <c r="T105" s="31" t="str">
        <f>IF(TabelaAssinantes!$L105&gt;0,"Sim","Não")</f>
        <v>Sim</v>
      </c>
      <c r="U105" s="31">
        <f>TabelaAssinantes!$M105+TabelaAssinantes!$L105</f>
        <v>30</v>
      </c>
    </row>
    <row r="106" spans="1:21" x14ac:dyDescent="0.25">
      <c r="A106" s="27">
        <v>3335</v>
      </c>
      <c r="B106" s="26" t="s">
        <v>133</v>
      </c>
      <c r="C106" s="27" t="s">
        <v>22</v>
      </c>
      <c r="D106" s="28">
        <v>45452</v>
      </c>
      <c r="E106" s="27" t="s">
        <v>19</v>
      </c>
      <c r="F106" s="29">
        <v>5</v>
      </c>
      <c r="G106" s="27" t="s">
        <v>20</v>
      </c>
      <c r="H106" s="27" t="s">
        <v>23</v>
      </c>
      <c r="I106" s="29">
        <v>0</v>
      </c>
      <c r="J106" s="27" t="s">
        <v>23</v>
      </c>
      <c r="K106" s="29">
        <v>0</v>
      </c>
      <c r="L106" s="29">
        <v>2</v>
      </c>
      <c r="M106" s="29">
        <v>3</v>
      </c>
      <c r="N106" s="27" t="s">
        <v>335</v>
      </c>
      <c r="O106" s="27">
        <v>2024</v>
      </c>
      <c r="P106" s="29">
        <v>5</v>
      </c>
      <c r="Q106" s="29">
        <v>0</v>
      </c>
      <c r="R106" s="29">
        <v>3</v>
      </c>
      <c r="S106" s="30">
        <f>TabelaAssinantes!$L106/(SUM(TabelaAssinantes!$F106,TabelaAssinantes!$I106,TabelaAssinantes!$K106))</f>
        <v>0.4</v>
      </c>
      <c r="T106" s="31" t="str">
        <f>IF(TabelaAssinantes!$L106&gt;0,"Sim","Não")</f>
        <v>Sim</v>
      </c>
      <c r="U106" s="31">
        <f>TabelaAssinantes!$M106+TabelaAssinantes!$L106</f>
        <v>5</v>
      </c>
    </row>
    <row r="107" spans="1:21" x14ac:dyDescent="0.25">
      <c r="A107" s="27">
        <v>3336</v>
      </c>
      <c r="B107" s="26" t="s">
        <v>134</v>
      </c>
      <c r="C107" s="27" t="s">
        <v>22</v>
      </c>
      <c r="D107" s="28">
        <v>45453</v>
      </c>
      <c r="E107" s="27" t="s">
        <v>19</v>
      </c>
      <c r="F107" s="29">
        <v>5</v>
      </c>
      <c r="G107" s="27" t="s">
        <v>20</v>
      </c>
      <c r="H107" s="27" t="s">
        <v>23</v>
      </c>
      <c r="I107" s="29">
        <v>0</v>
      </c>
      <c r="J107" s="27" t="s">
        <v>23</v>
      </c>
      <c r="K107" s="29">
        <v>0</v>
      </c>
      <c r="L107" s="29">
        <v>0</v>
      </c>
      <c r="M107" s="29">
        <v>5</v>
      </c>
      <c r="N107" s="27" t="s">
        <v>335</v>
      </c>
      <c r="O107" s="27">
        <v>2024</v>
      </c>
      <c r="P107" s="29">
        <v>5</v>
      </c>
      <c r="Q107" s="29">
        <v>0</v>
      </c>
      <c r="R107" s="29">
        <v>5</v>
      </c>
      <c r="S107" s="30">
        <f>TabelaAssinantes!$L107/(SUM(TabelaAssinantes!$F107,TabelaAssinantes!$I107,TabelaAssinantes!$K107))</f>
        <v>0</v>
      </c>
      <c r="T107" s="31" t="str">
        <f>IF(TabelaAssinantes!$L107&gt;0,"Sim","Não")</f>
        <v>Não</v>
      </c>
      <c r="U107" s="31">
        <f>TabelaAssinantes!$M107+TabelaAssinantes!$L107</f>
        <v>5</v>
      </c>
    </row>
    <row r="108" spans="1:21" x14ac:dyDescent="0.25">
      <c r="A108" s="27">
        <v>3337</v>
      </c>
      <c r="B108" s="26" t="s">
        <v>135</v>
      </c>
      <c r="C108" s="27" t="s">
        <v>18</v>
      </c>
      <c r="D108" s="28">
        <v>45454</v>
      </c>
      <c r="E108" s="27" t="s">
        <v>23</v>
      </c>
      <c r="F108" s="29">
        <v>15</v>
      </c>
      <c r="G108" s="27" t="s">
        <v>27</v>
      </c>
      <c r="H108" s="27" t="s">
        <v>19</v>
      </c>
      <c r="I108" s="29">
        <v>30</v>
      </c>
      <c r="J108" s="27" t="s">
        <v>19</v>
      </c>
      <c r="K108" s="29">
        <v>20</v>
      </c>
      <c r="L108" s="29">
        <v>7</v>
      </c>
      <c r="M108" s="29">
        <v>58</v>
      </c>
      <c r="N108" s="27" t="s">
        <v>335</v>
      </c>
      <c r="O108" s="27">
        <v>2024</v>
      </c>
      <c r="P108" s="29">
        <v>15</v>
      </c>
      <c r="Q108" s="29">
        <v>50</v>
      </c>
      <c r="R108" s="29">
        <v>58</v>
      </c>
      <c r="S108" s="30">
        <f>TabelaAssinantes!$L108/(SUM(TabelaAssinantes!$F108,TabelaAssinantes!$I108,TabelaAssinantes!$K108))</f>
        <v>0.1076923076923077</v>
      </c>
      <c r="T108" s="31" t="str">
        <f>IF(TabelaAssinantes!$L108&gt;0,"Sim","Não")</f>
        <v>Sim</v>
      </c>
      <c r="U108" s="31">
        <f>TabelaAssinantes!$M108+TabelaAssinantes!$L108</f>
        <v>65</v>
      </c>
    </row>
    <row r="109" spans="1:21" x14ac:dyDescent="0.25">
      <c r="A109" s="27">
        <v>3338</v>
      </c>
      <c r="B109" s="26" t="s">
        <v>136</v>
      </c>
      <c r="C109" s="27" t="s">
        <v>26</v>
      </c>
      <c r="D109" s="28">
        <v>45455</v>
      </c>
      <c r="E109" s="27" t="s">
        <v>19</v>
      </c>
      <c r="F109" s="29">
        <v>10</v>
      </c>
      <c r="G109" s="27" t="s">
        <v>24</v>
      </c>
      <c r="H109" s="27" t="s">
        <v>23</v>
      </c>
      <c r="I109" s="29">
        <v>0</v>
      </c>
      <c r="J109" s="27" t="s">
        <v>19</v>
      </c>
      <c r="K109" s="29">
        <v>20</v>
      </c>
      <c r="L109" s="29">
        <v>10</v>
      </c>
      <c r="M109" s="29">
        <v>20</v>
      </c>
      <c r="N109" s="27" t="s">
        <v>335</v>
      </c>
      <c r="O109" s="27">
        <v>2024</v>
      </c>
      <c r="P109" s="29">
        <v>10</v>
      </c>
      <c r="Q109" s="29">
        <v>20</v>
      </c>
      <c r="R109" s="29">
        <v>20</v>
      </c>
      <c r="S109" s="30">
        <f>TabelaAssinantes!$L109/(SUM(TabelaAssinantes!$F109,TabelaAssinantes!$I109,TabelaAssinantes!$K109))</f>
        <v>0.33333333333333331</v>
      </c>
      <c r="T109" s="31" t="str">
        <f>IF(TabelaAssinantes!$L109&gt;0,"Sim","Não")</f>
        <v>Sim</v>
      </c>
      <c r="U109" s="31">
        <f>TabelaAssinantes!$M109+TabelaAssinantes!$L109</f>
        <v>30</v>
      </c>
    </row>
    <row r="110" spans="1:21" x14ac:dyDescent="0.25">
      <c r="A110" s="27">
        <v>3339</v>
      </c>
      <c r="B110" s="26" t="s">
        <v>137</v>
      </c>
      <c r="C110" s="27" t="s">
        <v>22</v>
      </c>
      <c r="D110" s="28">
        <v>45456</v>
      </c>
      <c r="E110" s="27" t="s">
        <v>23</v>
      </c>
      <c r="F110" s="29">
        <v>5</v>
      </c>
      <c r="G110" s="27" t="s">
        <v>27</v>
      </c>
      <c r="H110" s="27" t="s">
        <v>23</v>
      </c>
      <c r="I110" s="29">
        <v>0</v>
      </c>
      <c r="J110" s="27" t="s">
        <v>23</v>
      </c>
      <c r="K110" s="29">
        <v>0</v>
      </c>
      <c r="L110" s="29">
        <v>1</v>
      </c>
      <c r="M110" s="29">
        <v>4</v>
      </c>
      <c r="N110" s="27" t="s">
        <v>335</v>
      </c>
      <c r="O110" s="27">
        <v>2024</v>
      </c>
      <c r="P110" s="29">
        <v>5</v>
      </c>
      <c r="Q110" s="29">
        <v>0</v>
      </c>
      <c r="R110" s="29">
        <v>4</v>
      </c>
      <c r="S110" s="30">
        <f>TabelaAssinantes!$L110/(SUM(TabelaAssinantes!$F110,TabelaAssinantes!$I110,TabelaAssinantes!$K110))</f>
        <v>0.2</v>
      </c>
      <c r="T110" s="31" t="str">
        <f>IF(TabelaAssinantes!$L110&gt;0,"Sim","Não")</f>
        <v>Sim</v>
      </c>
      <c r="U110" s="31">
        <f>TabelaAssinantes!$M110+TabelaAssinantes!$L110</f>
        <v>5</v>
      </c>
    </row>
    <row r="111" spans="1:21" x14ac:dyDescent="0.25">
      <c r="A111" s="27">
        <v>3340</v>
      </c>
      <c r="B111" s="26" t="s">
        <v>138</v>
      </c>
      <c r="C111" s="27" t="s">
        <v>18</v>
      </c>
      <c r="D111" s="28">
        <v>45457</v>
      </c>
      <c r="E111" s="27" t="s">
        <v>19</v>
      </c>
      <c r="F111" s="29">
        <v>15</v>
      </c>
      <c r="G111" s="27" t="s">
        <v>20</v>
      </c>
      <c r="H111" s="27" t="s">
        <v>19</v>
      </c>
      <c r="I111" s="29">
        <v>30</v>
      </c>
      <c r="J111" s="27" t="s">
        <v>19</v>
      </c>
      <c r="K111" s="29">
        <v>20</v>
      </c>
      <c r="L111" s="29">
        <v>15</v>
      </c>
      <c r="M111" s="29">
        <v>50</v>
      </c>
      <c r="N111" s="27" t="s">
        <v>335</v>
      </c>
      <c r="O111" s="27">
        <v>2024</v>
      </c>
      <c r="P111" s="29">
        <v>15</v>
      </c>
      <c r="Q111" s="29">
        <v>50</v>
      </c>
      <c r="R111" s="29">
        <v>50</v>
      </c>
      <c r="S111" s="30">
        <f>TabelaAssinantes!$L111/(SUM(TabelaAssinantes!$F111,TabelaAssinantes!$I111,TabelaAssinantes!$K111))</f>
        <v>0.23076923076923078</v>
      </c>
      <c r="T111" s="31" t="str">
        <f>IF(TabelaAssinantes!$L111&gt;0,"Sim","Não")</f>
        <v>Sim</v>
      </c>
      <c r="U111" s="31">
        <f>TabelaAssinantes!$M111+TabelaAssinantes!$L111</f>
        <v>65</v>
      </c>
    </row>
    <row r="112" spans="1:21" x14ac:dyDescent="0.25">
      <c r="A112" s="27">
        <v>3341</v>
      </c>
      <c r="B112" s="26" t="s">
        <v>139</v>
      </c>
      <c r="C112" s="27" t="s">
        <v>26</v>
      </c>
      <c r="D112" s="28">
        <v>45458</v>
      </c>
      <c r="E112" s="27" t="s">
        <v>23</v>
      </c>
      <c r="F112" s="29">
        <v>10</v>
      </c>
      <c r="G112" s="27" t="s">
        <v>20</v>
      </c>
      <c r="H112" s="27" t="s">
        <v>23</v>
      </c>
      <c r="I112" s="29">
        <v>0</v>
      </c>
      <c r="J112" s="27" t="s">
        <v>19</v>
      </c>
      <c r="K112" s="29">
        <v>20</v>
      </c>
      <c r="L112" s="29">
        <v>5</v>
      </c>
      <c r="M112" s="29">
        <v>25</v>
      </c>
      <c r="N112" s="27" t="s">
        <v>335</v>
      </c>
      <c r="O112" s="27">
        <v>2024</v>
      </c>
      <c r="P112" s="29">
        <v>10</v>
      </c>
      <c r="Q112" s="29">
        <v>20</v>
      </c>
      <c r="R112" s="29">
        <v>25</v>
      </c>
      <c r="S112" s="30">
        <f>TabelaAssinantes!$L112/(SUM(TabelaAssinantes!$F112,TabelaAssinantes!$I112,TabelaAssinantes!$K112))</f>
        <v>0.16666666666666666</v>
      </c>
      <c r="T112" s="31" t="str">
        <f>IF(TabelaAssinantes!$L112&gt;0,"Sim","Não")</f>
        <v>Sim</v>
      </c>
      <c r="U112" s="31">
        <f>TabelaAssinantes!$M112+TabelaAssinantes!$L112</f>
        <v>30</v>
      </c>
    </row>
    <row r="113" spans="1:21" x14ac:dyDescent="0.25">
      <c r="A113" s="27">
        <v>3342</v>
      </c>
      <c r="B113" s="26" t="s">
        <v>140</v>
      </c>
      <c r="C113" s="27" t="s">
        <v>22</v>
      </c>
      <c r="D113" s="28">
        <v>45459</v>
      </c>
      <c r="E113" s="27" t="s">
        <v>19</v>
      </c>
      <c r="F113" s="29">
        <v>5</v>
      </c>
      <c r="G113" s="27" t="s">
        <v>24</v>
      </c>
      <c r="H113" s="27" t="s">
        <v>23</v>
      </c>
      <c r="I113" s="29">
        <v>0</v>
      </c>
      <c r="J113" s="27" t="s">
        <v>23</v>
      </c>
      <c r="K113" s="29">
        <v>0</v>
      </c>
      <c r="L113" s="29">
        <v>0</v>
      </c>
      <c r="M113" s="29">
        <v>5</v>
      </c>
      <c r="N113" s="27" t="s">
        <v>335</v>
      </c>
      <c r="O113" s="27">
        <v>2024</v>
      </c>
      <c r="P113" s="29">
        <v>5</v>
      </c>
      <c r="Q113" s="29">
        <v>0</v>
      </c>
      <c r="R113" s="29">
        <v>5</v>
      </c>
      <c r="S113" s="30">
        <f>TabelaAssinantes!$L113/(SUM(TabelaAssinantes!$F113,TabelaAssinantes!$I113,TabelaAssinantes!$K113))</f>
        <v>0</v>
      </c>
      <c r="T113" s="31" t="str">
        <f>IF(TabelaAssinantes!$L113&gt;0,"Sim","Não")</f>
        <v>Não</v>
      </c>
      <c r="U113" s="31">
        <f>TabelaAssinantes!$M113+TabelaAssinantes!$L113</f>
        <v>5</v>
      </c>
    </row>
    <row r="114" spans="1:21" x14ac:dyDescent="0.25">
      <c r="A114" s="27">
        <v>3343</v>
      </c>
      <c r="B114" s="26" t="s">
        <v>141</v>
      </c>
      <c r="C114" s="27" t="s">
        <v>18</v>
      </c>
      <c r="D114" s="28">
        <v>45460</v>
      </c>
      <c r="E114" s="27" t="s">
        <v>23</v>
      </c>
      <c r="F114" s="29">
        <v>15</v>
      </c>
      <c r="G114" s="27" t="s">
        <v>27</v>
      </c>
      <c r="H114" s="27" t="s">
        <v>19</v>
      </c>
      <c r="I114" s="29">
        <v>30</v>
      </c>
      <c r="J114" s="27" t="s">
        <v>19</v>
      </c>
      <c r="K114" s="29">
        <v>20</v>
      </c>
      <c r="L114" s="29">
        <v>20</v>
      </c>
      <c r="M114" s="29">
        <v>45</v>
      </c>
      <c r="N114" s="27" t="s">
        <v>335</v>
      </c>
      <c r="O114" s="27">
        <v>2024</v>
      </c>
      <c r="P114" s="29">
        <v>15</v>
      </c>
      <c r="Q114" s="29">
        <v>50</v>
      </c>
      <c r="R114" s="29">
        <v>45</v>
      </c>
      <c r="S114" s="30">
        <f>TabelaAssinantes!$L114/(SUM(TabelaAssinantes!$F114,TabelaAssinantes!$I114,TabelaAssinantes!$K114))</f>
        <v>0.30769230769230771</v>
      </c>
      <c r="T114" s="31" t="str">
        <f>IF(TabelaAssinantes!$L114&gt;0,"Sim","Não")</f>
        <v>Sim</v>
      </c>
      <c r="U114" s="31">
        <f>TabelaAssinantes!$M114+TabelaAssinantes!$L114</f>
        <v>65</v>
      </c>
    </row>
    <row r="115" spans="1:21" x14ac:dyDescent="0.25">
      <c r="A115" s="27">
        <v>3344</v>
      </c>
      <c r="B115" s="26" t="s">
        <v>142</v>
      </c>
      <c r="C115" s="27" t="s">
        <v>26</v>
      </c>
      <c r="D115" s="28">
        <v>45461</v>
      </c>
      <c r="E115" s="27" t="s">
        <v>19</v>
      </c>
      <c r="F115" s="29">
        <v>10</v>
      </c>
      <c r="G115" s="27" t="s">
        <v>27</v>
      </c>
      <c r="H115" s="27" t="s">
        <v>23</v>
      </c>
      <c r="I115" s="29">
        <v>0</v>
      </c>
      <c r="J115" s="27" t="s">
        <v>19</v>
      </c>
      <c r="K115" s="29">
        <v>20</v>
      </c>
      <c r="L115" s="29">
        <v>12</v>
      </c>
      <c r="M115" s="29">
        <v>18</v>
      </c>
      <c r="N115" s="27" t="s">
        <v>335</v>
      </c>
      <c r="O115" s="27">
        <v>2024</v>
      </c>
      <c r="P115" s="29">
        <v>10</v>
      </c>
      <c r="Q115" s="29">
        <v>20</v>
      </c>
      <c r="R115" s="29">
        <v>18</v>
      </c>
      <c r="S115" s="30">
        <f>TabelaAssinantes!$L115/(SUM(TabelaAssinantes!$F115,TabelaAssinantes!$I115,TabelaAssinantes!$K115))</f>
        <v>0.4</v>
      </c>
      <c r="T115" s="31" t="str">
        <f>IF(TabelaAssinantes!$L115&gt;0,"Sim","Não")</f>
        <v>Sim</v>
      </c>
      <c r="U115" s="31">
        <f>TabelaAssinantes!$M115+TabelaAssinantes!$L115</f>
        <v>30</v>
      </c>
    </row>
    <row r="116" spans="1:21" x14ac:dyDescent="0.25">
      <c r="A116" s="27">
        <v>3345</v>
      </c>
      <c r="B116" s="26" t="s">
        <v>143</v>
      </c>
      <c r="C116" s="27" t="s">
        <v>22</v>
      </c>
      <c r="D116" s="28">
        <v>45462</v>
      </c>
      <c r="E116" s="27" t="s">
        <v>23</v>
      </c>
      <c r="F116" s="29">
        <v>5</v>
      </c>
      <c r="G116" s="27" t="s">
        <v>20</v>
      </c>
      <c r="H116" s="27" t="s">
        <v>23</v>
      </c>
      <c r="I116" s="29">
        <v>0</v>
      </c>
      <c r="J116" s="27" t="s">
        <v>23</v>
      </c>
      <c r="K116" s="29">
        <v>0</v>
      </c>
      <c r="L116" s="29">
        <v>2</v>
      </c>
      <c r="M116" s="29">
        <v>3</v>
      </c>
      <c r="N116" s="27" t="s">
        <v>335</v>
      </c>
      <c r="O116" s="27">
        <v>2024</v>
      </c>
      <c r="P116" s="29">
        <v>5</v>
      </c>
      <c r="Q116" s="29">
        <v>0</v>
      </c>
      <c r="R116" s="29">
        <v>3</v>
      </c>
      <c r="S116" s="30">
        <f>TabelaAssinantes!$L116/(SUM(TabelaAssinantes!$F116,TabelaAssinantes!$I116,TabelaAssinantes!$K116))</f>
        <v>0.4</v>
      </c>
      <c r="T116" s="31" t="str">
        <f>IF(TabelaAssinantes!$L116&gt;0,"Sim","Não")</f>
        <v>Sim</v>
      </c>
      <c r="U116" s="31">
        <f>TabelaAssinantes!$M116+TabelaAssinantes!$L116</f>
        <v>5</v>
      </c>
    </row>
    <row r="117" spans="1:21" x14ac:dyDescent="0.25">
      <c r="A117" s="27">
        <v>3346</v>
      </c>
      <c r="B117" s="26" t="s">
        <v>144</v>
      </c>
      <c r="C117" s="27" t="s">
        <v>18</v>
      </c>
      <c r="D117" s="28">
        <v>45463</v>
      </c>
      <c r="E117" s="27" t="s">
        <v>19</v>
      </c>
      <c r="F117" s="29">
        <v>15</v>
      </c>
      <c r="G117" s="27" t="s">
        <v>24</v>
      </c>
      <c r="H117" s="27" t="s">
        <v>19</v>
      </c>
      <c r="I117" s="29">
        <v>30</v>
      </c>
      <c r="J117" s="27" t="s">
        <v>19</v>
      </c>
      <c r="K117" s="29">
        <v>20</v>
      </c>
      <c r="L117" s="29">
        <v>5</v>
      </c>
      <c r="M117" s="29">
        <v>60</v>
      </c>
      <c r="N117" s="27" t="s">
        <v>335</v>
      </c>
      <c r="O117" s="27">
        <v>2024</v>
      </c>
      <c r="P117" s="29">
        <v>15</v>
      </c>
      <c r="Q117" s="29">
        <v>50</v>
      </c>
      <c r="R117" s="29">
        <v>60</v>
      </c>
      <c r="S117" s="30">
        <f>TabelaAssinantes!$L117/(SUM(TabelaAssinantes!$F117,TabelaAssinantes!$I117,TabelaAssinantes!$K117))</f>
        <v>7.6923076923076927E-2</v>
      </c>
      <c r="T117" s="31" t="str">
        <f>IF(TabelaAssinantes!$L117&gt;0,"Sim","Não")</f>
        <v>Sim</v>
      </c>
      <c r="U117" s="31">
        <f>TabelaAssinantes!$M117+TabelaAssinantes!$L117</f>
        <v>65</v>
      </c>
    </row>
    <row r="118" spans="1:21" x14ac:dyDescent="0.25">
      <c r="A118" s="27">
        <v>3347</v>
      </c>
      <c r="B118" s="26" t="s">
        <v>145</v>
      </c>
      <c r="C118" s="27" t="s">
        <v>26</v>
      </c>
      <c r="D118" s="28">
        <v>45464</v>
      </c>
      <c r="E118" s="27" t="s">
        <v>23</v>
      </c>
      <c r="F118" s="29">
        <v>10</v>
      </c>
      <c r="G118" s="27" t="s">
        <v>20</v>
      </c>
      <c r="H118" s="27" t="s">
        <v>23</v>
      </c>
      <c r="I118" s="29">
        <v>0</v>
      </c>
      <c r="J118" s="27" t="s">
        <v>19</v>
      </c>
      <c r="K118" s="29">
        <v>20</v>
      </c>
      <c r="L118" s="29">
        <v>10</v>
      </c>
      <c r="M118" s="29">
        <v>20</v>
      </c>
      <c r="N118" s="27" t="s">
        <v>335</v>
      </c>
      <c r="O118" s="27">
        <v>2024</v>
      </c>
      <c r="P118" s="29">
        <v>10</v>
      </c>
      <c r="Q118" s="29">
        <v>20</v>
      </c>
      <c r="R118" s="29">
        <v>20</v>
      </c>
      <c r="S118" s="30">
        <f>TabelaAssinantes!$L118/(SUM(TabelaAssinantes!$F118,TabelaAssinantes!$I118,TabelaAssinantes!$K118))</f>
        <v>0.33333333333333331</v>
      </c>
      <c r="T118" s="31" t="str">
        <f>IF(TabelaAssinantes!$L118&gt;0,"Sim","Não")</f>
        <v>Sim</v>
      </c>
      <c r="U118" s="31">
        <f>TabelaAssinantes!$M118+TabelaAssinantes!$L118</f>
        <v>30</v>
      </c>
    </row>
    <row r="119" spans="1:21" x14ac:dyDescent="0.25">
      <c r="A119" s="27">
        <v>3348</v>
      </c>
      <c r="B119" s="26" t="s">
        <v>146</v>
      </c>
      <c r="C119" s="27" t="s">
        <v>22</v>
      </c>
      <c r="D119" s="28">
        <v>45465</v>
      </c>
      <c r="E119" s="27" t="s">
        <v>19</v>
      </c>
      <c r="F119" s="29">
        <v>5</v>
      </c>
      <c r="G119" s="27" t="s">
        <v>27</v>
      </c>
      <c r="H119" s="27" t="s">
        <v>23</v>
      </c>
      <c r="I119" s="29">
        <v>0</v>
      </c>
      <c r="J119" s="27" t="s">
        <v>23</v>
      </c>
      <c r="K119" s="29">
        <v>0</v>
      </c>
      <c r="L119" s="29">
        <v>0</v>
      </c>
      <c r="M119" s="29">
        <v>5</v>
      </c>
      <c r="N119" s="27" t="s">
        <v>335</v>
      </c>
      <c r="O119" s="27">
        <v>2024</v>
      </c>
      <c r="P119" s="29">
        <v>5</v>
      </c>
      <c r="Q119" s="29">
        <v>0</v>
      </c>
      <c r="R119" s="29">
        <v>5</v>
      </c>
      <c r="S119" s="30">
        <f>TabelaAssinantes!$L119/(SUM(TabelaAssinantes!$F119,TabelaAssinantes!$I119,TabelaAssinantes!$K119))</f>
        <v>0</v>
      </c>
      <c r="T119" s="31" t="str">
        <f>IF(TabelaAssinantes!$L119&gt;0,"Sim","Não")</f>
        <v>Não</v>
      </c>
      <c r="U119" s="31">
        <f>TabelaAssinantes!$M119+TabelaAssinantes!$L119</f>
        <v>5</v>
      </c>
    </row>
    <row r="120" spans="1:21" x14ac:dyDescent="0.25">
      <c r="A120" s="27">
        <v>3349</v>
      </c>
      <c r="B120" s="26" t="s">
        <v>122</v>
      </c>
      <c r="C120" s="27" t="s">
        <v>18</v>
      </c>
      <c r="D120" s="28">
        <v>45466</v>
      </c>
      <c r="E120" s="27" t="s">
        <v>23</v>
      </c>
      <c r="F120" s="29">
        <v>15</v>
      </c>
      <c r="G120" s="27" t="s">
        <v>20</v>
      </c>
      <c r="H120" s="27" t="s">
        <v>19</v>
      </c>
      <c r="I120" s="29">
        <v>30</v>
      </c>
      <c r="J120" s="27" t="s">
        <v>19</v>
      </c>
      <c r="K120" s="29">
        <v>20</v>
      </c>
      <c r="L120" s="29">
        <v>3</v>
      </c>
      <c r="M120" s="29">
        <v>62</v>
      </c>
      <c r="N120" s="27" t="s">
        <v>335</v>
      </c>
      <c r="O120" s="27">
        <v>2024</v>
      </c>
      <c r="P120" s="29">
        <v>15</v>
      </c>
      <c r="Q120" s="29">
        <v>50</v>
      </c>
      <c r="R120" s="29">
        <v>62</v>
      </c>
      <c r="S120" s="30">
        <f>TabelaAssinantes!$L120/(SUM(TabelaAssinantes!$F120,TabelaAssinantes!$I120,TabelaAssinantes!$K120))</f>
        <v>4.6153846153846156E-2</v>
      </c>
      <c r="T120" s="31" t="str">
        <f>IF(TabelaAssinantes!$L120&gt;0,"Sim","Não")</f>
        <v>Sim</v>
      </c>
      <c r="U120" s="31">
        <f>TabelaAssinantes!$M120+TabelaAssinantes!$L120</f>
        <v>65</v>
      </c>
    </row>
    <row r="121" spans="1:21" x14ac:dyDescent="0.25">
      <c r="A121" s="27">
        <v>3350</v>
      </c>
      <c r="B121" s="26" t="s">
        <v>147</v>
      </c>
      <c r="C121" s="27" t="s">
        <v>26</v>
      </c>
      <c r="D121" s="28">
        <v>45467</v>
      </c>
      <c r="E121" s="27" t="s">
        <v>19</v>
      </c>
      <c r="F121" s="29">
        <v>10</v>
      </c>
      <c r="G121" s="27" t="s">
        <v>24</v>
      </c>
      <c r="H121" s="27" t="s">
        <v>23</v>
      </c>
      <c r="I121" s="29">
        <v>0</v>
      </c>
      <c r="J121" s="27" t="s">
        <v>19</v>
      </c>
      <c r="K121" s="29">
        <v>20</v>
      </c>
      <c r="L121" s="29">
        <v>15</v>
      </c>
      <c r="M121" s="29">
        <v>15</v>
      </c>
      <c r="N121" s="27" t="s">
        <v>335</v>
      </c>
      <c r="O121" s="27">
        <v>2024</v>
      </c>
      <c r="P121" s="29">
        <v>10</v>
      </c>
      <c r="Q121" s="29">
        <v>20</v>
      </c>
      <c r="R121" s="29">
        <v>15</v>
      </c>
      <c r="S121" s="30">
        <f>TabelaAssinantes!$L121/(SUM(TabelaAssinantes!$F121,TabelaAssinantes!$I121,TabelaAssinantes!$K121))</f>
        <v>0.5</v>
      </c>
      <c r="T121" s="31" t="str">
        <f>IF(TabelaAssinantes!$L121&gt;0,"Sim","Não")</f>
        <v>Sim</v>
      </c>
      <c r="U121" s="31">
        <f>TabelaAssinantes!$M121+TabelaAssinantes!$L121</f>
        <v>30</v>
      </c>
    </row>
    <row r="122" spans="1:21" x14ac:dyDescent="0.25">
      <c r="A122" s="27">
        <v>3351</v>
      </c>
      <c r="B122" s="26" t="s">
        <v>148</v>
      </c>
      <c r="C122" s="27" t="s">
        <v>22</v>
      </c>
      <c r="D122" s="28">
        <v>45468</v>
      </c>
      <c r="E122" s="27" t="s">
        <v>23</v>
      </c>
      <c r="F122" s="29">
        <v>5</v>
      </c>
      <c r="G122" s="27" t="s">
        <v>20</v>
      </c>
      <c r="H122" s="27" t="s">
        <v>23</v>
      </c>
      <c r="I122" s="29">
        <v>0</v>
      </c>
      <c r="J122" s="27" t="s">
        <v>23</v>
      </c>
      <c r="K122" s="29">
        <v>0</v>
      </c>
      <c r="L122" s="29">
        <v>1</v>
      </c>
      <c r="M122" s="29">
        <v>4</v>
      </c>
      <c r="N122" s="27" t="s">
        <v>335</v>
      </c>
      <c r="O122" s="27">
        <v>2024</v>
      </c>
      <c r="P122" s="29">
        <v>5</v>
      </c>
      <c r="Q122" s="29">
        <v>0</v>
      </c>
      <c r="R122" s="29">
        <v>4</v>
      </c>
      <c r="S122" s="30">
        <f>TabelaAssinantes!$L122/(SUM(TabelaAssinantes!$F122,TabelaAssinantes!$I122,TabelaAssinantes!$K122))</f>
        <v>0.2</v>
      </c>
      <c r="T122" s="31" t="str">
        <f>IF(TabelaAssinantes!$L122&gt;0,"Sim","Não")</f>
        <v>Sim</v>
      </c>
      <c r="U122" s="31">
        <f>TabelaAssinantes!$M122+TabelaAssinantes!$L122</f>
        <v>5</v>
      </c>
    </row>
    <row r="123" spans="1:21" x14ac:dyDescent="0.25">
      <c r="A123" s="27">
        <v>3352</v>
      </c>
      <c r="B123" s="26" t="s">
        <v>149</v>
      </c>
      <c r="C123" s="27" t="s">
        <v>18</v>
      </c>
      <c r="D123" s="28">
        <v>45469</v>
      </c>
      <c r="E123" s="27" t="s">
        <v>19</v>
      </c>
      <c r="F123" s="29">
        <v>15</v>
      </c>
      <c r="G123" s="27" t="s">
        <v>27</v>
      </c>
      <c r="H123" s="27" t="s">
        <v>19</v>
      </c>
      <c r="I123" s="29">
        <v>30</v>
      </c>
      <c r="J123" s="27" t="s">
        <v>19</v>
      </c>
      <c r="K123" s="29">
        <v>20</v>
      </c>
      <c r="L123" s="29">
        <v>7</v>
      </c>
      <c r="M123" s="29">
        <v>58</v>
      </c>
      <c r="N123" s="27" t="s">
        <v>335</v>
      </c>
      <c r="O123" s="27">
        <v>2024</v>
      </c>
      <c r="P123" s="29">
        <v>15</v>
      </c>
      <c r="Q123" s="29">
        <v>50</v>
      </c>
      <c r="R123" s="29">
        <v>58</v>
      </c>
      <c r="S123" s="30">
        <f>TabelaAssinantes!$L123/(SUM(TabelaAssinantes!$F123,TabelaAssinantes!$I123,TabelaAssinantes!$K123))</f>
        <v>0.1076923076923077</v>
      </c>
      <c r="T123" s="31" t="str">
        <f>IF(TabelaAssinantes!$L123&gt;0,"Sim","Não")</f>
        <v>Sim</v>
      </c>
      <c r="U123" s="31">
        <f>TabelaAssinantes!$M123+TabelaAssinantes!$L123</f>
        <v>65</v>
      </c>
    </row>
    <row r="124" spans="1:21" x14ac:dyDescent="0.25">
      <c r="A124" s="27">
        <v>3353</v>
      </c>
      <c r="B124" s="26" t="s">
        <v>150</v>
      </c>
      <c r="C124" s="27" t="s">
        <v>26</v>
      </c>
      <c r="D124" s="28">
        <v>45470</v>
      </c>
      <c r="E124" s="27" t="s">
        <v>23</v>
      </c>
      <c r="F124" s="29">
        <v>10</v>
      </c>
      <c r="G124" s="27" t="s">
        <v>20</v>
      </c>
      <c r="H124" s="27" t="s">
        <v>23</v>
      </c>
      <c r="I124" s="29">
        <v>0</v>
      </c>
      <c r="J124" s="27" t="s">
        <v>19</v>
      </c>
      <c r="K124" s="29">
        <v>20</v>
      </c>
      <c r="L124" s="29">
        <v>10</v>
      </c>
      <c r="M124" s="29">
        <v>20</v>
      </c>
      <c r="N124" s="27" t="s">
        <v>335</v>
      </c>
      <c r="O124" s="27">
        <v>2024</v>
      </c>
      <c r="P124" s="29">
        <v>10</v>
      </c>
      <c r="Q124" s="29">
        <v>20</v>
      </c>
      <c r="R124" s="29">
        <v>20</v>
      </c>
      <c r="S124" s="30">
        <f>TabelaAssinantes!$L124/(SUM(TabelaAssinantes!$F124,TabelaAssinantes!$I124,TabelaAssinantes!$K124))</f>
        <v>0.33333333333333331</v>
      </c>
      <c r="T124" s="31" t="str">
        <f>IF(TabelaAssinantes!$L124&gt;0,"Sim","Não")</f>
        <v>Sim</v>
      </c>
      <c r="U124" s="31">
        <f>TabelaAssinantes!$M124+TabelaAssinantes!$L124</f>
        <v>30</v>
      </c>
    </row>
    <row r="125" spans="1:21" x14ac:dyDescent="0.25">
      <c r="A125" s="27">
        <v>3354</v>
      </c>
      <c r="B125" s="26" t="s">
        <v>151</v>
      </c>
      <c r="C125" s="27" t="s">
        <v>22</v>
      </c>
      <c r="D125" s="28">
        <v>45471</v>
      </c>
      <c r="E125" s="27" t="s">
        <v>19</v>
      </c>
      <c r="F125" s="29">
        <v>5</v>
      </c>
      <c r="G125" s="27" t="s">
        <v>24</v>
      </c>
      <c r="H125" s="27" t="s">
        <v>23</v>
      </c>
      <c r="I125" s="29">
        <v>0</v>
      </c>
      <c r="J125" s="27" t="s">
        <v>23</v>
      </c>
      <c r="K125" s="29">
        <v>0</v>
      </c>
      <c r="L125" s="29">
        <v>0</v>
      </c>
      <c r="M125" s="29">
        <v>5</v>
      </c>
      <c r="N125" s="27" t="s">
        <v>335</v>
      </c>
      <c r="O125" s="27">
        <v>2024</v>
      </c>
      <c r="P125" s="29">
        <v>5</v>
      </c>
      <c r="Q125" s="29">
        <v>0</v>
      </c>
      <c r="R125" s="29">
        <v>5</v>
      </c>
      <c r="S125" s="30">
        <f>TabelaAssinantes!$L125/(SUM(TabelaAssinantes!$F125,TabelaAssinantes!$I125,TabelaAssinantes!$K125))</f>
        <v>0</v>
      </c>
      <c r="T125" s="31" t="str">
        <f>IF(TabelaAssinantes!$L125&gt;0,"Sim","Não")</f>
        <v>Não</v>
      </c>
      <c r="U125" s="31">
        <f>TabelaAssinantes!$M125+TabelaAssinantes!$L125</f>
        <v>5</v>
      </c>
    </row>
    <row r="126" spans="1:21" x14ac:dyDescent="0.25">
      <c r="A126" s="27">
        <v>3355</v>
      </c>
      <c r="B126" s="26" t="s">
        <v>152</v>
      </c>
      <c r="C126" s="27" t="s">
        <v>18</v>
      </c>
      <c r="D126" s="28">
        <v>45472</v>
      </c>
      <c r="E126" s="27" t="s">
        <v>23</v>
      </c>
      <c r="F126" s="29">
        <v>15</v>
      </c>
      <c r="G126" s="27" t="s">
        <v>20</v>
      </c>
      <c r="H126" s="27" t="s">
        <v>19</v>
      </c>
      <c r="I126" s="29">
        <v>30</v>
      </c>
      <c r="J126" s="27" t="s">
        <v>19</v>
      </c>
      <c r="K126" s="29">
        <v>20</v>
      </c>
      <c r="L126" s="29">
        <v>20</v>
      </c>
      <c r="M126" s="29">
        <v>45</v>
      </c>
      <c r="N126" s="27" t="s">
        <v>335</v>
      </c>
      <c r="O126" s="27">
        <v>2024</v>
      </c>
      <c r="P126" s="29">
        <v>15</v>
      </c>
      <c r="Q126" s="29">
        <v>50</v>
      </c>
      <c r="R126" s="29">
        <v>45</v>
      </c>
      <c r="S126" s="30">
        <f>TabelaAssinantes!$L126/(SUM(TabelaAssinantes!$F126,TabelaAssinantes!$I126,TabelaAssinantes!$K126))</f>
        <v>0.30769230769230771</v>
      </c>
      <c r="T126" s="31" t="str">
        <f>IF(TabelaAssinantes!$L126&gt;0,"Sim","Não")</f>
        <v>Sim</v>
      </c>
      <c r="U126" s="31">
        <f>TabelaAssinantes!$M126+TabelaAssinantes!$L126</f>
        <v>65</v>
      </c>
    </row>
    <row r="127" spans="1:21" x14ac:dyDescent="0.25">
      <c r="A127" s="27">
        <v>3356</v>
      </c>
      <c r="B127" s="26" t="s">
        <v>153</v>
      </c>
      <c r="C127" s="27" t="s">
        <v>26</v>
      </c>
      <c r="D127" s="28">
        <v>45473</v>
      </c>
      <c r="E127" s="27" t="s">
        <v>19</v>
      </c>
      <c r="F127" s="29">
        <v>10</v>
      </c>
      <c r="G127" s="27" t="s">
        <v>27</v>
      </c>
      <c r="H127" s="27" t="s">
        <v>23</v>
      </c>
      <c r="I127" s="29">
        <v>0</v>
      </c>
      <c r="J127" s="27" t="s">
        <v>19</v>
      </c>
      <c r="K127" s="29">
        <v>20</v>
      </c>
      <c r="L127" s="29">
        <v>15</v>
      </c>
      <c r="M127" s="29">
        <v>15</v>
      </c>
      <c r="N127" s="27" t="s">
        <v>335</v>
      </c>
      <c r="O127" s="27">
        <v>2024</v>
      </c>
      <c r="P127" s="29">
        <v>10</v>
      </c>
      <c r="Q127" s="29">
        <v>20</v>
      </c>
      <c r="R127" s="29">
        <v>15</v>
      </c>
      <c r="S127" s="30">
        <f>TabelaAssinantes!$L127/(SUM(TabelaAssinantes!$F127,TabelaAssinantes!$I127,TabelaAssinantes!$K127))</f>
        <v>0.5</v>
      </c>
      <c r="T127" s="31" t="str">
        <f>IF(TabelaAssinantes!$L127&gt;0,"Sim","Não")</f>
        <v>Sim</v>
      </c>
      <c r="U127" s="31">
        <f>TabelaAssinantes!$M127+TabelaAssinantes!$L127</f>
        <v>30</v>
      </c>
    </row>
    <row r="128" spans="1:21" x14ac:dyDescent="0.25">
      <c r="A128" s="27">
        <v>3357</v>
      </c>
      <c r="B128" s="26" t="s">
        <v>154</v>
      </c>
      <c r="C128" s="27" t="s">
        <v>22</v>
      </c>
      <c r="D128" s="28">
        <v>45474</v>
      </c>
      <c r="E128" s="27" t="s">
        <v>23</v>
      </c>
      <c r="F128" s="29">
        <v>5</v>
      </c>
      <c r="G128" s="27" t="s">
        <v>20</v>
      </c>
      <c r="H128" s="27" t="s">
        <v>23</v>
      </c>
      <c r="I128" s="29">
        <v>0</v>
      </c>
      <c r="J128" s="27" t="s">
        <v>23</v>
      </c>
      <c r="K128" s="29">
        <v>0</v>
      </c>
      <c r="L128" s="29">
        <v>1</v>
      </c>
      <c r="M128" s="29">
        <v>4</v>
      </c>
      <c r="N128" s="27" t="s">
        <v>336</v>
      </c>
      <c r="O128" s="27">
        <v>2024</v>
      </c>
      <c r="P128" s="29">
        <v>5</v>
      </c>
      <c r="Q128" s="29">
        <v>0</v>
      </c>
      <c r="R128" s="29">
        <v>4</v>
      </c>
      <c r="S128" s="30">
        <f>TabelaAssinantes!$L128/(SUM(TabelaAssinantes!$F128,TabelaAssinantes!$I128,TabelaAssinantes!$K128))</f>
        <v>0.2</v>
      </c>
      <c r="T128" s="31" t="str">
        <f>IF(TabelaAssinantes!$L128&gt;0,"Sim","Não")</f>
        <v>Sim</v>
      </c>
      <c r="U128" s="31">
        <f>TabelaAssinantes!$M128+TabelaAssinantes!$L128</f>
        <v>5</v>
      </c>
    </row>
    <row r="129" spans="1:21" x14ac:dyDescent="0.25">
      <c r="A129" s="27">
        <v>3358</v>
      </c>
      <c r="B129" s="26" t="s">
        <v>155</v>
      </c>
      <c r="C129" s="27" t="s">
        <v>18</v>
      </c>
      <c r="D129" s="28">
        <v>45475</v>
      </c>
      <c r="E129" s="27" t="s">
        <v>19</v>
      </c>
      <c r="F129" s="29">
        <v>15</v>
      </c>
      <c r="G129" s="27" t="s">
        <v>24</v>
      </c>
      <c r="H129" s="27" t="s">
        <v>19</v>
      </c>
      <c r="I129" s="29">
        <v>30</v>
      </c>
      <c r="J129" s="27" t="s">
        <v>19</v>
      </c>
      <c r="K129" s="29">
        <v>20</v>
      </c>
      <c r="L129" s="29">
        <v>3</v>
      </c>
      <c r="M129" s="29">
        <v>62</v>
      </c>
      <c r="N129" s="27" t="s">
        <v>336</v>
      </c>
      <c r="O129" s="27">
        <v>2024</v>
      </c>
      <c r="P129" s="29">
        <v>15</v>
      </c>
      <c r="Q129" s="29">
        <v>50</v>
      </c>
      <c r="R129" s="29">
        <v>62</v>
      </c>
      <c r="S129" s="30">
        <f>TabelaAssinantes!$L129/(SUM(TabelaAssinantes!$F129,TabelaAssinantes!$I129,TabelaAssinantes!$K129))</f>
        <v>4.6153846153846156E-2</v>
      </c>
      <c r="T129" s="31" t="str">
        <f>IF(TabelaAssinantes!$L129&gt;0,"Sim","Não")</f>
        <v>Sim</v>
      </c>
      <c r="U129" s="31">
        <f>TabelaAssinantes!$M129+TabelaAssinantes!$L129</f>
        <v>65</v>
      </c>
    </row>
    <row r="130" spans="1:21" x14ac:dyDescent="0.25">
      <c r="A130" s="27">
        <v>3359</v>
      </c>
      <c r="B130" s="26" t="s">
        <v>156</v>
      </c>
      <c r="C130" s="27" t="s">
        <v>26</v>
      </c>
      <c r="D130" s="28">
        <v>45476</v>
      </c>
      <c r="E130" s="27" t="s">
        <v>23</v>
      </c>
      <c r="F130" s="29">
        <v>10</v>
      </c>
      <c r="G130" s="27" t="s">
        <v>20</v>
      </c>
      <c r="H130" s="27" t="s">
        <v>23</v>
      </c>
      <c r="I130" s="29">
        <v>0</v>
      </c>
      <c r="J130" s="27" t="s">
        <v>19</v>
      </c>
      <c r="K130" s="29">
        <v>20</v>
      </c>
      <c r="L130" s="29">
        <v>10</v>
      </c>
      <c r="M130" s="29">
        <v>20</v>
      </c>
      <c r="N130" s="27" t="s">
        <v>336</v>
      </c>
      <c r="O130" s="27">
        <v>2024</v>
      </c>
      <c r="P130" s="29">
        <v>10</v>
      </c>
      <c r="Q130" s="29">
        <v>20</v>
      </c>
      <c r="R130" s="29">
        <v>20</v>
      </c>
      <c r="S130" s="30">
        <f>TabelaAssinantes!$L130/(SUM(TabelaAssinantes!$F130,TabelaAssinantes!$I130,TabelaAssinantes!$K130))</f>
        <v>0.33333333333333331</v>
      </c>
      <c r="T130" s="31" t="str">
        <f>IF(TabelaAssinantes!$L130&gt;0,"Sim","Não")</f>
        <v>Sim</v>
      </c>
      <c r="U130" s="31">
        <f>TabelaAssinantes!$M130+TabelaAssinantes!$L130</f>
        <v>30</v>
      </c>
    </row>
    <row r="131" spans="1:21" x14ac:dyDescent="0.25">
      <c r="A131" s="27">
        <v>3360</v>
      </c>
      <c r="B131" s="26" t="s">
        <v>157</v>
      </c>
      <c r="C131" s="27" t="s">
        <v>22</v>
      </c>
      <c r="D131" s="28">
        <v>45477</v>
      </c>
      <c r="E131" s="27" t="s">
        <v>19</v>
      </c>
      <c r="F131" s="29">
        <v>5</v>
      </c>
      <c r="G131" s="27" t="s">
        <v>27</v>
      </c>
      <c r="H131" s="27" t="s">
        <v>23</v>
      </c>
      <c r="I131" s="29">
        <v>0</v>
      </c>
      <c r="J131" s="27" t="s">
        <v>23</v>
      </c>
      <c r="K131" s="29">
        <v>0</v>
      </c>
      <c r="L131" s="29">
        <v>0</v>
      </c>
      <c r="M131" s="29">
        <v>5</v>
      </c>
      <c r="N131" s="27" t="s">
        <v>336</v>
      </c>
      <c r="O131" s="27">
        <v>2024</v>
      </c>
      <c r="P131" s="29">
        <v>5</v>
      </c>
      <c r="Q131" s="29">
        <v>0</v>
      </c>
      <c r="R131" s="29">
        <v>5</v>
      </c>
      <c r="S131" s="30">
        <f>TabelaAssinantes!$L131/(SUM(TabelaAssinantes!$F131,TabelaAssinantes!$I131,TabelaAssinantes!$K131))</f>
        <v>0</v>
      </c>
      <c r="T131" s="31" t="str">
        <f>IF(TabelaAssinantes!$L131&gt;0,"Sim","Não")</f>
        <v>Não</v>
      </c>
      <c r="U131" s="31">
        <f>TabelaAssinantes!$M131+TabelaAssinantes!$L131</f>
        <v>5</v>
      </c>
    </row>
    <row r="132" spans="1:21" x14ac:dyDescent="0.25">
      <c r="A132" s="27">
        <v>3361</v>
      </c>
      <c r="B132" s="26" t="s">
        <v>158</v>
      </c>
      <c r="C132" s="27" t="s">
        <v>18</v>
      </c>
      <c r="D132" s="28">
        <v>45478</v>
      </c>
      <c r="E132" s="27" t="s">
        <v>23</v>
      </c>
      <c r="F132" s="29">
        <v>15</v>
      </c>
      <c r="G132" s="27" t="s">
        <v>20</v>
      </c>
      <c r="H132" s="27" t="s">
        <v>19</v>
      </c>
      <c r="I132" s="29">
        <v>30</v>
      </c>
      <c r="J132" s="27" t="s">
        <v>19</v>
      </c>
      <c r="K132" s="29">
        <v>20</v>
      </c>
      <c r="L132" s="29">
        <v>15</v>
      </c>
      <c r="M132" s="29">
        <v>50</v>
      </c>
      <c r="N132" s="27" t="s">
        <v>336</v>
      </c>
      <c r="O132" s="27">
        <v>2024</v>
      </c>
      <c r="P132" s="29">
        <v>15</v>
      </c>
      <c r="Q132" s="29">
        <v>50</v>
      </c>
      <c r="R132" s="29">
        <v>50</v>
      </c>
      <c r="S132" s="30">
        <f>TabelaAssinantes!$L132/(SUM(TabelaAssinantes!$F132,TabelaAssinantes!$I132,TabelaAssinantes!$K132))</f>
        <v>0.23076923076923078</v>
      </c>
      <c r="T132" s="31" t="str">
        <f>IF(TabelaAssinantes!$L132&gt;0,"Sim","Não")</f>
        <v>Sim</v>
      </c>
      <c r="U132" s="31">
        <f>TabelaAssinantes!$M132+TabelaAssinantes!$L132</f>
        <v>65</v>
      </c>
    </row>
    <row r="133" spans="1:21" x14ac:dyDescent="0.25">
      <c r="A133" s="27">
        <v>3362</v>
      </c>
      <c r="B133" s="26" t="s">
        <v>159</v>
      </c>
      <c r="C133" s="27" t="s">
        <v>26</v>
      </c>
      <c r="D133" s="28">
        <v>45479</v>
      </c>
      <c r="E133" s="27" t="s">
        <v>19</v>
      </c>
      <c r="F133" s="29">
        <v>10</v>
      </c>
      <c r="G133" s="27" t="s">
        <v>24</v>
      </c>
      <c r="H133" s="27" t="s">
        <v>23</v>
      </c>
      <c r="I133" s="29">
        <v>0</v>
      </c>
      <c r="J133" s="27" t="s">
        <v>19</v>
      </c>
      <c r="K133" s="29">
        <v>20</v>
      </c>
      <c r="L133" s="29">
        <v>15</v>
      </c>
      <c r="M133" s="29">
        <v>15</v>
      </c>
      <c r="N133" s="27" t="s">
        <v>336</v>
      </c>
      <c r="O133" s="27">
        <v>2024</v>
      </c>
      <c r="P133" s="29">
        <v>10</v>
      </c>
      <c r="Q133" s="29">
        <v>20</v>
      </c>
      <c r="R133" s="29">
        <v>15</v>
      </c>
      <c r="S133" s="30">
        <f>TabelaAssinantes!$L133/(SUM(TabelaAssinantes!$F133,TabelaAssinantes!$I133,TabelaAssinantes!$K133))</f>
        <v>0.5</v>
      </c>
      <c r="T133" s="31" t="str">
        <f>IF(TabelaAssinantes!$L133&gt;0,"Sim","Não")</f>
        <v>Sim</v>
      </c>
      <c r="U133" s="31">
        <f>TabelaAssinantes!$M133+TabelaAssinantes!$L133</f>
        <v>30</v>
      </c>
    </row>
    <row r="134" spans="1:21" x14ac:dyDescent="0.25">
      <c r="A134" s="27">
        <v>3363</v>
      </c>
      <c r="B134" s="26" t="s">
        <v>160</v>
      </c>
      <c r="C134" s="27" t="s">
        <v>22</v>
      </c>
      <c r="D134" s="28">
        <v>45480</v>
      </c>
      <c r="E134" s="27" t="s">
        <v>23</v>
      </c>
      <c r="F134" s="29">
        <v>5</v>
      </c>
      <c r="G134" s="27" t="s">
        <v>20</v>
      </c>
      <c r="H134" s="27" t="s">
        <v>23</v>
      </c>
      <c r="I134" s="29">
        <v>0</v>
      </c>
      <c r="J134" s="27" t="s">
        <v>23</v>
      </c>
      <c r="K134" s="29">
        <v>0</v>
      </c>
      <c r="L134" s="29">
        <v>1</v>
      </c>
      <c r="M134" s="29">
        <v>4</v>
      </c>
      <c r="N134" s="27" t="s">
        <v>336</v>
      </c>
      <c r="O134" s="27">
        <v>2024</v>
      </c>
      <c r="P134" s="29">
        <v>5</v>
      </c>
      <c r="Q134" s="29">
        <v>0</v>
      </c>
      <c r="R134" s="29">
        <v>4</v>
      </c>
      <c r="S134" s="30">
        <f>TabelaAssinantes!$L134/(SUM(TabelaAssinantes!$F134,TabelaAssinantes!$I134,TabelaAssinantes!$K134))</f>
        <v>0.2</v>
      </c>
      <c r="T134" s="31" t="str">
        <f>IF(TabelaAssinantes!$L134&gt;0,"Sim","Não")</f>
        <v>Sim</v>
      </c>
      <c r="U134" s="31">
        <f>TabelaAssinantes!$M134+TabelaAssinantes!$L134</f>
        <v>5</v>
      </c>
    </row>
    <row r="135" spans="1:21" x14ac:dyDescent="0.25">
      <c r="A135" s="27">
        <v>3364</v>
      </c>
      <c r="B135" s="26" t="s">
        <v>161</v>
      </c>
      <c r="C135" s="27" t="s">
        <v>18</v>
      </c>
      <c r="D135" s="28">
        <v>45481</v>
      </c>
      <c r="E135" s="27" t="s">
        <v>19</v>
      </c>
      <c r="F135" s="29">
        <v>15</v>
      </c>
      <c r="G135" s="27" t="s">
        <v>27</v>
      </c>
      <c r="H135" s="27" t="s">
        <v>19</v>
      </c>
      <c r="I135" s="29">
        <v>30</v>
      </c>
      <c r="J135" s="27" t="s">
        <v>19</v>
      </c>
      <c r="K135" s="29">
        <v>20</v>
      </c>
      <c r="L135" s="29">
        <v>7</v>
      </c>
      <c r="M135" s="29">
        <v>58</v>
      </c>
      <c r="N135" s="27" t="s">
        <v>336</v>
      </c>
      <c r="O135" s="27">
        <v>2024</v>
      </c>
      <c r="P135" s="29">
        <v>15</v>
      </c>
      <c r="Q135" s="29">
        <v>50</v>
      </c>
      <c r="R135" s="29">
        <v>58</v>
      </c>
      <c r="S135" s="30">
        <f>TabelaAssinantes!$L135/(SUM(TabelaAssinantes!$F135,TabelaAssinantes!$I135,TabelaAssinantes!$K135))</f>
        <v>0.1076923076923077</v>
      </c>
      <c r="T135" s="31" t="str">
        <f>IF(TabelaAssinantes!$L135&gt;0,"Sim","Não")</f>
        <v>Sim</v>
      </c>
      <c r="U135" s="31">
        <f>TabelaAssinantes!$M135+TabelaAssinantes!$L135</f>
        <v>65</v>
      </c>
    </row>
    <row r="136" spans="1:21" x14ac:dyDescent="0.25">
      <c r="A136" s="27">
        <v>3365</v>
      </c>
      <c r="B136" s="26" t="s">
        <v>162</v>
      </c>
      <c r="C136" s="27" t="s">
        <v>26</v>
      </c>
      <c r="D136" s="28">
        <v>45482</v>
      </c>
      <c r="E136" s="27" t="s">
        <v>23</v>
      </c>
      <c r="F136" s="29">
        <v>10</v>
      </c>
      <c r="G136" s="27" t="s">
        <v>20</v>
      </c>
      <c r="H136" s="27" t="s">
        <v>23</v>
      </c>
      <c r="I136" s="29">
        <v>0</v>
      </c>
      <c r="J136" s="27" t="s">
        <v>19</v>
      </c>
      <c r="K136" s="29">
        <v>20</v>
      </c>
      <c r="L136" s="29">
        <v>10</v>
      </c>
      <c r="M136" s="29">
        <v>20</v>
      </c>
      <c r="N136" s="27" t="s">
        <v>336</v>
      </c>
      <c r="O136" s="27">
        <v>2024</v>
      </c>
      <c r="P136" s="29">
        <v>10</v>
      </c>
      <c r="Q136" s="29">
        <v>20</v>
      </c>
      <c r="R136" s="29">
        <v>20</v>
      </c>
      <c r="S136" s="30">
        <f>TabelaAssinantes!$L136/(SUM(TabelaAssinantes!$F136,TabelaAssinantes!$I136,TabelaAssinantes!$K136))</f>
        <v>0.33333333333333331</v>
      </c>
      <c r="T136" s="31" t="str">
        <f>IF(TabelaAssinantes!$L136&gt;0,"Sim","Não")</f>
        <v>Sim</v>
      </c>
      <c r="U136" s="31">
        <f>TabelaAssinantes!$M136+TabelaAssinantes!$L136</f>
        <v>30</v>
      </c>
    </row>
    <row r="137" spans="1:21" x14ac:dyDescent="0.25">
      <c r="A137" s="27">
        <v>3366</v>
      </c>
      <c r="B137" s="26" t="s">
        <v>163</v>
      </c>
      <c r="C137" s="27" t="s">
        <v>22</v>
      </c>
      <c r="D137" s="28">
        <v>45483</v>
      </c>
      <c r="E137" s="27" t="s">
        <v>19</v>
      </c>
      <c r="F137" s="29">
        <v>5</v>
      </c>
      <c r="G137" s="27" t="s">
        <v>20</v>
      </c>
      <c r="H137" s="27" t="s">
        <v>23</v>
      </c>
      <c r="I137" s="29">
        <v>0</v>
      </c>
      <c r="J137" s="27" t="s">
        <v>23</v>
      </c>
      <c r="K137" s="29">
        <v>0</v>
      </c>
      <c r="L137" s="29">
        <v>0</v>
      </c>
      <c r="M137" s="29">
        <v>5</v>
      </c>
      <c r="N137" s="27" t="s">
        <v>336</v>
      </c>
      <c r="O137" s="27">
        <v>2024</v>
      </c>
      <c r="P137" s="29">
        <v>5</v>
      </c>
      <c r="Q137" s="29">
        <v>0</v>
      </c>
      <c r="R137" s="29">
        <v>5</v>
      </c>
      <c r="S137" s="30">
        <f>TabelaAssinantes!$L137/(SUM(TabelaAssinantes!$F137,TabelaAssinantes!$I137,TabelaAssinantes!$K137))</f>
        <v>0</v>
      </c>
      <c r="T137" s="31" t="str">
        <f>IF(TabelaAssinantes!$L137&gt;0,"Sim","Não")</f>
        <v>Não</v>
      </c>
      <c r="U137" s="31">
        <f>TabelaAssinantes!$M137+TabelaAssinantes!$L137</f>
        <v>5</v>
      </c>
    </row>
    <row r="138" spans="1:21" x14ac:dyDescent="0.25">
      <c r="A138" s="27">
        <v>3367</v>
      </c>
      <c r="B138" s="26" t="s">
        <v>164</v>
      </c>
      <c r="C138" s="27" t="s">
        <v>18</v>
      </c>
      <c r="D138" s="28">
        <v>45484</v>
      </c>
      <c r="E138" s="27" t="s">
        <v>23</v>
      </c>
      <c r="F138" s="29">
        <v>15</v>
      </c>
      <c r="G138" s="27" t="s">
        <v>27</v>
      </c>
      <c r="H138" s="27" t="s">
        <v>19</v>
      </c>
      <c r="I138" s="29">
        <v>30</v>
      </c>
      <c r="J138" s="27" t="s">
        <v>19</v>
      </c>
      <c r="K138" s="29">
        <v>20</v>
      </c>
      <c r="L138" s="29">
        <v>7</v>
      </c>
      <c r="M138" s="29">
        <v>58</v>
      </c>
      <c r="N138" s="27" t="s">
        <v>336</v>
      </c>
      <c r="O138" s="27">
        <v>2024</v>
      </c>
      <c r="P138" s="29">
        <v>15</v>
      </c>
      <c r="Q138" s="29">
        <v>50</v>
      </c>
      <c r="R138" s="29">
        <v>58</v>
      </c>
      <c r="S138" s="30">
        <f>TabelaAssinantes!$L138/(SUM(TabelaAssinantes!$F138,TabelaAssinantes!$I138,TabelaAssinantes!$K138))</f>
        <v>0.1076923076923077</v>
      </c>
      <c r="T138" s="31" t="str">
        <f>IF(TabelaAssinantes!$L138&gt;0,"Sim","Não")</f>
        <v>Sim</v>
      </c>
      <c r="U138" s="31">
        <f>TabelaAssinantes!$M138+TabelaAssinantes!$L138</f>
        <v>65</v>
      </c>
    </row>
    <row r="139" spans="1:21" x14ac:dyDescent="0.25">
      <c r="A139" s="27">
        <v>3368</v>
      </c>
      <c r="B139" s="26" t="s">
        <v>165</v>
      </c>
      <c r="C139" s="27" t="s">
        <v>26</v>
      </c>
      <c r="D139" s="28">
        <v>45485</v>
      </c>
      <c r="E139" s="27" t="s">
        <v>19</v>
      </c>
      <c r="F139" s="29">
        <v>10</v>
      </c>
      <c r="G139" s="27" t="s">
        <v>24</v>
      </c>
      <c r="H139" s="27" t="s">
        <v>23</v>
      </c>
      <c r="I139" s="29">
        <v>0</v>
      </c>
      <c r="J139" s="27" t="s">
        <v>19</v>
      </c>
      <c r="K139" s="29">
        <v>20</v>
      </c>
      <c r="L139" s="29">
        <v>10</v>
      </c>
      <c r="M139" s="29">
        <v>20</v>
      </c>
      <c r="N139" s="27" t="s">
        <v>336</v>
      </c>
      <c r="O139" s="27">
        <v>2024</v>
      </c>
      <c r="P139" s="29">
        <v>10</v>
      </c>
      <c r="Q139" s="29">
        <v>20</v>
      </c>
      <c r="R139" s="29">
        <v>20</v>
      </c>
      <c r="S139" s="30">
        <f>TabelaAssinantes!$L139/(SUM(TabelaAssinantes!$F139,TabelaAssinantes!$I139,TabelaAssinantes!$K139))</f>
        <v>0.33333333333333331</v>
      </c>
      <c r="T139" s="31" t="str">
        <f>IF(TabelaAssinantes!$L139&gt;0,"Sim","Não")</f>
        <v>Sim</v>
      </c>
      <c r="U139" s="31">
        <f>TabelaAssinantes!$M139+TabelaAssinantes!$L139</f>
        <v>30</v>
      </c>
    </row>
    <row r="140" spans="1:21" x14ac:dyDescent="0.25">
      <c r="A140" s="27">
        <v>3369</v>
      </c>
      <c r="B140" s="26" t="s">
        <v>166</v>
      </c>
      <c r="C140" s="27" t="s">
        <v>22</v>
      </c>
      <c r="D140" s="28">
        <v>45486</v>
      </c>
      <c r="E140" s="27" t="s">
        <v>23</v>
      </c>
      <c r="F140" s="29">
        <v>5</v>
      </c>
      <c r="G140" s="27" t="s">
        <v>27</v>
      </c>
      <c r="H140" s="27" t="s">
        <v>23</v>
      </c>
      <c r="I140" s="29">
        <v>0</v>
      </c>
      <c r="J140" s="27" t="s">
        <v>23</v>
      </c>
      <c r="K140" s="29">
        <v>0</v>
      </c>
      <c r="L140" s="29">
        <v>1</v>
      </c>
      <c r="M140" s="29">
        <v>4</v>
      </c>
      <c r="N140" s="27" t="s">
        <v>336</v>
      </c>
      <c r="O140" s="27">
        <v>2024</v>
      </c>
      <c r="P140" s="29">
        <v>5</v>
      </c>
      <c r="Q140" s="29">
        <v>0</v>
      </c>
      <c r="R140" s="29">
        <v>4</v>
      </c>
      <c r="S140" s="30">
        <f>TabelaAssinantes!$L140/(SUM(TabelaAssinantes!$F140,TabelaAssinantes!$I140,TabelaAssinantes!$K140))</f>
        <v>0.2</v>
      </c>
      <c r="T140" s="31" t="str">
        <f>IF(TabelaAssinantes!$L140&gt;0,"Sim","Não")</f>
        <v>Sim</v>
      </c>
      <c r="U140" s="31">
        <f>TabelaAssinantes!$M140+TabelaAssinantes!$L140</f>
        <v>5</v>
      </c>
    </row>
    <row r="141" spans="1:21" x14ac:dyDescent="0.25">
      <c r="A141" s="27">
        <v>3370</v>
      </c>
      <c r="B141" s="26" t="s">
        <v>167</v>
      </c>
      <c r="C141" s="27" t="s">
        <v>18</v>
      </c>
      <c r="D141" s="28">
        <v>45487</v>
      </c>
      <c r="E141" s="27" t="s">
        <v>19</v>
      </c>
      <c r="F141" s="29">
        <v>15</v>
      </c>
      <c r="G141" s="27" t="s">
        <v>20</v>
      </c>
      <c r="H141" s="27" t="s">
        <v>19</v>
      </c>
      <c r="I141" s="29">
        <v>30</v>
      </c>
      <c r="J141" s="27" t="s">
        <v>19</v>
      </c>
      <c r="K141" s="29">
        <v>20</v>
      </c>
      <c r="L141" s="29">
        <v>15</v>
      </c>
      <c r="M141" s="29">
        <v>50</v>
      </c>
      <c r="N141" s="27" t="s">
        <v>336</v>
      </c>
      <c r="O141" s="27">
        <v>2024</v>
      </c>
      <c r="P141" s="29">
        <v>15</v>
      </c>
      <c r="Q141" s="29">
        <v>50</v>
      </c>
      <c r="R141" s="29">
        <v>50</v>
      </c>
      <c r="S141" s="30">
        <f>TabelaAssinantes!$L141/(SUM(TabelaAssinantes!$F141,TabelaAssinantes!$I141,TabelaAssinantes!$K141))</f>
        <v>0.23076923076923078</v>
      </c>
      <c r="T141" s="31" t="str">
        <f>IF(TabelaAssinantes!$L141&gt;0,"Sim","Não")</f>
        <v>Sim</v>
      </c>
      <c r="U141" s="31">
        <f>TabelaAssinantes!$M141+TabelaAssinantes!$L141</f>
        <v>65</v>
      </c>
    </row>
    <row r="142" spans="1:21" x14ac:dyDescent="0.25">
      <c r="A142" s="27">
        <v>3371</v>
      </c>
      <c r="B142" s="26" t="s">
        <v>168</v>
      </c>
      <c r="C142" s="27" t="s">
        <v>26</v>
      </c>
      <c r="D142" s="28">
        <v>45488</v>
      </c>
      <c r="E142" s="27" t="s">
        <v>23</v>
      </c>
      <c r="F142" s="29">
        <v>10</v>
      </c>
      <c r="G142" s="27" t="s">
        <v>20</v>
      </c>
      <c r="H142" s="27" t="s">
        <v>23</v>
      </c>
      <c r="I142" s="29">
        <v>0</v>
      </c>
      <c r="J142" s="27" t="s">
        <v>19</v>
      </c>
      <c r="K142" s="29">
        <v>20</v>
      </c>
      <c r="L142" s="29">
        <v>5</v>
      </c>
      <c r="M142" s="29">
        <v>25</v>
      </c>
      <c r="N142" s="27" t="s">
        <v>336</v>
      </c>
      <c r="O142" s="27">
        <v>2024</v>
      </c>
      <c r="P142" s="29">
        <v>10</v>
      </c>
      <c r="Q142" s="29">
        <v>20</v>
      </c>
      <c r="R142" s="29">
        <v>25</v>
      </c>
      <c r="S142" s="30">
        <f>TabelaAssinantes!$L142/(SUM(TabelaAssinantes!$F142,TabelaAssinantes!$I142,TabelaAssinantes!$K142))</f>
        <v>0.16666666666666666</v>
      </c>
      <c r="T142" s="31" t="str">
        <f>IF(TabelaAssinantes!$L142&gt;0,"Sim","Não")</f>
        <v>Sim</v>
      </c>
      <c r="U142" s="31">
        <f>TabelaAssinantes!$M142+TabelaAssinantes!$L142</f>
        <v>30</v>
      </c>
    </row>
    <row r="143" spans="1:21" x14ac:dyDescent="0.25">
      <c r="A143" s="27">
        <v>3372</v>
      </c>
      <c r="B143" s="26" t="s">
        <v>169</v>
      </c>
      <c r="C143" s="27" t="s">
        <v>22</v>
      </c>
      <c r="D143" s="28">
        <v>45489</v>
      </c>
      <c r="E143" s="27" t="s">
        <v>19</v>
      </c>
      <c r="F143" s="29">
        <v>5</v>
      </c>
      <c r="G143" s="27" t="s">
        <v>24</v>
      </c>
      <c r="H143" s="27" t="s">
        <v>23</v>
      </c>
      <c r="I143" s="29">
        <v>0</v>
      </c>
      <c r="J143" s="27" t="s">
        <v>23</v>
      </c>
      <c r="K143" s="29">
        <v>0</v>
      </c>
      <c r="L143" s="29">
        <v>0</v>
      </c>
      <c r="M143" s="29">
        <v>5</v>
      </c>
      <c r="N143" s="27" t="s">
        <v>336</v>
      </c>
      <c r="O143" s="27">
        <v>2024</v>
      </c>
      <c r="P143" s="29">
        <v>5</v>
      </c>
      <c r="Q143" s="29">
        <v>0</v>
      </c>
      <c r="R143" s="29">
        <v>5</v>
      </c>
      <c r="S143" s="30">
        <f>TabelaAssinantes!$L143/(SUM(TabelaAssinantes!$F143,TabelaAssinantes!$I143,TabelaAssinantes!$K143))</f>
        <v>0</v>
      </c>
      <c r="T143" s="31" t="str">
        <f>IF(TabelaAssinantes!$L143&gt;0,"Sim","Não")</f>
        <v>Não</v>
      </c>
      <c r="U143" s="31">
        <f>TabelaAssinantes!$M143+TabelaAssinantes!$L143</f>
        <v>5</v>
      </c>
    </row>
    <row r="144" spans="1:21" x14ac:dyDescent="0.25">
      <c r="A144" s="27">
        <v>3373</v>
      </c>
      <c r="B144" s="26" t="s">
        <v>170</v>
      </c>
      <c r="C144" s="27" t="s">
        <v>18</v>
      </c>
      <c r="D144" s="28">
        <v>45490</v>
      </c>
      <c r="E144" s="27" t="s">
        <v>23</v>
      </c>
      <c r="F144" s="29">
        <v>15</v>
      </c>
      <c r="G144" s="27" t="s">
        <v>27</v>
      </c>
      <c r="H144" s="27" t="s">
        <v>19</v>
      </c>
      <c r="I144" s="29">
        <v>30</v>
      </c>
      <c r="J144" s="27" t="s">
        <v>19</v>
      </c>
      <c r="K144" s="29">
        <v>20</v>
      </c>
      <c r="L144" s="29">
        <v>20</v>
      </c>
      <c r="M144" s="29">
        <v>45</v>
      </c>
      <c r="N144" s="27" t="s">
        <v>336</v>
      </c>
      <c r="O144" s="27">
        <v>2024</v>
      </c>
      <c r="P144" s="29">
        <v>15</v>
      </c>
      <c r="Q144" s="29">
        <v>50</v>
      </c>
      <c r="R144" s="29">
        <v>45</v>
      </c>
      <c r="S144" s="30">
        <f>TabelaAssinantes!$L144/(SUM(TabelaAssinantes!$F144,TabelaAssinantes!$I144,TabelaAssinantes!$K144))</f>
        <v>0.30769230769230771</v>
      </c>
      <c r="T144" s="31" t="str">
        <f>IF(TabelaAssinantes!$L144&gt;0,"Sim","Não")</f>
        <v>Sim</v>
      </c>
      <c r="U144" s="31">
        <f>TabelaAssinantes!$M144+TabelaAssinantes!$L144</f>
        <v>65</v>
      </c>
    </row>
    <row r="145" spans="1:21" x14ac:dyDescent="0.25">
      <c r="A145" s="27">
        <v>3374</v>
      </c>
      <c r="B145" s="26" t="s">
        <v>171</v>
      </c>
      <c r="C145" s="27" t="s">
        <v>26</v>
      </c>
      <c r="D145" s="28">
        <v>45491</v>
      </c>
      <c r="E145" s="27" t="s">
        <v>19</v>
      </c>
      <c r="F145" s="29">
        <v>10</v>
      </c>
      <c r="G145" s="27" t="s">
        <v>27</v>
      </c>
      <c r="H145" s="27" t="s">
        <v>23</v>
      </c>
      <c r="I145" s="29">
        <v>0</v>
      </c>
      <c r="J145" s="27" t="s">
        <v>19</v>
      </c>
      <c r="K145" s="29">
        <v>20</v>
      </c>
      <c r="L145" s="29">
        <v>12</v>
      </c>
      <c r="M145" s="29">
        <v>18</v>
      </c>
      <c r="N145" s="27" t="s">
        <v>336</v>
      </c>
      <c r="O145" s="27">
        <v>2024</v>
      </c>
      <c r="P145" s="29">
        <v>10</v>
      </c>
      <c r="Q145" s="29">
        <v>20</v>
      </c>
      <c r="R145" s="29">
        <v>18</v>
      </c>
      <c r="S145" s="30">
        <f>TabelaAssinantes!$L145/(SUM(TabelaAssinantes!$F145,TabelaAssinantes!$I145,TabelaAssinantes!$K145))</f>
        <v>0.4</v>
      </c>
      <c r="T145" s="31" t="str">
        <f>IF(TabelaAssinantes!$L145&gt;0,"Sim","Não")</f>
        <v>Sim</v>
      </c>
      <c r="U145" s="31">
        <f>TabelaAssinantes!$M145+TabelaAssinantes!$L145</f>
        <v>30</v>
      </c>
    </row>
    <row r="146" spans="1:21" x14ac:dyDescent="0.25">
      <c r="A146" s="27">
        <v>3375</v>
      </c>
      <c r="B146" s="26" t="s">
        <v>172</v>
      </c>
      <c r="C146" s="27" t="s">
        <v>22</v>
      </c>
      <c r="D146" s="28">
        <v>45492</v>
      </c>
      <c r="E146" s="27" t="s">
        <v>23</v>
      </c>
      <c r="F146" s="29">
        <v>5</v>
      </c>
      <c r="G146" s="27" t="s">
        <v>20</v>
      </c>
      <c r="H146" s="27" t="s">
        <v>23</v>
      </c>
      <c r="I146" s="29">
        <v>0</v>
      </c>
      <c r="J146" s="27" t="s">
        <v>23</v>
      </c>
      <c r="K146" s="29">
        <v>0</v>
      </c>
      <c r="L146" s="29">
        <v>2</v>
      </c>
      <c r="M146" s="29">
        <v>3</v>
      </c>
      <c r="N146" s="27" t="s">
        <v>336</v>
      </c>
      <c r="O146" s="27">
        <v>2024</v>
      </c>
      <c r="P146" s="29">
        <v>5</v>
      </c>
      <c r="Q146" s="29">
        <v>0</v>
      </c>
      <c r="R146" s="29">
        <v>3</v>
      </c>
      <c r="S146" s="30">
        <f>TabelaAssinantes!$L146/(SUM(TabelaAssinantes!$F146,TabelaAssinantes!$I146,TabelaAssinantes!$K146))</f>
        <v>0.4</v>
      </c>
      <c r="T146" s="31" t="str">
        <f>IF(TabelaAssinantes!$L146&gt;0,"Sim","Não")</f>
        <v>Sim</v>
      </c>
      <c r="U146" s="31">
        <f>TabelaAssinantes!$M146+TabelaAssinantes!$L146</f>
        <v>5</v>
      </c>
    </row>
    <row r="147" spans="1:21" x14ac:dyDescent="0.25">
      <c r="A147" s="27">
        <v>3376</v>
      </c>
      <c r="B147" s="26" t="s">
        <v>173</v>
      </c>
      <c r="C147" s="27" t="s">
        <v>18</v>
      </c>
      <c r="D147" s="28">
        <v>45493</v>
      </c>
      <c r="E147" s="27" t="s">
        <v>19</v>
      </c>
      <c r="F147" s="29">
        <v>15</v>
      </c>
      <c r="G147" s="27" t="s">
        <v>24</v>
      </c>
      <c r="H147" s="27" t="s">
        <v>19</v>
      </c>
      <c r="I147" s="29">
        <v>30</v>
      </c>
      <c r="J147" s="27" t="s">
        <v>19</v>
      </c>
      <c r="K147" s="29">
        <v>20</v>
      </c>
      <c r="L147" s="29">
        <v>5</v>
      </c>
      <c r="M147" s="29">
        <v>60</v>
      </c>
      <c r="N147" s="27" t="s">
        <v>336</v>
      </c>
      <c r="O147" s="27">
        <v>2024</v>
      </c>
      <c r="P147" s="29">
        <v>15</v>
      </c>
      <c r="Q147" s="29">
        <v>50</v>
      </c>
      <c r="R147" s="29">
        <v>60</v>
      </c>
      <c r="S147" s="30">
        <f>TabelaAssinantes!$L147/(SUM(TabelaAssinantes!$F147,TabelaAssinantes!$I147,TabelaAssinantes!$K147))</f>
        <v>7.6923076923076927E-2</v>
      </c>
      <c r="T147" s="31" t="str">
        <f>IF(TabelaAssinantes!$L147&gt;0,"Sim","Não")</f>
        <v>Sim</v>
      </c>
      <c r="U147" s="31">
        <f>TabelaAssinantes!$M147+TabelaAssinantes!$L147</f>
        <v>65</v>
      </c>
    </row>
    <row r="148" spans="1:21" x14ac:dyDescent="0.25">
      <c r="A148" s="27">
        <v>3377</v>
      </c>
      <c r="B148" s="26" t="s">
        <v>174</v>
      </c>
      <c r="C148" s="27" t="s">
        <v>26</v>
      </c>
      <c r="D148" s="28">
        <v>45494</v>
      </c>
      <c r="E148" s="27" t="s">
        <v>23</v>
      </c>
      <c r="F148" s="29">
        <v>10</v>
      </c>
      <c r="G148" s="27" t="s">
        <v>20</v>
      </c>
      <c r="H148" s="27" t="s">
        <v>23</v>
      </c>
      <c r="I148" s="29">
        <v>0</v>
      </c>
      <c r="J148" s="27" t="s">
        <v>19</v>
      </c>
      <c r="K148" s="29">
        <v>20</v>
      </c>
      <c r="L148" s="29">
        <v>10</v>
      </c>
      <c r="M148" s="29">
        <v>20</v>
      </c>
      <c r="N148" s="27" t="s">
        <v>336</v>
      </c>
      <c r="O148" s="27">
        <v>2024</v>
      </c>
      <c r="P148" s="29">
        <v>10</v>
      </c>
      <c r="Q148" s="29">
        <v>20</v>
      </c>
      <c r="R148" s="29">
        <v>20</v>
      </c>
      <c r="S148" s="30">
        <f>TabelaAssinantes!$L148/(SUM(TabelaAssinantes!$F148,TabelaAssinantes!$I148,TabelaAssinantes!$K148))</f>
        <v>0.33333333333333331</v>
      </c>
      <c r="T148" s="31" t="str">
        <f>IF(TabelaAssinantes!$L148&gt;0,"Sim","Não")</f>
        <v>Sim</v>
      </c>
      <c r="U148" s="31">
        <f>TabelaAssinantes!$M148+TabelaAssinantes!$L148</f>
        <v>30</v>
      </c>
    </row>
    <row r="149" spans="1:21" x14ac:dyDescent="0.25">
      <c r="A149" s="27">
        <v>3378</v>
      </c>
      <c r="B149" s="26" t="s">
        <v>175</v>
      </c>
      <c r="C149" s="27" t="s">
        <v>22</v>
      </c>
      <c r="D149" s="28">
        <v>45495</v>
      </c>
      <c r="E149" s="27" t="s">
        <v>19</v>
      </c>
      <c r="F149" s="29">
        <v>5</v>
      </c>
      <c r="G149" s="27" t="s">
        <v>27</v>
      </c>
      <c r="H149" s="27" t="s">
        <v>23</v>
      </c>
      <c r="I149" s="29">
        <v>0</v>
      </c>
      <c r="J149" s="27" t="s">
        <v>23</v>
      </c>
      <c r="K149" s="29">
        <v>0</v>
      </c>
      <c r="L149" s="29">
        <v>0</v>
      </c>
      <c r="M149" s="29">
        <v>5</v>
      </c>
      <c r="N149" s="27" t="s">
        <v>336</v>
      </c>
      <c r="O149" s="27">
        <v>2024</v>
      </c>
      <c r="P149" s="29">
        <v>5</v>
      </c>
      <c r="Q149" s="29">
        <v>0</v>
      </c>
      <c r="R149" s="29">
        <v>5</v>
      </c>
      <c r="S149" s="30">
        <f>TabelaAssinantes!$L149/(SUM(TabelaAssinantes!$F149,TabelaAssinantes!$I149,TabelaAssinantes!$K149))</f>
        <v>0</v>
      </c>
      <c r="T149" s="31" t="str">
        <f>IF(TabelaAssinantes!$L149&gt;0,"Sim","Não")</f>
        <v>Não</v>
      </c>
      <c r="U149" s="31">
        <f>TabelaAssinantes!$M149+TabelaAssinantes!$L149</f>
        <v>5</v>
      </c>
    </row>
    <row r="150" spans="1:21" x14ac:dyDescent="0.25">
      <c r="A150" s="27">
        <v>3379</v>
      </c>
      <c r="B150" s="26" t="s">
        <v>176</v>
      </c>
      <c r="C150" s="27" t="s">
        <v>18</v>
      </c>
      <c r="D150" s="28">
        <v>45496</v>
      </c>
      <c r="E150" s="27" t="s">
        <v>23</v>
      </c>
      <c r="F150" s="29">
        <v>15</v>
      </c>
      <c r="G150" s="27" t="s">
        <v>20</v>
      </c>
      <c r="H150" s="27" t="s">
        <v>19</v>
      </c>
      <c r="I150" s="29">
        <v>30</v>
      </c>
      <c r="J150" s="27" t="s">
        <v>19</v>
      </c>
      <c r="K150" s="29">
        <v>20</v>
      </c>
      <c r="L150" s="29">
        <v>3</v>
      </c>
      <c r="M150" s="29">
        <v>62</v>
      </c>
      <c r="N150" s="27" t="s">
        <v>336</v>
      </c>
      <c r="O150" s="27">
        <v>2024</v>
      </c>
      <c r="P150" s="29">
        <v>15</v>
      </c>
      <c r="Q150" s="29">
        <v>50</v>
      </c>
      <c r="R150" s="29">
        <v>62</v>
      </c>
      <c r="S150" s="30">
        <f>TabelaAssinantes!$L150/(SUM(TabelaAssinantes!$F150,TabelaAssinantes!$I150,TabelaAssinantes!$K150))</f>
        <v>4.6153846153846156E-2</v>
      </c>
      <c r="T150" s="31" t="str">
        <f>IF(TabelaAssinantes!$L150&gt;0,"Sim","Não")</f>
        <v>Sim</v>
      </c>
      <c r="U150" s="31">
        <f>TabelaAssinantes!$M150+TabelaAssinantes!$L150</f>
        <v>65</v>
      </c>
    </row>
    <row r="151" spans="1:21" x14ac:dyDescent="0.25">
      <c r="A151" s="27">
        <v>3380</v>
      </c>
      <c r="B151" s="26" t="s">
        <v>177</v>
      </c>
      <c r="C151" s="27" t="s">
        <v>26</v>
      </c>
      <c r="D151" s="28">
        <v>45497</v>
      </c>
      <c r="E151" s="27" t="s">
        <v>19</v>
      </c>
      <c r="F151" s="29">
        <v>10</v>
      </c>
      <c r="G151" s="27" t="s">
        <v>24</v>
      </c>
      <c r="H151" s="27" t="s">
        <v>23</v>
      </c>
      <c r="I151" s="29">
        <v>0</v>
      </c>
      <c r="J151" s="27" t="s">
        <v>19</v>
      </c>
      <c r="K151" s="29">
        <v>20</v>
      </c>
      <c r="L151" s="29">
        <v>15</v>
      </c>
      <c r="M151" s="29">
        <v>15</v>
      </c>
      <c r="N151" s="27" t="s">
        <v>336</v>
      </c>
      <c r="O151" s="27">
        <v>2024</v>
      </c>
      <c r="P151" s="29">
        <v>10</v>
      </c>
      <c r="Q151" s="29">
        <v>20</v>
      </c>
      <c r="R151" s="29">
        <v>15</v>
      </c>
      <c r="S151" s="30">
        <f>TabelaAssinantes!$L151/(SUM(TabelaAssinantes!$F151,TabelaAssinantes!$I151,TabelaAssinantes!$K151))</f>
        <v>0.5</v>
      </c>
      <c r="T151" s="31" t="str">
        <f>IF(TabelaAssinantes!$L151&gt;0,"Sim","Não")</f>
        <v>Sim</v>
      </c>
      <c r="U151" s="31">
        <f>TabelaAssinantes!$M151+TabelaAssinantes!$L151</f>
        <v>30</v>
      </c>
    </row>
    <row r="152" spans="1:21" x14ac:dyDescent="0.25">
      <c r="A152" s="27">
        <v>3381</v>
      </c>
      <c r="B152" s="26" t="s">
        <v>178</v>
      </c>
      <c r="C152" s="27" t="s">
        <v>22</v>
      </c>
      <c r="D152" s="28">
        <v>45498</v>
      </c>
      <c r="E152" s="27" t="s">
        <v>23</v>
      </c>
      <c r="F152" s="29">
        <v>5</v>
      </c>
      <c r="G152" s="27" t="s">
        <v>20</v>
      </c>
      <c r="H152" s="27" t="s">
        <v>23</v>
      </c>
      <c r="I152" s="29">
        <v>0</v>
      </c>
      <c r="J152" s="27" t="s">
        <v>23</v>
      </c>
      <c r="K152" s="29">
        <v>0</v>
      </c>
      <c r="L152" s="29">
        <v>1</v>
      </c>
      <c r="M152" s="29">
        <v>4</v>
      </c>
      <c r="N152" s="27" t="s">
        <v>336</v>
      </c>
      <c r="O152" s="27">
        <v>2024</v>
      </c>
      <c r="P152" s="29">
        <v>5</v>
      </c>
      <c r="Q152" s="29">
        <v>0</v>
      </c>
      <c r="R152" s="29">
        <v>4</v>
      </c>
      <c r="S152" s="30">
        <f>TabelaAssinantes!$L152/(SUM(TabelaAssinantes!$F152,TabelaAssinantes!$I152,TabelaAssinantes!$K152))</f>
        <v>0.2</v>
      </c>
      <c r="T152" s="31" t="str">
        <f>IF(TabelaAssinantes!$L152&gt;0,"Sim","Não")</f>
        <v>Sim</v>
      </c>
      <c r="U152" s="31">
        <f>TabelaAssinantes!$M152+TabelaAssinantes!$L152</f>
        <v>5</v>
      </c>
    </row>
    <row r="153" spans="1:21" x14ac:dyDescent="0.25">
      <c r="A153" s="27">
        <v>3382</v>
      </c>
      <c r="B153" s="26" t="s">
        <v>179</v>
      </c>
      <c r="C153" s="27" t="s">
        <v>18</v>
      </c>
      <c r="D153" s="28">
        <v>45499</v>
      </c>
      <c r="E153" s="27" t="s">
        <v>19</v>
      </c>
      <c r="F153" s="29">
        <v>15</v>
      </c>
      <c r="G153" s="27" t="s">
        <v>27</v>
      </c>
      <c r="H153" s="27" t="s">
        <v>19</v>
      </c>
      <c r="I153" s="29">
        <v>30</v>
      </c>
      <c r="J153" s="27" t="s">
        <v>19</v>
      </c>
      <c r="K153" s="29">
        <v>20</v>
      </c>
      <c r="L153" s="29">
        <v>7</v>
      </c>
      <c r="M153" s="29">
        <v>58</v>
      </c>
      <c r="N153" s="27" t="s">
        <v>336</v>
      </c>
      <c r="O153" s="27">
        <v>2024</v>
      </c>
      <c r="P153" s="29">
        <v>15</v>
      </c>
      <c r="Q153" s="29">
        <v>50</v>
      </c>
      <c r="R153" s="29">
        <v>58</v>
      </c>
      <c r="S153" s="30">
        <f>TabelaAssinantes!$L153/(SUM(TabelaAssinantes!$F153,TabelaAssinantes!$I153,TabelaAssinantes!$K153))</f>
        <v>0.1076923076923077</v>
      </c>
      <c r="T153" s="31" t="str">
        <f>IF(TabelaAssinantes!$L153&gt;0,"Sim","Não")</f>
        <v>Sim</v>
      </c>
      <c r="U153" s="31">
        <f>TabelaAssinantes!$M153+TabelaAssinantes!$L153</f>
        <v>65</v>
      </c>
    </row>
    <row r="154" spans="1:21" x14ac:dyDescent="0.25">
      <c r="A154" s="27">
        <v>3383</v>
      </c>
      <c r="B154" s="26" t="s">
        <v>180</v>
      </c>
      <c r="C154" s="27" t="s">
        <v>26</v>
      </c>
      <c r="D154" s="28">
        <v>45500</v>
      </c>
      <c r="E154" s="27" t="s">
        <v>23</v>
      </c>
      <c r="F154" s="29">
        <v>10</v>
      </c>
      <c r="G154" s="27" t="s">
        <v>20</v>
      </c>
      <c r="H154" s="27" t="s">
        <v>23</v>
      </c>
      <c r="I154" s="29">
        <v>0</v>
      </c>
      <c r="J154" s="27" t="s">
        <v>19</v>
      </c>
      <c r="K154" s="29">
        <v>20</v>
      </c>
      <c r="L154" s="29">
        <v>10</v>
      </c>
      <c r="M154" s="29">
        <v>20</v>
      </c>
      <c r="N154" s="27" t="s">
        <v>336</v>
      </c>
      <c r="O154" s="27">
        <v>2024</v>
      </c>
      <c r="P154" s="29">
        <v>10</v>
      </c>
      <c r="Q154" s="29">
        <v>20</v>
      </c>
      <c r="R154" s="29">
        <v>20</v>
      </c>
      <c r="S154" s="30">
        <f>TabelaAssinantes!$L154/(SUM(TabelaAssinantes!$F154,TabelaAssinantes!$I154,TabelaAssinantes!$K154))</f>
        <v>0.33333333333333331</v>
      </c>
      <c r="T154" s="31" t="str">
        <f>IF(TabelaAssinantes!$L154&gt;0,"Sim","Não")</f>
        <v>Sim</v>
      </c>
      <c r="U154" s="31">
        <f>TabelaAssinantes!$M154+TabelaAssinantes!$L154</f>
        <v>30</v>
      </c>
    </row>
    <row r="155" spans="1:21" x14ac:dyDescent="0.25">
      <c r="A155" s="27">
        <v>3384</v>
      </c>
      <c r="B155" s="26" t="s">
        <v>181</v>
      </c>
      <c r="C155" s="27" t="s">
        <v>22</v>
      </c>
      <c r="D155" s="28">
        <v>45501</v>
      </c>
      <c r="E155" s="27" t="s">
        <v>19</v>
      </c>
      <c r="F155" s="29">
        <v>5</v>
      </c>
      <c r="G155" s="27" t="s">
        <v>24</v>
      </c>
      <c r="H155" s="27" t="s">
        <v>23</v>
      </c>
      <c r="I155" s="29">
        <v>0</v>
      </c>
      <c r="J155" s="27" t="s">
        <v>23</v>
      </c>
      <c r="K155" s="29">
        <v>0</v>
      </c>
      <c r="L155" s="29">
        <v>0</v>
      </c>
      <c r="M155" s="29">
        <v>5</v>
      </c>
      <c r="N155" s="27" t="s">
        <v>336</v>
      </c>
      <c r="O155" s="27">
        <v>2024</v>
      </c>
      <c r="P155" s="29">
        <v>5</v>
      </c>
      <c r="Q155" s="29">
        <v>0</v>
      </c>
      <c r="R155" s="29">
        <v>5</v>
      </c>
      <c r="S155" s="30">
        <f>TabelaAssinantes!$L155/(SUM(TabelaAssinantes!$F155,TabelaAssinantes!$I155,TabelaAssinantes!$K155))</f>
        <v>0</v>
      </c>
      <c r="T155" s="31" t="str">
        <f>IF(TabelaAssinantes!$L155&gt;0,"Sim","Não")</f>
        <v>Não</v>
      </c>
      <c r="U155" s="31">
        <f>TabelaAssinantes!$M155+TabelaAssinantes!$L155</f>
        <v>5</v>
      </c>
    </row>
    <row r="156" spans="1:21" x14ac:dyDescent="0.25">
      <c r="A156" s="27">
        <v>3385</v>
      </c>
      <c r="B156" s="26" t="s">
        <v>182</v>
      </c>
      <c r="C156" s="27" t="s">
        <v>18</v>
      </c>
      <c r="D156" s="28">
        <v>45502</v>
      </c>
      <c r="E156" s="27" t="s">
        <v>23</v>
      </c>
      <c r="F156" s="29">
        <v>15</v>
      </c>
      <c r="G156" s="27" t="s">
        <v>20</v>
      </c>
      <c r="H156" s="27" t="s">
        <v>19</v>
      </c>
      <c r="I156" s="29">
        <v>30</v>
      </c>
      <c r="J156" s="27" t="s">
        <v>19</v>
      </c>
      <c r="K156" s="29">
        <v>20</v>
      </c>
      <c r="L156" s="29">
        <v>20</v>
      </c>
      <c r="M156" s="29">
        <v>45</v>
      </c>
      <c r="N156" s="27" t="s">
        <v>336</v>
      </c>
      <c r="O156" s="27">
        <v>2024</v>
      </c>
      <c r="P156" s="29">
        <v>15</v>
      </c>
      <c r="Q156" s="29">
        <v>50</v>
      </c>
      <c r="R156" s="29">
        <v>45</v>
      </c>
      <c r="S156" s="30">
        <f>TabelaAssinantes!$L156/(SUM(TabelaAssinantes!$F156,TabelaAssinantes!$I156,TabelaAssinantes!$K156))</f>
        <v>0.30769230769230771</v>
      </c>
      <c r="T156" s="31" t="str">
        <f>IF(TabelaAssinantes!$L156&gt;0,"Sim","Não")</f>
        <v>Sim</v>
      </c>
      <c r="U156" s="31">
        <f>TabelaAssinantes!$M156+TabelaAssinantes!$L156</f>
        <v>65</v>
      </c>
    </row>
    <row r="157" spans="1:21" x14ac:dyDescent="0.25">
      <c r="A157" s="27">
        <v>3386</v>
      </c>
      <c r="B157" s="26" t="s">
        <v>183</v>
      </c>
      <c r="C157" s="27" t="s">
        <v>26</v>
      </c>
      <c r="D157" s="28">
        <v>45503</v>
      </c>
      <c r="E157" s="27" t="s">
        <v>19</v>
      </c>
      <c r="F157" s="29">
        <v>10</v>
      </c>
      <c r="G157" s="27" t="s">
        <v>27</v>
      </c>
      <c r="H157" s="27" t="s">
        <v>23</v>
      </c>
      <c r="I157" s="29">
        <v>0</v>
      </c>
      <c r="J157" s="27" t="s">
        <v>19</v>
      </c>
      <c r="K157" s="29">
        <v>20</v>
      </c>
      <c r="L157" s="29">
        <v>15</v>
      </c>
      <c r="M157" s="29">
        <v>15</v>
      </c>
      <c r="N157" s="27" t="s">
        <v>336</v>
      </c>
      <c r="O157" s="27">
        <v>2024</v>
      </c>
      <c r="P157" s="29">
        <v>10</v>
      </c>
      <c r="Q157" s="29">
        <v>20</v>
      </c>
      <c r="R157" s="29">
        <v>15</v>
      </c>
      <c r="S157" s="30">
        <f>TabelaAssinantes!$L157/(SUM(TabelaAssinantes!$F157,TabelaAssinantes!$I157,TabelaAssinantes!$K157))</f>
        <v>0.5</v>
      </c>
      <c r="T157" s="31" t="str">
        <f>IF(TabelaAssinantes!$L157&gt;0,"Sim","Não")</f>
        <v>Sim</v>
      </c>
      <c r="U157" s="31">
        <f>TabelaAssinantes!$M157+TabelaAssinantes!$L157</f>
        <v>30</v>
      </c>
    </row>
    <row r="158" spans="1:21" x14ac:dyDescent="0.25">
      <c r="A158" s="27">
        <v>3387</v>
      </c>
      <c r="B158" s="26" t="s">
        <v>184</v>
      </c>
      <c r="C158" s="27" t="s">
        <v>22</v>
      </c>
      <c r="D158" s="28">
        <v>45504</v>
      </c>
      <c r="E158" s="27" t="s">
        <v>23</v>
      </c>
      <c r="F158" s="29">
        <v>5</v>
      </c>
      <c r="G158" s="27" t="s">
        <v>20</v>
      </c>
      <c r="H158" s="27" t="s">
        <v>23</v>
      </c>
      <c r="I158" s="29">
        <v>0</v>
      </c>
      <c r="J158" s="27" t="s">
        <v>23</v>
      </c>
      <c r="K158" s="29">
        <v>0</v>
      </c>
      <c r="L158" s="29">
        <v>1</v>
      </c>
      <c r="M158" s="29">
        <v>4</v>
      </c>
      <c r="N158" s="27" t="s">
        <v>336</v>
      </c>
      <c r="O158" s="27">
        <v>2024</v>
      </c>
      <c r="P158" s="29">
        <v>5</v>
      </c>
      <c r="Q158" s="29">
        <v>0</v>
      </c>
      <c r="R158" s="29">
        <v>4</v>
      </c>
      <c r="S158" s="30">
        <f>TabelaAssinantes!$L158/(SUM(TabelaAssinantes!$F158,TabelaAssinantes!$I158,TabelaAssinantes!$K158))</f>
        <v>0.2</v>
      </c>
      <c r="T158" s="31" t="str">
        <f>IF(TabelaAssinantes!$L158&gt;0,"Sim","Não")</f>
        <v>Sim</v>
      </c>
      <c r="U158" s="31">
        <f>TabelaAssinantes!$M158+TabelaAssinantes!$L158</f>
        <v>5</v>
      </c>
    </row>
    <row r="159" spans="1:21" x14ac:dyDescent="0.25">
      <c r="A159" s="27">
        <v>3388</v>
      </c>
      <c r="B159" s="26" t="s">
        <v>185</v>
      </c>
      <c r="C159" s="27" t="s">
        <v>18</v>
      </c>
      <c r="D159" s="28">
        <v>45505</v>
      </c>
      <c r="E159" s="27" t="s">
        <v>19</v>
      </c>
      <c r="F159" s="29">
        <v>15</v>
      </c>
      <c r="G159" s="27" t="s">
        <v>24</v>
      </c>
      <c r="H159" s="27" t="s">
        <v>19</v>
      </c>
      <c r="I159" s="29">
        <v>30</v>
      </c>
      <c r="J159" s="27" t="s">
        <v>19</v>
      </c>
      <c r="K159" s="29">
        <v>20</v>
      </c>
      <c r="L159" s="29">
        <v>3</v>
      </c>
      <c r="M159" s="29">
        <v>62</v>
      </c>
      <c r="N159" s="27" t="s">
        <v>337</v>
      </c>
      <c r="O159" s="27">
        <v>2024</v>
      </c>
      <c r="P159" s="29">
        <v>15</v>
      </c>
      <c r="Q159" s="29">
        <v>50</v>
      </c>
      <c r="R159" s="29">
        <v>62</v>
      </c>
      <c r="S159" s="30">
        <f>TabelaAssinantes!$L159/(SUM(TabelaAssinantes!$F159,TabelaAssinantes!$I159,TabelaAssinantes!$K159))</f>
        <v>4.6153846153846156E-2</v>
      </c>
      <c r="T159" s="31" t="str">
        <f>IF(TabelaAssinantes!$L159&gt;0,"Sim","Não")</f>
        <v>Sim</v>
      </c>
      <c r="U159" s="31">
        <f>TabelaAssinantes!$M159+TabelaAssinantes!$L159</f>
        <v>65</v>
      </c>
    </row>
    <row r="160" spans="1:21" x14ac:dyDescent="0.25">
      <c r="A160" s="27">
        <v>3389</v>
      </c>
      <c r="B160" s="26" t="s">
        <v>186</v>
      </c>
      <c r="C160" s="27" t="s">
        <v>26</v>
      </c>
      <c r="D160" s="28">
        <v>45506</v>
      </c>
      <c r="E160" s="27" t="s">
        <v>23</v>
      </c>
      <c r="F160" s="29">
        <v>10</v>
      </c>
      <c r="G160" s="27" t="s">
        <v>20</v>
      </c>
      <c r="H160" s="27" t="s">
        <v>23</v>
      </c>
      <c r="I160" s="29">
        <v>0</v>
      </c>
      <c r="J160" s="27" t="s">
        <v>19</v>
      </c>
      <c r="K160" s="29">
        <v>20</v>
      </c>
      <c r="L160" s="29">
        <v>10</v>
      </c>
      <c r="M160" s="29">
        <v>20</v>
      </c>
      <c r="N160" s="27" t="s">
        <v>337</v>
      </c>
      <c r="O160" s="27">
        <v>2024</v>
      </c>
      <c r="P160" s="29">
        <v>10</v>
      </c>
      <c r="Q160" s="29">
        <v>20</v>
      </c>
      <c r="R160" s="29">
        <v>20</v>
      </c>
      <c r="S160" s="30">
        <f>TabelaAssinantes!$L160/(SUM(TabelaAssinantes!$F160,TabelaAssinantes!$I160,TabelaAssinantes!$K160))</f>
        <v>0.33333333333333331</v>
      </c>
      <c r="T160" s="31" t="str">
        <f>IF(TabelaAssinantes!$L160&gt;0,"Sim","Não")</f>
        <v>Sim</v>
      </c>
      <c r="U160" s="31">
        <f>TabelaAssinantes!$M160+TabelaAssinantes!$L160</f>
        <v>30</v>
      </c>
    </row>
    <row r="161" spans="1:21" x14ac:dyDescent="0.25">
      <c r="A161" s="27">
        <v>3390</v>
      </c>
      <c r="B161" s="26" t="s">
        <v>187</v>
      </c>
      <c r="C161" s="27" t="s">
        <v>22</v>
      </c>
      <c r="D161" s="28">
        <v>45507</v>
      </c>
      <c r="E161" s="27" t="s">
        <v>19</v>
      </c>
      <c r="F161" s="29">
        <v>5</v>
      </c>
      <c r="G161" s="27" t="s">
        <v>27</v>
      </c>
      <c r="H161" s="27" t="s">
        <v>23</v>
      </c>
      <c r="I161" s="29">
        <v>0</v>
      </c>
      <c r="J161" s="27" t="s">
        <v>23</v>
      </c>
      <c r="K161" s="29">
        <v>0</v>
      </c>
      <c r="L161" s="29">
        <v>0</v>
      </c>
      <c r="M161" s="29">
        <v>5</v>
      </c>
      <c r="N161" s="27" t="s">
        <v>337</v>
      </c>
      <c r="O161" s="27">
        <v>2024</v>
      </c>
      <c r="P161" s="29">
        <v>5</v>
      </c>
      <c r="Q161" s="29">
        <v>0</v>
      </c>
      <c r="R161" s="29">
        <v>5</v>
      </c>
      <c r="S161" s="30">
        <f>TabelaAssinantes!$L161/(SUM(TabelaAssinantes!$F161,TabelaAssinantes!$I161,TabelaAssinantes!$K161))</f>
        <v>0</v>
      </c>
      <c r="T161" s="31" t="str">
        <f>IF(TabelaAssinantes!$L161&gt;0,"Sim","Não")</f>
        <v>Não</v>
      </c>
      <c r="U161" s="31">
        <f>TabelaAssinantes!$M161+TabelaAssinantes!$L161</f>
        <v>5</v>
      </c>
    </row>
    <row r="162" spans="1:21" x14ac:dyDescent="0.25">
      <c r="A162" s="27">
        <v>3391</v>
      </c>
      <c r="B162" s="26" t="s">
        <v>87</v>
      </c>
      <c r="C162" s="27" t="s">
        <v>18</v>
      </c>
      <c r="D162" s="28">
        <v>45508</v>
      </c>
      <c r="E162" s="27" t="s">
        <v>23</v>
      </c>
      <c r="F162" s="29">
        <v>15</v>
      </c>
      <c r="G162" s="27" t="s">
        <v>20</v>
      </c>
      <c r="H162" s="27" t="s">
        <v>19</v>
      </c>
      <c r="I162" s="29">
        <v>30</v>
      </c>
      <c r="J162" s="27" t="s">
        <v>19</v>
      </c>
      <c r="K162" s="29">
        <v>20</v>
      </c>
      <c r="L162" s="29">
        <v>15</v>
      </c>
      <c r="M162" s="29">
        <v>50</v>
      </c>
      <c r="N162" s="27" t="s">
        <v>337</v>
      </c>
      <c r="O162" s="27">
        <v>2024</v>
      </c>
      <c r="P162" s="29">
        <v>15</v>
      </c>
      <c r="Q162" s="29">
        <v>50</v>
      </c>
      <c r="R162" s="29">
        <v>50</v>
      </c>
      <c r="S162" s="30">
        <f>TabelaAssinantes!$L162/(SUM(TabelaAssinantes!$F162,TabelaAssinantes!$I162,TabelaAssinantes!$K162))</f>
        <v>0.23076923076923078</v>
      </c>
      <c r="T162" s="31" t="str">
        <f>IF(TabelaAssinantes!$L162&gt;0,"Sim","Não")</f>
        <v>Sim</v>
      </c>
      <c r="U162" s="31">
        <f>TabelaAssinantes!$M162+TabelaAssinantes!$L162</f>
        <v>65</v>
      </c>
    </row>
    <row r="163" spans="1:21" x14ac:dyDescent="0.25">
      <c r="A163" s="27">
        <v>3392</v>
      </c>
      <c r="B163" s="26" t="s">
        <v>188</v>
      </c>
      <c r="C163" s="27" t="s">
        <v>26</v>
      </c>
      <c r="D163" s="28">
        <v>45509</v>
      </c>
      <c r="E163" s="27" t="s">
        <v>19</v>
      </c>
      <c r="F163" s="29">
        <v>10</v>
      </c>
      <c r="G163" s="27" t="s">
        <v>24</v>
      </c>
      <c r="H163" s="27" t="s">
        <v>23</v>
      </c>
      <c r="I163" s="29">
        <v>0</v>
      </c>
      <c r="J163" s="27" t="s">
        <v>19</v>
      </c>
      <c r="K163" s="29">
        <v>20</v>
      </c>
      <c r="L163" s="29">
        <v>15</v>
      </c>
      <c r="M163" s="29">
        <v>15</v>
      </c>
      <c r="N163" s="27" t="s">
        <v>337</v>
      </c>
      <c r="O163" s="27">
        <v>2024</v>
      </c>
      <c r="P163" s="29">
        <v>10</v>
      </c>
      <c r="Q163" s="29">
        <v>20</v>
      </c>
      <c r="R163" s="29">
        <v>15</v>
      </c>
      <c r="S163" s="30">
        <f>TabelaAssinantes!$L163/(SUM(TabelaAssinantes!$F163,TabelaAssinantes!$I163,TabelaAssinantes!$K163))</f>
        <v>0.5</v>
      </c>
      <c r="T163" s="31" t="str">
        <f>IF(TabelaAssinantes!$L163&gt;0,"Sim","Não")</f>
        <v>Sim</v>
      </c>
      <c r="U163" s="31">
        <f>TabelaAssinantes!$M163+TabelaAssinantes!$L163</f>
        <v>30</v>
      </c>
    </row>
    <row r="164" spans="1:21" x14ac:dyDescent="0.25">
      <c r="A164" s="27">
        <v>3393</v>
      </c>
      <c r="B164" s="26" t="s">
        <v>189</v>
      </c>
      <c r="C164" s="27" t="s">
        <v>22</v>
      </c>
      <c r="D164" s="28">
        <v>45510</v>
      </c>
      <c r="E164" s="27" t="s">
        <v>23</v>
      </c>
      <c r="F164" s="29">
        <v>5</v>
      </c>
      <c r="G164" s="27" t="s">
        <v>20</v>
      </c>
      <c r="H164" s="27" t="s">
        <v>23</v>
      </c>
      <c r="I164" s="29">
        <v>0</v>
      </c>
      <c r="J164" s="27" t="s">
        <v>23</v>
      </c>
      <c r="K164" s="29">
        <v>0</v>
      </c>
      <c r="L164" s="29">
        <v>1</v>
      </c>
      <c r="M164" s="29">
        <v>4</v>
      </c>
      <c r="N164" s="27" t="s">
        <v>337</v>
      </c>
      <c r="O164" s="27">
        <v>2024</v>
      </c>
      <c r="P164" s="29">
        <v>5</v>
      </c>
      <c r="Q164" s="29">
        <v>0</v>
      </c>
      <c r="R164" s="29">
        <v>4</v>
      </c>
      <c r="S164" s="30">
        <f>TabelaAssinantes!$L164/(SUM(TabelaAssinantes!$F164,TabelaAssinantes!$I164,TabelaAssinantes!$K164))</f>
        <v>0.2</v>
      </c>
      <c r="T164" s="31" t="str">
        <f>IF(TabelaAssinantes!$L164&gt;0,"Sim","Não")</f>
        <v>Sim</v>
      </c>
      <c r="U164" s="31">
        <f>TabelaAssinantes!$M164+TabelaAssinantes!$L164</f>
        <v>5</v>
      </c>
    </row>
    <row r="165" spans="1:21" x14ac:dyDescent="0.25">
      <c r="A165" s="27">
        <v>3394</v>
      </c>
      <c r="B165" s="26" t="s">
        <v>190</v>
      </c>
      <c r="C165" s="27" t="s">
        <v>18</v>
      </c>
      <c r="D165" s="28">
        <v>45511</v>
      </c>
      <c r="E165" s="27" t="s">
        <v>19</v>
      </c>
      <c r="F165" s="29">
        <v>15</v>
      </c>
      <c r="G165" s="27" t="s">
        <v>27</v>
      </c>
      <c r="H165" s="27" t="s">
        <v>19</v>
      </c>
      <c r="I165" s="29">
        <v>30</v>
      </c>
      <c r="J165" s="27" t="s">
        <v>19</v>
      </c>
      <c r="K165" s="29">
        <v>20</v>
      </c>
      <c r="L165" s="29">
        <v>7</v>
      </c>
      <c r="M165" s="29">
        <v>58</v>
      </c>
      <c r="N165" s="27" t="s">
        <v>337</v>
      </c>
      <c r="O165" s="27">
        <v>2024</v>
      </c>
      <c r="P165" s="29">
        <v>15</v>
      </c>
      <c r="Q165" s="29">
        <v>50</v>
      </c>
      <c r="R165" s="29">
        <v>58</v>
      </c>
      <c r="S165" s="30">
        <f>TabelaAssinantes!$L165/(SUM(TabelaAssinantes!$F165,TabelaAssinantes!$I165,TabelaAssinantes!$K165))</f>
        <v>0.1076923076923077</v>
      </c>
      <c r="T165" s="31" t="str">
        <f>IF(TabelaAssinantes!$L165&gt;0,"Sim","Não")</f>
        <v>Sim</v>
      </c>
      <c r="U165" s="31">
        <f>TabelaAssinantes!$M165+TabelaAssinantes!$L165</f>
        <v>65</v>
      </c>
    </row>
    <row r="166" spans="1:21" x14ac:dyDescent="0.25">
      <c r="A166" s="27">
        <v>3395</v>
      </c>
      <c r="B166" s="26" t="s">
        <v>191</v>
      </c>
      <c r="C166" s="27" t="s">
        <v>26</v>
      </c>
      <c r="D166" s="28">
        <v>45512</v>
      </c>
      <c r="E166" s="27" t="s">
        <v>23</v>
      </c>
      <c r="F166" s="29">
        <v>10</v>
      </c>
      <c r="G166" s="27" t="s">
        <v>20</v>
      </c>
      <c r="H166" s="27" t="s">
        <v>23</v>
      </c>
      <c r="I166" s="29">
        <v>0</v>
      </c>
      <c r="J166" s="27" t="s">
        <v>19</v>
      </c>
      <c r="K166" s="29">
        <v>20</v>
      </c>
      <c r="L166" s="29">
        <v>10</v>
      </c>
      <c r="M166" s="29">
        <v>20</v>
      </c>
      <c r="N166" s="27" t="s">
        <v>337</v>
      </c>
      <c r="O166" s="27">
        <v>2024</v>
      </c>
      <c r="P166" s="29">
        <v>10</v>
      </c>
      <c r="Q166" s="29">
        <v>20</v>
      </c>
      <c r="R166" s="29">
        <v>20</v>
      </c>
      <c r="S166" s="30">
        <f>TabelaAssinantes!$L166/(SUM(TabelaAssinantes!$F166,TabelaAssinantes!$I166,TabelaAssinantes!$K166))</f>
        <v>0.33333333333333331</v>
      </c>
      <c r="T166" s="31" t="str">
        <f>IF(TabelaAssinantes!$L166&gt;0,"Sim","Não")</f>
        <v>Sim</v>
      </c>
      <c r="U166" s="31">
        <f>TabelaAssinantes!$M166+TabelaAssinantes!$L166</f>
        <v>30</v>
      </c>
    </row>
    <row r="167" spans="1:21" x14ac:dyDescent="0.25">
      <c r="A167" s="27">
        <v>3396</v>
      </c>
      <c r="B167" s="26" t="s">
        <v>192</v>
      </c>
      <c r="C167" s="27" t="s">
        <v>22</v>
      </c>
      <c r="D167" s="28">
        <v>45513</v>
      </c>
      <c r="E167" s="27" t="s">
        <v>19</v>
      </c>
      <c r="F167" s="29">
        <v>5</v>
      </c>
      <c r="G167" s="27" t="s">
        <v>24</v>
      </c>
      <c r="H167" s="27" t="s">
        <v>23</v>
      </c>
      <c r="I167" s="29">
        <v>0</v>
      </c>
      <c r="J167" s="27" t="s">
        <v>23</v>
      </c>
      <c r="K167" s="29">
        <v>0</v>
      </c>
      <c r="L167" s="29">
        <v>0</v>
      </c>
      <c r="M167" s="29">
        <v>5</v>
      </c>
      <c r="N167" s="27" t="s">
        <v>337</v>
      </c>
      <c r="O167" s="27">
        <v>2024</v>
      </c>
      <c r="P167" s="29">
        <v>5</v>
      </c>
      <c r="Q167" s="29">
        <v>0</v>
      </c>
      <c r="R167" s="29">
        <v>5</v>
      </c>
      <c r="S167" s="30">
        <f>TabelaAssinantes!$L167/(SUM(TabelaAssinantes!$F167,TabelaAssinantes!$I167,TabelaAssinantes!$K167))</f>
        <v>0</v>
      </c>
      <c r="T167" s="31" t="str">
        <f>IF(TabelaAssinantes!$L167&gt;0,"Sim","Não")</f>
        <v>Não</v>
      </c>
      <c r="U167" s="31">
        <f>TabelaAssinantes!$M167+TabelaAssinantes!$L167</f>
        <v>5</v>
      </c>
    </row>
    <row r="168" spans="1:21" x14ac:dyDescent="0.25">
      <c r="A168" s="27">
        <v>3397</v>
      </c>
      <c r="B168" s="26" t="s">
        <v>119</v>
      </c>
      <c r="C168" s="27" t="s">
        <v>18</v>
      </c>
      <c r="D168" s="28">
        <v>45514</v>
      </c>
      <c r="E168" s="27" t="s">
        <v>23</v>
      </c>
      <c r="F168" s="29">
        <v>15</v>
      </c>
      <c r="G168" s="27" t="s">
        <v>20</v>
      </c>
      <c r="H168" s="27" t="s">
        <v>19</v>
      </c>
      <c r="I168" s="29">
        <v>30</v>
      </c>
      <c r="J168" s="27" t="s">
        <v>19</v>
      </c>
      <c r="K168" s="29">
        <v>20</v>
      </c>
      <c r="L168" s="29">
        <v>20</v>
      </c>
      <c r="M168" s="29">
        <v>45</v>
      </c>
      <c r="N168" s="27" t="s">
        <v>337</v>
      </c>
      <c r="O168" s="27">
        <v>2024</v>
      </c>
      <c r="P168" s="29">
        <v>15</v>
      </c>
      <c r="Q168" s="29">
        <v>50</v>
      </c>
      <c r="R168" s="29">
        <v>45</v>
      </c>
      <c r="S168" s="30">
        <f>TabelaAssinantes!$L168/(SUM(TabelaAssinantes!$F168,TabelaAssinantes!$I168,TabelaAssinantes!$K168))</f>
        <v>0.30769230769230771</v>
      </c>
      <c r="T168" s="31" t="str">
        <f>IF(TabelaAssinantes!$L168&gt;0,"Sim","Não")</f>
        <v>Sim</v>
      </c>
      <c r="U168" s="31">
        <f>TabelaAssinantes!$M168+TabelaAssinantes!$L168</f>
        <v>65</v>
      </c>
    </row>
    <row r="169" spans="1:21" x14ac:dyDescent="0.25">
      <c r="A169" s="27">
        <v>3398</v>
      </c>
      <c r="B169" s="26" t="s">
        <v>193</v>
      </c>
      <c r="C169" s="27" t="s">
        <v>26</v>
      </c>
      <c r="D169" s="28">
        <v>45515</v>
      </c>
      <c r="E169" s="27" t="s">
        <v>19</v>
      </c>
      <c r="F169" s="29">
        <v>10</v>
      </c>
      <c r="G169" s="27" t="s">
        <v>27</v>
      </c>
      <c r="H169" s="27" t="s">
        <v>23</v>
      </c>
      <c r="I169" s="29">
        <v>0</v>
      </c>
      <c r="J169" s="27" t="s">
        <v>19</v>
      </c>
      <c r="K169" s="29">
        <v>20</v>
      </c>
      <c r="L169" s="29">
        <v>15</v>
      </c>
      <c r="M169" s="29">
        <v>15</v>
      </c>
      <c r="N169" s="27" t="s">
        <v>337</v>
      </c>
      <c r="O169" s="27">
        <v>2024</v>
      </c>
      <c r="P169" s="29">
        <v>10</v>
      </c>
      <c r="Q169" s="29">
        <v>20</v>
      </c>
      <c r="R169" s="29">
        <v>15</v>
      </c>
      <c r="S169" s="30">
        <f>TabelaAssinantes!$L169/(SUM(TabelaAssinantes!$F169,TabelaAssinantes!$I169,TabelaAssinantes!$K169))</f>
        <v>0.5</v>
      </c>
      <c r="T169" s="31" t="str">
        <f>IF(TabelaAssinantes!$L169&gt;0,"Sim","Não")</f>
        <v>Sim</v>
      </c>
      <c r="U169" s="31">
        <f>TabelaAssinantes!$M169+TabelaAssinantes!$L169</f>
        <v>30</v>
      </c>
    </row>
    <row r="170" spans="1:21" x14ac:dyDescent="0.25">
      <c r="A170" s="27">
        <v>3399</v>
      </c>
      <c r="B170" s="26" t="s">
        <v>194</v>
      </c>
      <c r="C170" s="27" t="s">
        <v>22</v>
      </c>
      <c r="D170" s="28">
        <v>45516</v>
      </c>
      <c r="E170" s="27" t="s">
        <v>23</v>
      </c>
      <c r="F170" s="29">
        <v>5</v>
      </c>
      <c r="G170" s="27" t="s">
        <v>20</v>
      </c>
      <c r="H170" s="27" t="s">
        <v>23</v>
      </c>
      <c r="I170" s="29">
        <v>0</v>
      </c>
      <c r="J170" s="27" t="s">
        <v>23</v>
      </c>
      <c r="K170" s="29">
        <v>0</v>
      </c>
      <c r="L170" s="29">
        <v>1</v>
      </c>
      <c r="M170" s="29">
        <v>4</v>
      </c>
      <c r="N170" s="27" t="s">
        <v>337</v>
      </c>
      <c r="O170" s="27">
        <v>2024</v>
      </c>
      <c r="P170" s="29">
        <v>5</v>
      </c>
      <c r="Q170" s="29">
        <v>0</v>
      </c>
      <c r="R170" s="29">
        <v>4</v>
      </c>
      <c r="S170" s="30">
        <f>TabelaAssinantes!$L170/(SUM(TabelaAssinantes!$F170,TabelaAssinantes!$I170,TabelaAssinantes!$K170))</f>
        <v>0.2</v>
      </c>
      <c r="T170" s="31" t="str">
        <f>IF(TabelaAssinantes!$L170&gt;0,"Sim","Não")</f>
        <v>Sim</v>
      </c>
      <c r="U170" s="31">
        <f>TabelaAssinantes!$M170+TabelaAssinantes!$L170</f>
        <v>5</v>
      </c>
    </row>
    <row r="171" spans="1:21" x14ac:dyDescent="0.25">
      <c r="A171" s="27">
        <v>3400</v>
      </c>
      <c r="B171" s="26" t="s">
        <v>195</v>
      </c>
      <c r="C171" s="27" t="s">
        <v>18</v>
      </c>
      <c r="D171" s="28">
        <v>45517</v>
      </c>
      <c r="E171" s="27" t="s">
        <v>19</v>
      </c>
      <c r="F171" s="29">
        <v>15</v>
      </c>
      <c r="G171" s="27" t="s">
        <v>24</v>
      </c>
      <c r="H171" s="27" t="s">
        <v>19</v>
      </c>
      <c r="I171" s="29">
        <v>30</v>
      </c>
      <c r="J171" s="27" t="s">
        <v>19</v>
      </c>
      <c r="K171" s="29">
        <v>20</v>
      </c>
      <c r="L171" s="29">
        <v>5</v>
      </c>
      <c r="M171" s="29">
        <v>60</v>
      </c>
      <c r="N171" s="27" t="s">
        <v>337</v>
      </c>
      <c r="O171" s="27">
        <v>2024</v>
      </c>
      <c r="P171" s="29">
        <v>15</v>
      </c>
      <c r="Q171" s="29">
        <v>50</v>
      </c>
      <c r="R171" s="29">
        <v>60</v>
      </c>
      <c r="S171" s="30">
        <f>TabelaAssinantes!$L171/(SUM(TabelaAssinantes!$F171,TabelaAssinantes!$I171,TabelaAssinantes!$K171))</f>
        <v>7.6923076923076927E-2</v>
      </c>
      <c r="T171" s="31" t="str">
        <f>IF(TabelaAssinantes!$L171&gt;0,"Sim","Não")</f>
        <v>Sim</v>
      </c>
      <c r="U171" s="31">
        <f>TabelaAssinantes!$M171+TabelaAssinantes!$L171</f>
        <v>65</v>
      </c>
    </row>
    <row r="172" spans="1:21" x14ac:dyDescent="0.25">
      <c r="A172" s="27">
        <v>3401</v>
      </c>
      <c r="B172" s="26" t="s">
        <v>196</v>
      </c>
      <c r="C172" s="27" t="s">
        <v>26</v>
      </c>
      <c r="D172" s="28">
        <v>45518</v>
      </c>
      <c r="E172" s="27" t="s">
        <v>23</v>
      </c>
      <c r="F172" s="29">
        <v>10</v>
      </c>
      <c r="G172" s="27" t="s">
        <v>20</v>
      </c>
      <c r="H172" s="27" t="s">
        <v>23</v>
      </c>
      <c r="I172" s="29">
        <v>0</v>
      </c>
      <c r="J172" s="27" t="s">
        <v>19</v>
      </c>
      <c r="K172" s="29">
        <v>20</v>
      </c>
      <c r="L172" s="29">
        <v>10</v>
      </c>
      <c r="M172" s="29">
        <v>20</v>
      </c>
      <c r="N172" s="27" t="s">
        <v>337</v>
      </c>
      <c r="O172" s="27">
        <v>2024</v>
      </c>
      <c r="P172" s="29">
        <v>10</v>
      </c>
      <c r="Q172" s="29">
        <v>20</v>
      </c>
      <c r="R172" s="29">
        <v>20</v>
      </c>
      <c r="S172" s="30">
        <f>TabelaAssinantes!$L172/(SUM(TabelaAssinantes!$F172,TabelaAssinantes!$I172,TabelaAssinantes!$K172))</f>
        <v>0.33333333333333331</v>
      </c>
      <c r="T172" s="31" t="str">
        <f>IF(TabelaAssinantes!$L172&gt;0,"Sim","Não")</f>
        <v>Sim</v>
      </c>
      <c r="U172" s="31">
        <f>TabelaAssinantes!$M172+TabelaAssinantes!$L172</f>
        <v>30</v>
      </c>
    </row>
    <row r="173" spans="1:21" x14ac:dyDescent="0.25">
      <c r="A173" s="27">
        <v>3402</v>
      </c>
      <c r="B173" s="26" t="s">
        <v>197</v>
      </c>
      <c r="C173" s="27" t="s">
        <v>22</v>
      </c>
      <c r="D173" s="28">
        <v>45519</v>
      </c>
      <c r="E173" s="27" t="s">
        <v>19</v>
      </c>
      <c r="F173" s="29">
        <v>5</v>
      </c>
      <c r="G173" s="27" t="s">
        <v>27</v>
      </c>
      <c r="H173" s="27" t="s">
        <v>23</v>
      </c>
      <c r="I173" s="29">
        <v>0</v>
      </c>
      <c r="J173" s="27" t="s">
        <v>23</v>
      </c>
      <c r="K173" s="29">
        <v>0</v>
      </c>
      <c r="L173" s="29">
        <v>0</v>
      </c>
      <c r="M173" s="29">
        <v>5</v>
      </c>
      <c r="N173" s="27" t="s">
        <v>337</v>
      </c>
      <c r="O173" s="27">
        <v>2024</v>
      </c>
      <c r="P173" s="29">
        <v>5</v>
      </c>
      <c r="Q173" s="29">
        <v>0</v>
      </c>
      <c r="R173" s="29">
        <v>5</v>
      </c>
      <c r="S173" s="30">
        <f>TabelaAssinantes!$L173/(SUM(TabelaAssinantes!$F173,TabelaAssinantes!$I173,TabelaAssinantes!$K173))</f>
        <v>0</v>
      </c>
      <c r="T173" s="31" t="str">
        <f>IF(TabelaAssinantes!$L173&gt;0,"Sim","Não")</f>
        <v>Não</v>
      </c>
      <c r="U173" s="31">
        <f>TabelaAssinantes!$M173+TabelaAssinantes!$L173</f>
        <v>5</v>
      </c>
    </row>
    <row r="174" spans="1:21" x14ac:dyDescent="0.25">
      <c r="A174" s="27">
        <v>3403</v>
      </c>
      <c r="B174" s="26" t="s">
        <v>198</v>
      </c>
      <c r="C174" s="27" t="s">
        <v>18</v>
      </c>
      <c r="D174" s="28">
        <v>45520</v>
      </c>
      <c r="E174" s="27" t="s">
        <v>23</v>
      </c>
      <c r="F174" s="29">
        <v>15</v>
      </c>
      <c r="G174" s="27" t="s">
        <v>20</v>
      </c>
      <c r="H174" s="27" t="s">
        <v>19</v>
      </c>
      <c r="I174" s="29">
        <v>30</v>
      </c>
      <c r="J174" s="27" t="s">
        <v>19</v>
      </c>
      <c r="K174" s="29">
        <v>20</v>
      </c>
      <c r="L174" s="29">
        <v>3</v>
      </c>
      <c r="M174" s="29">
        <v>62</v>
      </c>
      <c r="N174" s="27" t="s">
        <v>337</v>
      </c>
      <c r="O174" s="27">
        <v>2024</v>
      </c>
      <c r="P174" s="29">
        <v>15</v>
      </c>
      <c r="Q174" s="29">
        <v>50</v>
      </c>
      <c r="R174" s="29">
        <v>62</v>
      </c>
      <c r="S174" s="30">
        <f>TabelaAssinantes!$L174/(SUM(TabelaAssinantes!$F174,TabelaAssinantes!$I174,TabelaAssinantes!$K174))</f>
        <v>4.6153846153846156E-2</v>
      </c>
      <c r="T174" s="31" t="str">
        <f>IF(TabelaAssinantes!$L174&gt;0,"Sim","Não")</f>
        <v>Sim</v>
      </c>
      <c r="U174" s="31">
        <f>TabelaAssinantes!$M174+TabelaAssinantes!$L174</f>
        <v>65</v>
      </c>
    </row>
    <row r="175" spans="1:21" x14ac:dyDescent="0.25">
      <c r="A175" s="27">
        <v>3404</v>
      </c>
      <c r="B175" s="26" t="s">
        <v>199</v>
      </c>
      <c r="C175" s="27" t="s">
        <v>26</v>
      </c>
      <c r="D175" s="28">
        <v>45521</v>
      </c>
      <c r="E175" s="27" t="s">
        <v>19</v>
      </c>
      <c r="F175" s="29">
        <v>10</v>
      </c>
      <c r="G175" s="27" t="s">
        <v>24</v>
      </c>
      <c r="H175" s="27" t="s">
        <v>23</v>
      </c>
      <c r="I175" s="29">
        <v>0</v>
      </c>
      <c r="J175" s="27" t="s">
        <v>19</v>
      </c>
      <c r="K175" s="29">
        <v>20</v>
      </c>
      <c r="L175" s="29">
        <v>15</v>
      </c>
      <c r="M175" s="29">
        <v>15</v>
      </c>
      <c r="N175" s="27" t="s">
        <v>337</v>
      </c>
      <c r="O175" s="27">
        <v>2024</v>
      </c>
      <c r="P175" s="29">
        <v>10</v>
      </c>
      <c r="Q175" s="29">
        <v>20</v>
      </c>
      <c r="R175" s="29">
        <v>15</v>
      </c>
      <c r="S175" s="30">
        <f>TabelaAssinantes!$L175/(SUM(TabelaAssinantes!$F175,TabelaAssinantes!$I175,TabelaAssinantes!$K175))</f>
        <v>0.5</v>
      </c>
      <c r="T175" s="31" t="str">
        <f>IF(TabelaAssinantes!$L175&gt;0,"Sim","Não")</f>
        <v>Sim</v>
      </c>
      <c r="U175" s="31">
        <f>TabelaAssinantes!$M175+TabelaAssinantes!$L175</f>
        <v>30</v>
      </c>
    </row>
    <row r="176" spans="1:21" x14ac:dyDescent="0.25">
      <c r="A176" s="27">
        <v>3405</v>
      </c>
      <c r="B176" s="26" t="s">
        <v>200</v>
      </c>
      <c r="C176" s="27" t="s">
        <v>22</v>
      </c>
      <c r="D176" s="28">
        <v>45522</v>
      </c>
      <c r="E176" s="27" t="s">
        <v>23</v>
      </c>
      <c r="F176" s="29">
        <v>5</v>
      </c>
      <c r="G176" s="27" t="s">
        <v>20</v>
      </c>
      <c r="H176" s="27" t="s">
        <v>23</v>
      </c>
      <c r="I176" s="29">
        <v>0</v>
      </c>
      <c r="J176" s="27" t="s">
        <v>23</v>
      </c>
      <c r="K176" s="29">
        <v>0</v>
      </c>
      <c r="L176" s="29">
        <v>1</v>
      </c>
      <c r="M176" s="29">
        <v>4</v>
      </c>
      <c r="N176" s="27" t="s">
        <v>337</v>
      </c>
      <c r="O176" s="27">
        <v>2024</v>
      </c>
      <c r="P176" s="29">
        <v>5</v>
      </c>
      <c r="Q176" s="29">
        <v>0</v>
      </c>
      <c r="R176" s="29">
        <v>4</v>
      </c>
      <c r="S176" s="30">
        <f>TabelaAssinantes!$L176/(SUM(TabelaAssinantes!$F176,TabelaAssinantes!$I176,TabelaAssinantes!$K176))</f>
        <v>0.2</v>
      </c>
      <c r="T176" s="31" t="str">
        <f>IF(TabelaAssinantes!$L176&gt;0,"Sim","Não")</f>
        <v>Sim</v>
      </c>
      <c r="U176" s="31">
        <f>TabelaAssinantes!$M176+TabelaAssinantes!$L176</f>
        <v>5</v>
      </c>
    </row>
    <row r="177" spans="1:21" x14ac:dyDescent="0.25">
      <c r="A177" s="27">
        <v>3406</v>
      </c>
      <c r="B177" s="26" t="s">
        <v>201</v>
      </c>
      <c r="C177" s="27" t="s">
        <v>22</v>
      </c>
      <c r="D177" s="28">
        <v>45523</v>
      </c>
      <c r="E177" s="27" t="s">
        <v>19</v>
      </c>
      <c r="F177" s="29">
        <v>5</v>
      </c>
      <c r="G177" s="27" t="s">
        <v>20</v>
      </c>
      <c r="H177" s="27" t="s">
        <v>23</v>
      </c>
      <c r="I177" s="29">
        <v>0</v>
      </c>
      <c r="J177" s="27" t="s">
        <v>23</v>
      </c>
      <c r="K177" s="29">
        <v>0</v>
      </c>
      <c r="L177" s="29">
        <v>0</v>
      </c>
      <c r="M177" s="29">
        <v>5</v>
      </c>
      <c r="N177" s="27" t="s">
        <v>337</v>
      </c>
      <c r="O177" s="27">
        <v>2024</v>
      </c>
      <c r="P177" s="29">
        <v>5</v>
      </c>
      <c r="Q177" s="29">
        <v>0</v>
      </c>
      <c r="R177" s="29">
        <v>5</v>
      </c>
      <c r="S177" s="30">
        <f>TabelaAssinantes!$L177/(SUM(TabelaAssinantes!$F177,TabelaAssinantes!$I177,TabelaAssinantes!$K177))</f>
        <v>0</v>
      </c>
      <c r="T177" s="31" t="str">
        <f>IF(TabelaAssinantes!$L177&gt;0,"Sim","Não")</f>
        <v>Não</v>
      </c>
      <c r="U177" s="31">
        <f>TabelaAssinantes!$M177+TabelaAssinantes!$L177</f>
        <v>5</v>
      </c>
    </row>
    <row r="178" spans="1:21" x14ac:dyDescent="0.25">
      <c r="A178" s="27">
        <v>3407</v>
      </c>
      <c r="B178" s="26" t="s">
        <v>202</v>
      </c>
      <c r="C178" s="27" t="s">
        <v>18</v>
      </c>
      <c r="D178" s="28">
        <v>45524</v>
      </c>
      <c r="E178" s="27" t="s">
        <v>23</v>
      </c>
      <c r="F178" s="29">
        <v>15</v>
      </c>
      <c r="G178" s="27" t="s">
        <v>27</v>
      </c>
      <c r="H178" s="27" t="s">
        <v>19</v>
      </c>
      <c r="I178" s="29">
        <v>30</v>
      </c>
      <c r="J178" s="27" t="s">
        <v>19</v>
      </c>
      <c r="K178" s="29">
        <v>20</v>
      </c>
      <c r="L178" s="29">
        <v>7</v>
      </c>
      <c r="M178" s="29">
        <v>58</v>
      </c>
      <c r="N178" s="27" t="s">
        <v>337</v>
      </c>
      <c r="O178" s="27">
        <v>2024</v>
      </c>
      <c r="P178" s="29">
        <v>15</v>
      </c>
      <c r="Q178" s="29">
        <v>50</v>
      </c>
      <c r="R178" s="29">
        <v>58</v>
      </c>
      <c r="S178" s="30">
        <f>TabelaAssinantes!$L178/(SUM(TabelaAssinantes!$F178,TabelaAssinantes!$I178,TabelaAssinantes!$K178))</f>
        <v>0.1076923076923077</v>
      </c>
      <c r="T178" s="31" t="str">
        <f>IF(TabelaAssinantes!$L178&gt;0,"Sim","Não")</f>
        <v>Sim</v>
      </c>
      <c r="U178" s="31">
        <f>TabelaAssinantes!$M178+TabelaAssinantes!$L178</f>
        <v>65</v>
      </c>
    </row>
    <row r="179" spans="1:21" x14ac:dyDescent="0.25">
      <c r="A179" s="27">
        <v>3408</v>
      </c>
      <c r="B179" s="26" t="s">
        <v>203</v>
      </c>
      <c r="C179" s="27" t="s">
        <v>26</v>
      </c>
      <c r="D179" s="28">
        <v>45525</v>
      </c>
      <c r="E179" s="27" t="s">
        <v>19</v>
      </c>
      <c r="F179" s="29">
        <v>10</v>
      </c>
      <c r="G179" s="27" t="s">
        <v>24</v>
      </c>
      <c r="H179" s="27" t="s">
        <v>23</v>
      </c>
      <c r="I179" s="29">
        <v>0</v>
      </c>
      <c r="J179" s="27" t="s">
        <v>19</v>
      </c>
      <c r="K179" s="29">
        <v>20</v>
      </c>
      <c r="L179" s="29">
        <v>10</v>
      </c>
      <c r="M179" s="29">
        <v>20</v>
      </c>
      <c r="N179" s="27" t="s">
        <v>337</v>
      </c>
      <c r="O179" s="27">
        <v>2024</v>
      </c>
      <c r="P179" s="29">
        <v>10</v>
      </c>
      <c r="Q179" s="29">
        <v>20</v>
      </c>
      <c r="R179" s="29">
        <v>20</v>
      </c>
      <c r="S179" s="30">
        <f>TabelaAssinantes!$L179/(SUM(TabelaAssinantes!$F179,TabelaAssinantes!$I179,TabelaAssinantes!$K179))</f>
        <v>0.33333333333333331</v>
      </c>
      <c r="T179" s="31" t="str">
        <f>IF(TabelaAssinantes!$L179&gt;0,"Sim","Não")</f>
        <v>Sim</v>
      </c>
      <c r="U179" s="31">
        <f>TabelaAssinantes!$M179+TabelaAssinantes!$L179</f>
        <v>30</v>
      </c>
    </row>
    <row r="180" spans="1:21" x14ac:dyDescent="0.25">
      <c r="A180" s="27">
        <v>3409</v>
      </c>
      <c r="B180" s="26" t="s">
        <v>204</v>
      </c>
      <c r="C180" s="27" t="s">
        <v>22</v>
      </c>
      <c r="D180" s="28">
        <v>45526</v>
      </c>
      <c r="E180" s="27" t="s">
        <v>23</v>
      </c>
      <c r="F180" s="29">
        <v>5</v>
      </c>
      <c r="G180" s="27" t="s">
        <v>27</v>
      </c>
      <c r="H180" s="27" t="s">
        <v>23</v>
      </c>
      <c r="I180" s="29">
        <v>0</v>
      </c>
      <c r="J180" s="27" t="s">
        <v>23</v>
      </c>
      <c r="K180" s="29">
        <v>0</v>
      </c>
      <c r="L180" s="29">
        <v>1</v>
      </c>
      <c r="M180" s="29">
        <v>4</v>
      </c>
      <c r="N180" s="27" t="s">
        <v>337</v>
      </c>
      <c r="O180" s="27">
        <v>2024</v>
      </c>
      <c r="P180" s="29">
        <v>5</v>
      </c>
      <c r="Q180" s="29">
        <v>0</v>
      </c>
      <c r="R180" s="29">
        <v>4</v>
      </c>
      <c r="S180" s="30">
        <f>TabelaAssinantes!$L180/(SUM(TabelaAssinantes!$F180,TabelaAssinantes!$I180,TabelaAssinantes!$K180))</f>
        <v>0.2</v>
      </c>
      <c r="T180" s="31" t="str">
        <f>IF(TabelaAssinantes!$L180&gt;0,"Sim","Não")</f>
        <v>Sim</v>
      </c>
      <c r="U180" s="31">
        <f>TabelaAssinantes!$M180+TabelaAssinantes!$L180</f>
        <v>5</v>
      </c>
    </row>
    <row r="181" spans="1:21" x14ac:dyDescent="0.25">
      <c r="A181" s="27">
        <v>3410</v>
      </c>
      <c r="B181" s="26" t="s">
        <v>205</v>
      </c>
      <c r="C181" s="27" t="s">
        <v>18</v>
      </c>
      <c r="D181" s="28">
        <v>45527</v>
      </c>
      <c r="E181" s="27" t="s">
        <v>19</v>
      </c>
      <c r="F181" s="29">
        <v>15</v>
      </c>
      <c r="G181" s="27" t="s">
        <v>20</v>
      </c>
      <c r="H181" s="27" t="s">
        <v>19</v>
      </c>
      <c r="I181" s="29">
        <v>30</v>
      </c>
      <c r="J181" s="27" t="s">
        <v>19</v>
      </c>
      <c r="K181" s="29">
        <v>20</v>
      </c>
      <c r="L181" s="29">
        <v>15</v>
      </c>
      <c r="M181" s="29">
        <v>50</v>
      </c>
      <c r="N181" s="27" t="s">
        <v>337</v>
      </c>
      <c r="O181" s="27">
        <v>2024</v>
      </c>
      <c r="P181" s="29">
        <v>15</v>
      </c>
      <c r="Q181" s="29">
        <v>50</v>
      </c>
      <c r="R181" s="29">
        <v>50</v>
      </c>
      <c r="S181" s="30">
        <f>TabelaAssinantes!$L181/(SUM(TabelaAssinantes!$F181,TabelaAssinantes!$I181,TabelaAssinantes!$K181))</f>
        <v>0.23076923076923078</v>
      </c>
      <c r="T181" s="31" t="str">
        <f>IF(TabelaAssinantes!$L181&gt;0,"Sim","Não")</f>
        <v>Sim</v>
      </c>
      <c r="U181" s="31">
        <f>TabelaAssinantes!$M181+TabelaAssinantes!$L181</f>
        <v>65</v>
      </c>
    </row>
    <row r="182" spans="1:21" x14ac:dyDescent="0.25">
      <c r="A182" s="27">
        <v>3411</v>
      </c>
      <c r="B182" s="26" t="s">
        <v>206</v>
      </c>
      <c r="C182" s="27" t="s">
        <v>26</v>
      </c>
      <c r="D182" s="28">
        <v>45528</v>
      </c>
      <c r="E182" s="27" t="s">
        <v>23</v>
      </c>
      <c r="F182" s="29">
        <v>10</v>
      </c>
      <c r="G182" s="27" t="s">
        <v>20</v>
      </c>
      <c r="H182" s="27" t="s">
        <v>23</v>
      </c>
      <c r="I182" s="29">
        <v>0</v>
      </c>
      <c r="J182" s="27" t="s">
        <v>19</v>
      </c>
      <c r="K182" s="29">
        <v>20</v>
      </c>
      <c r="L182" s="29">
        <v>5</v>
      </c>
      <c r="M182" s="29">
        <v>25</v>
      </c>
      <c r="N182" s="27" t="s">
        <v>337</v>
      </c>
      <c r="O182" s="27">
        <v>2024</v>
      </c>
      <c r="P182" s="29">
        <v>10</v>
      </c>
      <c r="Q182" s="29">
        <v>20</v>
      </c>
      <c r="R182" s="29">
        <v>25</v>
      </c>
      <c r="S182" s="30">
        <f>TabelaAssinantes!$L182/(SUM(TabelaAssinantes!$F182,TabelaAssinantes!$I182,TabelaAssinantes!$K182))</f>
        <v>0.16666666666666666</v>
      </c>
      <c r="T182" s="31" t="str">
        <f>IF(TabelaAssinantes!$L182&gt;0,"Sim","Não")</f>
        <v>Sim</v>
      </c>
      <c r="U182" s="31">
        <f>TabelaAssinantes!$M182+TabelaAssinantes!$L182</f>
        <v>30</v>
      </c>
    </row>
    <row r="183" spans="1:21" x14ac:dyDescent="0.25">
      <c r="A183" s="27">
        <v>3412</v>
      </c>
      <c r="B183" s="26" t="s">
        <v>207</v>
      </c>
      <c r="C183" s="27" t="s">
        <v>22</v>
      </c>
      <c r="D183" s="28">
        <v>45529</v>
      </c>
      <c r="E183" s="27" t="s">
        <v>19</v>
      </c>
      <c r="F183" s="29">
        <v>5</v>
      </c>
      <c r="G183" s="27" t="s">
        <v>24</v>
      </c>
      <c r="H183" s="27" t="s">
        <v>23</v>
      </c>
      <c r="I183" s="29">
        <v>0</v>
      </c>
      <c r="J183" s="27" t="s">
        <v>23</v>
      </c>
      <c r="K183" s="29">
        <v>0</v>
      </c>
      <c r="L183" s="29">
        <v>0</v>
      </c>
      <c r="M183" s="29">
        <v>5</v>
      </c>
      <c r="N183" s="27" t="s">
        <v>337</v>
      </c>
      <c r="O183" s="27">
        <v>2024</v>
      </c>
      <c r="P183" s="29">
        <v>5</v>
      </c>
      <c r="Q183" s="29">
        <v>0</v>
      </c>
      <c r="R183" s="29">
        <v>5</v>
      </c>
      <c r="S183" s="30">
        <f>TabelaAssinantes!$L183/(SUM(TabelaAssinantes!$F183,TabelaAssinantes!$I183,TabelaAssinantes!$K183))</f>
        <v>0</v>
      </c>
      <c r="T183" s="31" t="str">
        <f>IF(TabelaAssinantes!$L183&gt;0,"Sim","Não")</f>
        <v>Não</v>
      </c>
      <c r="U183" s="31">
        <f>TabelaAssinantes!$M183+TabelaAssinantes!$L183</f>
        <v>5</v>
      </c>
    </row>
    <row r="184" spans="1:21" x14ac:dyDescent="0.25">
      <c r="A184" s="27">
        <v>3413</v>
      </c>
      <c r="B184" s="26" t="s">
        <v>208</v>
      </c>
      <c r="C184" s="27" t="s">
        <v>18</v>
      </c>
      <c r="D184" s="28">
        <v>45530</v>
      </c>
      <c r="E184" s="27" t="s">
        <v>23</v>
      </c>
      <c r="F184" s="29">
        <v>15</v>
      </c>
      <c r="G184" s="27" t="s">
        <v>27</v>
      </c>
      <c r="H184" s="27" t="s">
        <v>19</v>
      </c>
      <c r="I184" s="29">
        <v>30</v>
      </c>
      <c r="J184" s="27" t="s">
        <v>19</v>
      </c>
      <c r="K184" s="29">
        <v>20</v>
      </c>
      <c r="L184" s="29">
        <v>20</v>
      </c>
      <c r="M184" s="29">
        <v>45</v>
      </c>
      <c r="N184" s="27" t="s">
        <v>337</v>
      </c>
      <c r="O184" s="27">
        <v>2024</v>
      </c>
      <c r="P184" s="29">
        <v>15</v>
      </c>
      <c r="Q184" s="29">
        <v>50</v>
      </c>
      <c r="R184" s="29">
        <v>45</v>
      </c>
      <c r="S184" s="30">
        <f>TabelaAssinantes!$L184/(SUM(TabelaAssinantes!$F184,TabelaAssinantes!$I184,TabelaAssinantes!$K184))</f>
        <v>0.30769230769230771</v>
      </c>
      <c r="T184" s="31" t="str">
        <f>IF(TabelaAssinantes!$L184&gt;0,"Sim","Não")</f>
        <v>Sim</v>
      </c>
      <c r="U184" s="31">
        <f>TabelaAssinantes!$M184+TabelaAssinantes!$L184</f>
        <v>65</v>
      </c>
    </row>
    <row r="185" spans="1:21" x14ac:dyDescent="0.25">
      <c r="A185" s="27">
        <v>3414</v>
      </c>
      <c r="B185" s="26" t="s">
        <v>209</v>
      </c>
      <c r="C185" s="27" t="s">
        <v>26</v>
      </c>
      <c r="D185" s="28">
        <v>45531</v>
      </c>
      <c r="E185" s="27" t="s">
        <v>19</v>
      </c>
      <c r="F185" s="29">
        <v>10</v>
      </c>
      <c r="G185" s="27" t="s">
        <v>27</v>
      </c>
      <c r="H185" s="27" t="s">
        <v>23</v>
      </c>
      <c r="I185" s="29">
        <v>0</v>
      </c>
      <c r="J185" s="27" t="s">
        <v>19</v>
      </c>
      <c r="K185" s="29">
        <v>20</v>
      </c>
      <c r="L185" s="29">
        <v>12</v>
      </c>
      <c r="M185" s="29">
        <v>18</v>
      </c>
      <c r="N185" s="27" t="s">
        <v>337</v>
      </c>
      <c r="O185" s="27">
        <v>2024</v>
      </c>
      <c r="P185" s="29">
        <v>10</v>
      </c>
      <c r="Q185" s="29">
        <v>20</v>
      </c>
      <c r="R185" s="29">
        <v>18</v>
      </c>
      <c r="S185" s="30">
        <f>TabelaAssinantes!$L185/(SUM(TabelaAssinantes!$F185,TabelaAssinantes!$I185,TabelaAssinantes!$K185))</f>
        <v>0.4</v>
      </c>
      <c r="T185" s="31" t="str">
        <f>IF(TabelaAssinantes!$L185&gt;0,"Sim","Não")</f>
        <v>Sim</v>
      </c>
      <c r="U185" s="31">
        <f>TabelaAssinantes!$M185+TabelaAssinantes!$L185</f>
        <v>30</v>
      </c>
    </row>
    <row r="186" spans="1:21" x14ac:dyDescent="0.25">
      <c r="A186" s="27">
        <v>3415</v>
      </c>
      <c r="B186" s="26" t="s">
        <v>210</v>
      </c>
      <c r="C186" s="27" t="s">
        <v>22</v>
      </c>
      <c r="D186" s="28">
        <v>45532</v>
      </c>
      <c r="E186" s="27" t="s">
        <v>23</v>
      </c>
      <c r="F186" s="29">
        <v>5</v>
      </c>
      <c r="G186" s="27" t="s">
        <v>20</v>
      </c>
      <c r="H186" s="27" t="s">
        <v>23</v>
      </c>
      <c r="I186" s="29">
        <v>0</v>
      </c>
      <c r="J186" s="27" t="s">
        <v>23</v>
      </c>
      <c r="K186" s="29">
        <v>0</v>
      </c>
      <c r="L186" s="29">
        <v>2</v>
      </c>
      <c r="M186" s="29">
        <v>3</v>
      </c>
      <c r="N186" s="27" t="s">
        <v>337</v>
      </c>
      <c r="O186" s="27">
        <v>2024</v>
      </c>
      <c r="P186" s="29">
        <v>5</v>
      </c>
      <c r="Q186" s="29">
        <v>0</v>
      </c>
      <c r="R186" s="29">
        <v>3</v>
      </c>
      <c r="S186" s="30">
        <f>TabelaAssinantes!$L186/(SUM(TabelaAssinantes!$F186,TabelaAssinantes!$I186,TabelaAssinantes!$K186))</f>
        <v>0.4</v>
      </c>
      <c r="T186" s="31" t="str">
        <f>IF(TabelaAssinantes!$L186&gt;0,"Sim","Não")</f>
        <v>Sim</v>
      </c>
      <c r="U186" s="31">
        <f>TabelaAssinantes!$M186+TabelaAssinantes!$L186</f>
        <v>5</v>
      </c>
    </row>
    <row r="187" spans="1:21" x14ac:dyDescent="0.25">
      <c r="A187" s="27">
        <v>3416</v>
      </c>
      <c r="B187" s="26" t="s">
        <v>211</v>
      </c>
      <c r="C187" s="27" t="s">
        <v>18</v>
      </c>
      <c r="D187" s="28">
        <v>45533</v>
      </c>
      <c r="E187" s="27" t="s">
        <v>19</v>
      </c>
      <c r="F187" s="29">
        <v>15</v>
      </c>
      <c r="G187" s="27" t="s">
        <v>24</v>
      </c>
      <c r="H187" s="27" t="s">
        <v>19</v>
      </c>
      <c r="I187" s="29">
        <v>30</v>
      </c>
      <c r="J187" s="27" t="s">
        <v>19</v>
      </c>
      <c r="K187" s="29">
        <v>20</v>
      </c>
      <c r="L187" s="29">
        <v>5</v>
      </c>
      <c r="M187" s="29">
        <v>60</v>
      </c>
      <c r="N187" s="27" t="s">
        <v>337</v>
      </c>
      <c r="O187" s="27">
        <v>2024</v>
      </c>
      <c r="P187" s="29">
        <v>15</v>
      </c>
      <c r="Q187" s="29">
        <v>50</v>
      </c>
      <c r="R187" s="29">
        <v>60</v>
      </c>
      <c r="S187" s="30">
        <f>TabelaAssinantes!$L187/(SUM(TabelaAssinantes!$F187,TabelaAssinantes!$I187,TabelaAssinantes!$K187))</f>
        <v>7.6923076923076927E-2</v>
      </c>
      <c r="T187" s="31" t="str">
        <f>IF(TabelaAssinantes!$L187&gt;0,"Sim","Não")</f>
        <v>Sim</v>
      </c>
      <c r="U187" s="31">
        <f>TabelaAssinantes!$M187+TabelaAssinantes!$L187</f>
        <v>65</v>
      </c>
    </row>
    <row r="188" spans="1:21" x14ac:dyDescent="0.25">
      <c r="A188" s="27">
        <v>3417</v>
      </c>
      <c r="B188" s="26" t="s">
        <v>212</v>
      </c>
      <c r="C188" s="27" t="s">
        <v>26</v>
      </c>
      <c r="D188" s="28">
        <v>45534</v>
      </c>
      <c r="E188" s="27" t="s">
        <v>23</v>
      </c>
      <c r="F188" s="29">
        <v>10</v>
      </c>
      <c r="G188" s="27" t="s">
        <v>20</v>
      </c>
      <c r="H188" s="27" t="s">
        <v>23</v>
      </c>
      <c r="I188" s="29">
        <v>0</v>
      </c>
      <c r="J188" s="27" t="s">
        <v>19</v>
      </c>
      <c r="K188" s="29">
        <v>20</v>
      </c>
      <c r="L188" s="29">
        <v>10</v>
      </c>
      <c r="M188" s="29">
        <v>20</v>
      </c>
      <c r="N188" s="27" t="s">
        <v>337</v>
      </c>
      <c r="O188" s="27">
        <v>2024</v>
      </c>
      <c r="P188" s="29">
        <v>10</v>
      </c>
      <c r="Q188" s="29">
        <v>20</v>
      </c>
      <c r="R188" s="29">
        <v>20</v>
      </c>
      <c r="S188" s="30">
        <f>TabelaAssinantes!$L188/(SUM(TabelaAssinantes!$F188,TabelaAssinantes!$I188,TabelaAssinantes!$K188))</f>
        <v>0.33333333333333331</v>
      </c>
      <c r="T188" s="31" t="str">
        <f>IF(TabelaAssinantes!$L188&gt;0,"Sim","Não")</f>
        <v>Sim</v>
      </c>
      <c r="U188" s="31">
        <f>TabelaAssinantes!$M188+TabelaAssinantes!$L188</f>
        <v>30</v>
      </c>
    </row>
    <row r="189" spans="1:21" x14ac:dyDescent="0.25">
      <c r="A189" s="27">
        <v>3418</v>
      </c>
      <c r="B189" s="26" t="s">
        <v>213</v>
      </c>
      <c r="C189" s="27" t="s">
        <v>22</v>
      </c>
      <c r="D189" s="28">
        <v>45535</v>
      </c>
      <c r="E189" s="27" t="s">
        <v>19</v>
      </c>
      <c r="F189" s="29">
        <v>5</v>
      </c>
      <c r="G189" s="27" t="s">
        <v>27</v>
      </c>
      <c r="H189" s="27" t="s">
        <v>23</v>
      </c>
      <c r="I189" s="29">
        <v>0</v>
      </c>
      <c r="J189" s="27" t="s">
        <v>23</v>
      </c>
      <c r="K189" s="29">
        <v>0</v>
      </c>
      <c r="L189" s="29">
        <v>0</v>
      </c>
      <c r="M189" s="29">
        <v>5</v>
      </c>
      <c r="N189" s="27" t="s">
        <v>337</v>
      </c>
      <c r="O189" s="27">
        <v>2024</v>
      </c>
      <c r="P189" s="29">
        <v>5</v>
      </c>
      <c r="Q189" s="29">
        <v>0</v>
      </c>
      <c r="R189" s="29">
        <v>5</v>
      </c>
      <c r="S189" s="30">
        <f>TabelaAssinantes!$L189/(SUM(TabelaAssinantes!$F189,TabelaAssinantes!$I189,TabelaAssinantes!$K189))</f>
        <v>0</v>
      </c>
      <c r="T189" s="31" t="str">
        <f>IF(TabelaAssinantes!$L189&gt;0,"Sim","Não")</f>
        <v>Não</v>
      </c>
      <c r="U189" s="31">
        <f>TabelaAssinantes!$M189+TabelaAssinantes!$L189</f>
        <v>5</v>
      </c>
    </row>
    <row r="190" spans="1:21" x14ac:dyDescent="0.25">
      <c r="A190" s="27">
        <v>3419</v>
      </c>
      <c r="B190" s="26" t="s">
        <v>214</v>
      </c>
      <c r="C190" s="27" t="s">
        <v>18</v>
      </c>
      <c r="D190" s="28">
        <v>45536</v>
      </c>
      <c r="E190" s="27" t="s">
        <v>23</v>
      </c>
      <c r="F190" s="29">
        <v>15</v>
      </c>
      <c r="G190" s="27" t="s">
        <v>20</v>
      </c>
      <c r="H190" s="27" t="s">
        <v>19</v>
      </c>
      <c r="I190" s="29">
        <v>30</v>
      </c>
      <c r="J190" s="27" t="s">
        <v>19</v>
      </c>
      <c r="K190" s="29">
        <v>20</v>
      </c>
      <c r="L190" s="29">
        <v>3</v>
      </c>
      <c r="M190" s="29">
        <v>62</v>
      </c>
      <c r="N190" s="27" t="s">
        <v>338</v>
      </c>
      <c r="O190" s="27">
        <v>2024</v>
      </c>
      <c r="P190" s="29">
        <v>15</v>
      </c>
      <c r="Q190" s="29">
        <v>50</v>
      </c>
      <c r="R190" s="29">
        <v>62</v>
      </c>
      <c r="S190" s="30">
        <f>TabelaAssinantes!$L190/(SUM(TabelaAssinantes!$F190,TabelaAssinantes!$I190,TabelaAssinantes!$K190))</f>
        <v>4.6153846153846156E-2</v>
      </c>
      <c r="T190" s="31" t="str">
        <f>IF(TabelaAssinantes!$L190&gt;0,"Sim","Não")</f>
        <v>Sim</v>
      </c>
      <c r="U190" s="31">
        <f>TabelaAssinantes!$M190+TabelaAssinantes!$L190</f>
        <v>65</v>
      </c>
    </row>
    <row r="191" spans="1:21" x14ac:dyDescent="0.25">
      <c r="A191" s="27">
        <v>3420</v>
      </c>
      <c r="B191" s="26" t="s">
        <v>215</v>
      </c>
      <c r="C191" s="27" t="s">
        <v>26</v>
      </c>
      <c r="D191" s="28">
        <v>45537</v>
      </c>
      <c r="E191" s="27" t="s">
        <v>19</v>
      </c>
      <c r="F191" s="29">
        <v>10</v>
      </c>
      <c r="G191" s="27" t="s">
        <v>24</v>
      </c>
      <c r="H191" s="27" t="s">
        <v>23</v>
      </c>
      <c r="I191" s="29">
        <v>0</v>
      </c>
      <c r="J191" s="27" t="s">
        <v>19</v>
      </c>
      <c r="K191" s="29">
        <v>20</v>
      </c>
      <c r="L191" s="29">
        <v>15</v>
      </c>
      <c r="M191" s="29">
        <v>15</v>
      </c>
      <c r="N191" s="27" t="s">
        <v>338</v>
      </c>
      <c r="O191" s="27">
        <v>2024</v>
      </c>
      <c r="P191" s="29">
        <v>10</v>
      </c>
      <c r="Q191" s="29">
        <v>20</v>
      </c>
      <c r="R191" s="29">
        <v>15</v>
      </c>
      <c r="S191" s="30">
        <f>TabelaAssinantes!$L191/(SUM(TabelaAssinantes!$F191,TabelaAssinantes!$I191,TabelaAssinantes!$K191))</f>
        <v>0.5</v>
      </c>
      <c r="T191" s="31" t="str">
        <f>IF(TabelaAssinantes!$L191&gt;0,"Sim","Não")</f>
        <v>Sim</v>
      </c>
      <c r="U191" s="31">
        <f>TabelaAssinantes!$M191+TabelaAssinantes!$L191</f>
        <v>30</v>
      </c>
    </row>
    <row r="192" spans="1:21" x14ac:dyDescent="0.25">
      <c r="A192" s="27">
        <v>3421</v>
      </c>
      <c r="B192" s="26" t="s">
        <v>44</v>
      </c>
      <c r="C192" s="27" t="s">
        <v>22</v>
      </c>
      <c r="D192" s="28">
        <v>45538</v>
      </c>
      <c r="E192" s="27" t="s">
        <v>23</v>
      </c>
      <c r="F192" s="29">
        <v>5</v>
      </c>
      <c r="G192" s="27" t="s">
        <v>20</v>
      </c>
      <c r="H192" s="27" t="s">
        <v>23</v>
      </c>
      <c r="I192" s="29">
        <v>0</v>
      </c>
      <c r="J192" s="27" t="s">
        <v>23</v>
      </c>
      <c r="K192" s="29">
        <v>0</v>
      </c>
      <c r="L192" s="29">
        <v>1</v>
      </c>
      <c r="M192" s="29">
        <v>4</v>
      </c>
      <c r="N192" s="27" t="s">
        <v>338</v>
      </c>
      <c r="O192" s="27">
        <v>2024</v>
      </c>
      <c r="P192" s="29">
        <v>5</v>
      </c>
      <c r="Q192" s="29">
        <v>0</v>
      </c>
      <c r="R192" s="29">
        <v>4</v>
      </c>
      <c r="S192" s="30">
        <f>TabelaAssinantes!$L192/(SUM(TabelaAssinantes!$F192,TabelaAssinantes!$I192,TabelaAssinantes!$K192))</f>
        <v>0.2</v>
      </c>
      <c r="T192" s="31" t="str">
        <f>IF(TabelaAssinantes!$L192&gt;0,"Sim","Não")</f>
        <v>Sim</v>
      </c>
      <c r="U192" s="31">
        <f>TabelaAssinantes!$M192+TabelaAssinantes!$L192</f>
        <v>5</v>
      </c>
    </row>
    <row r="193" spans="1:21" x14ac:dyDescent="0.25">
      <c r="A193" s="27">
        <v>3422</v>
      </c>
      <c r="B193" s="26" t="s">
        <v>216</v>
      </c>
      <c r="C193" s="27" t="s">
        <v>18</v>
      </c>
      <c r="D193" s="28">
        <v>45539</v>
      </c>
      <c r="E193" s="27" t="s">
        <v>19</v>
      </c>
      <c r="F193" s="29">
        <v>15</v>
      </c>
      <c r="G193" s="27" t="s">
        <v>27</v>
      </c>
      <c r="H193" s="27" t="s">
        <v>19</v>
      </c>
      <c r="I193" s="29">
        <v>30</v>
      </c>
      <c r="J193" s="27" t="s">
        <v>19</v>
      </c>
      <c r="K193" s="29">
        <v>20</v>
      </c>
      <c r="L193" s="29">
        <v>7</v>
      </c>
      <c r="M193" s="29">
        <v>58</v>
      </c>
      <c r="N193" s="27" t="s">
        <v>338</v>
      </c>
      <c r="O193" s="27">
        <v>2024</v>
      </c>
      <c r="P193" s="29">
        <v>15</v>
      </c>
      <c r="Q193" s="29">
        <v>50</v>
      </c>
      <c r="R193" s="29">
        <v>58</v>
      </c>
      <c r="S193" s="30">
        <f>TabelaAssinantes!$L193/(SUM(TabelaAssinantes!$F193,TabelaAssinantes!$I193,TabelaAssinantes!$K193))</f>
        <v>0.1076923076923077</v>
      </c>
      <c r="T193" s="31" t="str">
        <f>IF(TabelaAssinantes!$L193&gt;0,"Sim","Não")</f>
        <v>Sim</v>
      </c>
      <c r="U193" s="31">
        <f>TabelaAssinantes!$M193+TabelaAssinantes!$L193</f>
        <v>65</v>
      </c>
    </row>
    <row r="194" spans="1:21" x14ac:dyDescent="0.25">
      <c r="A194" s="27">
        <v>3423</v>
      </c>
      <c r="B194" s="26" t="s">
        <v>217</v>
      </c>
      <c r="C194" s="27" t="s">
        <v>26</v>
      </c>
      <c r="D194" s="28">
        <v>45540</v>
      </c>
      <c r="E194" s="27" t="s">
        <v>23</v>
      </c>
      <c r="F194" s="29">
        <v>10</v>
      </c>
      <c r="G194" s="27" t="s">
        <v>20</v>
      </c>
      <c r="H194" s="27" t="s">
        <v>23</v>
      </c>
      <c r="I194" s="29">
        <v>0</v>
      </c>
      <c r="J194" s="27" t="s">
        <v>19</v>
      </c>
      <c r="K194" s="29">
        <v>20</v>
      </c>
      <c r="L194" s="29">
        <v>10</v>
      </c>
      <c r="M194" s="29">
        <v>20</v>
      </c>
      <c r="N194" s="27" t="s">
        <v>338</v>
      </c>
      <c r="O194" s="27">
        <v>2024</v>
      </c>
      <c r="P194" s="29">
        <v>10</v>
      </c>
      <c r="Q194" s="29">
        <v>20</v>
      </c>
      <c r="R194" s="29">
        <v>20</v>
      </c>
      <c r="S194" s="30">
        <f>TabelaAssinantes!$L194/(SUM(TabelaAssinantes!$F194,TabelaAssinantes!$I194,TabelaAssinantes!$K194))</f>
        <v>0.33333333333333331</v>
      </c>
      <c r="T194" s="31" t="str">
        <f>IF(TabelaAssinantes!$L194&gt;0,"Sim","Não")</f>
        <v>Sim</v>
      </c>
      <c r="U194" s="31">
        <f>TabelaAssinantes!$M194+TabelaAssinantes!$L194</f>
        <v>30</v>
      </c>
    </row>
    <row r="195" spans="1:21" x14ac:dyDescent="0.25">
      <c r="A195" s="27">
        <v>3424</v>
      </c>
      <c r="B195" s="26" t="s">
        <v>43</v>
      </c>
      <c r="C195" s="27" t="s">
        <v>22</v>
      </c>
      <c r="D195" s="28">
        <v>45541</v>
      </c>
      <c r="E195" s="27" t="s">
        <v>19</v>
      </c>
      <c r="F195" s="29">
        <v>5</v>
      </c>
      <c r="G195" s="27" t="s">
        <v>24</v>
      </c>
      <c r="H195" s="27" t="s">
        <v>23</v>
      </c>
      <c r="I195" s="29">
        <v>0</v>
      </c>
      <c r="J195" s="27" t="s">
        <v>23</v>
      </c>
      <c r="K195" s="29">
        <v>0</v>
      </c>
      <c r="L195" s="29">
        <v>0</v>
      </c>
      <c r="M195" s="29">
        <v>5</v>
      </c>
      <c r="N195" s="27" t="s">
        <v>338</v>
      </c>
      <c r="O195" s="27">
        <v>2024</v>
      </c>
      <c r="P195" s="29">
        <v>5</v>
      </c>
      <c r="Q195" s="29">
        <v>0</v>
      </c>
      <c r="R195" s="29">
        <v>5</v>
      </c>
      <c r="S195" s="30">
        <f>TabelaAssinantes!$L195/(SUM(TabelaAssinantes!$F195,TabelaAssinantes!$I195,TabelaAssinantes!$K195))</f>
        <v>0</v>
      </c>
      <c r="T195" s="31" t="str">
        <f>IF(TabelaAssinantes!$L195&gt;0,"Sim","Não")</f>
        <v>Não</v>
      </c>
      <c r="U195" s="31">
        <f>TabelaAssinantes!$M195+TabelaAssinantes!$L195</f>
        <v>5</v>
      </c>
    </row>
    <row r="196" spans="1:21" x14ac:dyDescent="0.25">
      <c r="A196" s="27">
        <v>3425</v>
      </c>
      <c r="B196" s="26" t="s">
        <v>218</v>
      </c>
      <c r="C196" s="27" t="s">
        <v>18</v>
      </c>
      <c r="D196" s="28">
        <v>45542</v>
      </c>
      <c r="E196" s="27" t="s">
        <v>23</v>
      </c>
      <c r="F196" s="29">
        <v>15</v>
      </c>
      <c r="G196" s="27" t="s">
        <v>20</v>
      </c>
      <c r="H196" s="27" t="s">
        <v>19</v>
      </c>
      <c r="I196" s="29">
        <v>30</v>
      </c>
      <c r="J196" s="27" t="s">
        <v>19</v>
      </c>
      <c r="K196" s="29">
        <v>20</v>
      </c>
      <c r="L196" s="29">
        <v>20</v>
      </c>
      <c r="M196" s="29">
        <v>45</v>
      </c>
      <c r="N196" s="27" t="s">
        <v>338</v>
      </c>
      <c r="O196" s="27">
        <v>2024</v>
      </c>
      <c r="P196" s="29">
        <v>15</v>
      </c>
      <c r="Q196" s="29">
        <v>50</v>
      </c>
      <c r="R196" s="29">
        <v>45</v>
      </c>
      <c r="S196" s="30">
        <f>TabelaAssinantes!$L196/(SUM(TabelaAssinantes!$F196,TabelaAssinantes!$I196,TabelaAssinantes!$K196))</f>
        <v>0.30769230769230771</v>
      </c>
      <c r="T196" s="31" t="str">
        <f>IF(TabelaAssinantes!$L196&gt;0,"Sim","Não")</f>
        <v>Sim</v>
      </c>
      <c r="U196" s="31">
        <f>TabelaAssinantes!$M196+TabelaAssinantes!$L196</f>
        <v>65</v>
      </c>
    </row>
    <row r="197" spans="1:21" x14ac:dyDescent="0.25">
      <c r="A197" s="27">
        <v>3426</v>
      </c>
      <c r="B197" s="26" t="s">
        <v>196</v>
      </c>
      <c r="C197" s="27" t="s">
        <v>26</v>
      </c>
      <c r="D197" s="28">
        <v>45543</v>
      </c>
      <c r="E197" s="27" t="s">
        <v>19</v>
      </c>
      <c r="F197" s="29">
        <v>10</v>
      </c>
      <c r="G197" s="27" t="s">
        <v>27</v>
      </c>
      <c r="H197" s="27" t="s">
        <v>23</v>
      </c>
      <c r="I197" s="29">
        <v>0</v>
      </c>
      <c r="J197" s="27" t="s">
        <v>19</v>
      </c>
      <c r="K197" s="29">
        <v>20</v>
      </c>
      <c r="L197" s="29">
        <v>15</v>
      </c>
      <c r="M197" s="29">
        <v>15</v>
      </c>
      <c r="N197" s="27" t="s">
        <v>338</v>
      </c>
      <c r="O197" s="27">
        <v>2024</v>
      </c>
      <c r="P197" s="29">
        <v>10</v>
      </c>
      <c r="Q197" s="29">
        <v>20</v>
      </c>
      <c r="R197" s="29">
        <v>15</v>
      </c>
      <c r="S197" s="30">
        <f>TabelaAssinantes!$L197/(SUM(TabelaAssinantes!$F197,TabelaAssinantes!$I197,TabelaAssinantes!$K197))</f>
        <v>0.5</v>
      </c>
      <c r="T197" s="31" t="str">
        <f>IF(TabelaAssinantes!$L197&gt;0,"Sim","Não")</f>
        <v>Sim</v>
      </c>
      <c r="U197" s="31">
        <f>TabelaAssinantes!$M197+TabelaAssinantes!$L197</f>
        <v>30</v>
      </c>
    </row>
    <row r="198" spans="1:21" x14ac:dyDescent="0.25">
      <c r="A198" s="27">
        <v>3427</v>
      </c>
      <c r="B198" s="26" t="s">
        <v>219</v>
      </c>
      <c r="C198" s="27" t="s">
        <v>22</v>
      </c>
      <c r="D198" s="28">
        <v>45544</v>
      </c>
      <c r="E198" s="27" t="s">
        <v>23</v>
      </c>
      <c r="F198" s="29">
        <v>5</v>
      </c>
      <c r="G198" s="27" t="s">
        <v>20</v>
      </c>
      <c r="H198" s="27" t="s">
        <v>23</v>
      </c>
      <c r="I198" s="29">
        <v>0</v>
      </c>
      <c r="J198" s="27" t="s">
        <v>23</v>
      </c>
      <c r="K198" s="29">
        <v>0</v>
      </c>
      <c r="L198" s="29">
        <v>1</v>
      </c>
      <c r="M198" s="29">
        <v>4</v>
      </c>
      <c r="N198" s="27" t="s">
        <v>338</v>
      </c>
      <c r="O198" s="27">
        <v>2024</v>
      </c>
      <c r="P198" s="29">
        <v>5</v>
      </c>
      <c r="Q198" s="29">
        <v>0</v>
      </c>
      <c r="R198" s="29">
        <v>4</v>
      </c>
      <c r="S198" s="30">
        <f>TabelaAssinantes!$L198/(SUM(TabelaAssinantes!$F198,TabelaAssinantes!$I198,TabelaAssinantes!$K198))</f>
        <v>0.2</v>
      </c>
      <c r="T198" s="31" t="str">
        <f>IF(TabelaAssinantes!$L198&gt;0,"Sim","Não")</f>
        <v>Sim</v>
      </c>
      <c r="U198" s="31">
        <f>TabelaAssinantes!$M198+TabelaAssinantes!$L198</f>
        <v>5</v>
      </c>
    </row>
    <row r="199" spans="1:21" x14ac:dyDescent="0.25">
      <c r="A199" s="27">
        <v>3428</v>
      </c>
      <c r="B199" s="26" t="s">
        <v>220</v>
      </c>
      <c r="C199" s="27" t="s">
        <v>18</v>
      </c>
      <c r="D199" s="28">
        <v>45545</v>
      </c>
      <c r="E199" s="27" t="s">
        <v>19</v>
      </c>
      <c r="F199" s="29">
        <v>15</v>
      </c>
      <c r="G199" s="27" t="s">
        <v>24</v>
      </c>
      <c r="H199" s="27" t="s">
        <v>19</v>
      </c>
      <c r="I199" s="29">
        <v>30</v>
      </c>
      <c r="J199" s="27" t="s">
        <v>19</v>
      </c>
      <c r="K199" s="29">
        <v>20</v>
      </c>
      <c r="L199" s="29">
        <v>3</v>
      </c>
      <c r="M199" s="29">
        <v>62</v>
      </c>
      <c r="N199" s="27" t="s">
        <v>338</v>
      </c>
      <c r="O199" s="27">
        <v>2024</v>
      </c>
      <c r="P199" s="29">
        <v>15</v>
      </c>
      <c r="Q199" s="29">
        <v>50</v>
      </c>
      <c r="R199" s="29">
        <v>62</v>
      </c>
      <c r="S199" s="30">
        <f>TabelaAssinantes!$L199/(SUM(TabelaAssinantes!$F199,TabelaAssinantes!$I199,TabelaAssinantes!$K199))</f>
        <v>4.6153846153846156E-2</v>
      </c>
      <c r="T199" s="31" t="str">
        <f>IF(TabelaAssinantes!$L199&gt;0,"Sim","Não")</f>
        <v>Sim</v>
      </c>
      <c r="U199" s="31">
        <f>TabelaAssinantes!$M199+TabelaAssinantes!$L199</f>
        <v>65</v>
      </c>
    </row>
    <row r="200" spans="1:21" x14ac:dyDescent="0.25">
      <c r="A200" s="27">
        <v>3429</v>
      </c>
      <c r="B200" s="26" t="s">
        <v>221</v>
      </c>
      <c r="C200" s="27" t="s">
        <v>26</v>
      </c>
      <c r="D200" s="28">
        <v>45546</v>
      </c>
      <c r="E200" s="27" t="s">
        <v>23</v>
      </c>
      <c r="F200" s="29">
        <v>10</v>
      </c>
      <c r="G200" s="27" t="s">
        <v>20</v>
      </c>
      <c r="H200" s="27" t="s">
        <v>23</v>
      </c>
      <c r="I200" s="29">
        <v>0</v>
      </c>
      <c r="J200" s="27" t="s">
        <v>19</v>
      </c>
      <c r="K200" s="29">
        <v>20</v>
      </c>
      <c r="L200" s="29">
        <v>10</v>
      </c>
      <c r="M200" s="29">
        <v>20</v>
      </c>
      <c r="N200" s="27" t="s">
        <v>338</v>
      </c>
      <c r="O200" s="27">
        <v>2024</v>
      </c>
      <c r="P200" s="29">
        <v>10</v>
      </c>
      <c r="Q200" s="29">
        <v>20</v>
      </c>
      <c r="R200" s="29">
        <v>20</v>
      </c>
      <c r="S200" s="30">
        <f>TabelaAssinantes!$L200/(SUM(TabelaAssinantes!$F200,TabelaAssinantes!$I200,TabelaAssinantes!$K200))</f>
        <v>0.33333333333333331</v>
      </c>
      <c r="T200" s="31" t="str">
        <f>IF(TabelaAssinantes!$L200&gt;0,"Sim","Não")</f>
        <v>Sim</v>
      </c>
      <c r="U200" s="31">
        <f>TabelaAssinantes!$M200+TabelaAssinantes!$L200</f>
        <v>30</v>
      </c>
    </row>
    <row r="201" spans="1:21" x14ac:dyDescent="0.25">
      <c r="A201" s="27">
        <v>3430</v>
      </c>
      <c r="B201" s="26" t="s">
        <v>222</v>
      </c>
      <c r="C201" s="27" t="s">
        <v>22</v>
      </c>
      <c r="D201" s="28">
        <v>45547</v>
      </c>
      <c r="E201" s="27" t="s">
        <v>19</v>
      </c>
      <c r="F201" s="29">
        <v>5</v>
      </c>
      <c r="G201" s="27" t="s">
        <v>27</v>
      </c>
      <c r="H201" s="27" t="s">
        <v>23</v>
      </c>
      <c r="I201" s="29">
        <v>0</v>
      </c>
      <c r="J201" s="27" t="s">
        <v>23</v>
      </c>
      <c r="K201" s="29">
        <v>0</v>
      </c>
      <c r="L201" s="29">
        <v>0</v>
      </c>
      <c r="M201" s="29">
        <v>5</v>
      </c>
      <c r="N201" s="27" t="s">
        <v>338</v>
      </c>
      <c r="O201" s="27">
        <v>2024</v>
      </c>
      <c r="P201" s="29">
        <v>5</v>
      </c>
      <c r="Q201" s="29">
        <v>0</v>
      </c>
      <c r="R201" s="29">
        <v>5</v>
      </c>
      <c r="S201" s="30">
        <f>TabelaAssinantes!$L201/(SUM(TabelaAssinantes!$F201,TabelaAssinantes!$I201,TabelaAssinantes!$K201))</f>
        <v>0</v>
      </c>
      <c r="T201" s="31" t="str">
        <f>IF(TabelaAssinantes!$L201&gt;0,"Sim","Não")</f>
        <v>Não</v>
      </c>
      <c r="U201" s="31">
        <f>TabelaAssinantes!$M201+TabelaAssinantes!$L201</f>
        <v>5</v>
      </c>
    </row>
    <row r="202" spans="1:21" x14ac:dyDescent="0.25">
      <c r="A202" s="27">
        <v>3431</v>
      </c>
      <c r="B202" s="26" t="s">
        <v>223</v>
      </c>
      <c r="C202" s="27" t="s">
        <v>18</v>
      </c>
      <c r="D202" s="28">
        <v>45548</v>
      </c>
      <c r="E202" s="27" t="s">
        <v>23</v>
      </c>
      <c r="F202" s="29">
        <v>15</v>
      </c>
      <c r="G202" s="27" t="s">
        <v>20</v>
      </c>
      <c r="H202" s="27" t="s">
        <v>19</v>
      </c>
      <c r="I202" s="29">
        <v>30</v>
      </c>
      <c r="J202" s="27" t="s">
        <v>19</v>
      </c>
      <c r="K202" s="29">
        <v>20</v>
      </c>
      <c r="L202" s="29">
        <v>15</v>
      </c>
      <c r="M202" s="29">
        <v>50</v>
      </c>
      <c r="N202" s="27" t="s">
        <v>338</v>
      </c>
      <c r="O202" s="27">
        <v>2024</v>
      </c>
      <c r="P202" s="29">
        <v>15</v>
      </c>
      <c r="Q202" s="29">
        <v>50</v>
      </c>
      <c r="R202" s="29">
        <v>50</v>
      </c>
      <c r="S202" s="30">
        <f>TabelaAssinantes!$L202/(SUM(TabelaAssinantes!$F202,TabelaAssinantes!$I202,TabelaAssinantes!$K202))</f>
        <v>0.23076923076923078</v>
      </c>
      <c r="T202" s="31" t="str">
        <f>IF(TabelaAssinantes!$L202&gt;0,"Sim","Não")</f>
        <v>Sim</v>
      </c>
      <c r="U202" s="31">
        <f>TabelaAssinantes!$M202+TabelaAssinantes!$L202</f>
        <v>65</v>
      </c>
    </row>
    <row r="203" spans="1:21" x14ac:dyDescent="0.25">
      <c r="A203" s="27">
        <v>3432</v>
      </c>
      <c r="B203" s="26" t="s">
        <v>224</v>
      </c>
      <c r="C203" s="27" t="s">
        <v>26</v>
      </c>
      <c r="D203" s="28">
        <v>45549</v>
      </c>
      <c r="E203" s="27" t="s">
        <v>19</v>
      </c>
      <c r="F203" s="29">
        <v>10</v>
      </c>
      <c r="G203" s="27" t="s">
        <v>24</v>
      </c>
      <c r="H203" s="27" t="s">
        <v>23</v>
      </c>
      <c r="I203" s="29">
        <v>0</v>
      </c>
      <c r="J203" s="27" t="s">
        <v>19</v>
      </c>
      <c r="K203" s="29">
        <v>20</v>
      </c>
      <c r="L203" s="29">
        <v>15</v>
      </c>
      <c r="M203" s="29">
        <v>15</v>
      </c>
      <c r="N203" s="27" t="s">
        <v>338</v>
      </c>
      <c r="O203" s="27">
        <v>2024</v>
      </c>
      <c r="P203" s="29">
        <v>10</v>
      </c>
      <c r="Q203" s="29">
        <v>20</v>
      </c>
      <c r="R203" s="29">
        <v>15</v>
      </c>
      <c r="S203" s="30">
        <f>TabelaAssinantes!$L203/(SUM(TabelaAssinantes!$F203,TabelaAssinantes!$I203,TabelaAssinantes!$K203))</f>
        <v>0.5</v>
      </c>
      <c r="T203" s="31" t="str">
        <f>IF(TabelaAssinantes!$L203&gt;0,"Sim","Não")</f>
        <v>Sim</v>
      </c>
      <c r="U203" s="31">
        <f>TabelaAssinantes!$M203+TabelaAssinantes!$L203</f>
        <v>30</v>
      </c>
    </row>
    <row r="204" spans="1:21" x14ac:dyDescent="0.25">
      <c r="A204" s="27">
        <v>3433</v>
      </c>
      <c r="B204" s="26" t="s">
        <v>225</v>
      </c>
      <c r="C204" s="27" t="s">
        <v>22</v>
      </c>
      <c r="D204" s="28">
        <v>45550</v>
      </c>
      <c r="E204" s="27" t="s">
        <v>23</v>
      </c>
      <c r="F204" s="29">
        <v>5</v>
      </c>
      <c r="G204" s="27" t="s">
        <v>20</v>
      </c>
      <c r="H204" s="27" t="s">
        <v>23</v>
      </c>
      <c r="I204" s="29">
        <v>0</v>
      </c>
      <c r="J204" s="27" t="s">
        <v>23</v>
      </c>
      <c r="K204" s="29">
        <v>0</v>
      </c>
      <c r="L204" s="29">
        <v>1</v>
      </c>
      <c r="M204" s="29">
        <v>4</v>
      </c>
      <c r="N204" s="27" t="s">
        <v>338</v>
      </c>
      <c r="O204" s="27">
        <v>2024</v>
      </c>
      <c r="P204" s="29">
        <v>5</v>
      </c>
      <c r="Q204" s="29">
        <v>0</v>
      </c>
      <c r="R204" s="29">
        <v>4</v>
      </c>
      <c r="S204" s="30">
        <f>TabelaAssinantes!$L204/(SUM(TabelaAssinantes!$F204,TabelaAssinantes!$I204,TabelaAssinantes!$K204))</f>
        <v>0.2</v>
      </c>
      <c r="T204" s="31" t="str">
        <f>IF(TabelaAssinantes!$L204&gt;0,"Sim","Não")</f>
        <v>Sim</v>
      </c>
      <c r="U204" s="31">
        <f>TabelaAssinantes!$M204+TabelaAssinantes!$L204</f>
        <v>5</v>
      </c>
    </row>
    <row r="205" spans="1:21" x14ac:dyDescent="0.25">
      <c r="A205" s="27">
        <v>3434</v>
      </c>
      <c r="B205" s="26" t="s">
        <v>226</v>
      </c>
      <c r="C205" s="27" t="s">
        <v>18</v>
      </c>
      <c r="D205" s="28">
        <v>45551</v>
      </c>
      <c r="E205" s="27" t="s">
        <v>19</v>
      </c>
      <c r="F205" s="29">
        <v>15</v>
      </c>
      <c r="G205" s="27" t="s">
        <v>27</v>
      </c>
      <c r="H205" s="27" t="s">
        <v>19</v>
      </c>
      <c r="I205" s="29">
        <v>30</v>
      </c>
      <c r="J205" s="27" t="s">
        <v>19</v>
      </c>
      <c r="K205" s="29">
        <v>20</v>
      </c>
      <c r="L205" s="29">
        <v>7</v>
      </c>
      <c r="M205" s="29">
        <v>58</v>
      </c>
      <c r="N205" s="27" t="s">
        <v>338</v>
      </c>
      <c r="O205" s="27">
        <v>2024</v>
      </c>
      <c r="P205" s="29">
        <v>15</v>
      </c>
      <c r="Q205" s="29">
        <v>50</v>
      </c>
      <c r="R205" s="29">
        <v>58</v>
      </c>
      <c r="S205" s="30">
        <f>TabelaAssinantes!$L205/(SUM(TabelaAssinantes!$F205,TabelaAssinantes!$I205,TabelaAssinantes!$K205))</f>
        <v>0.1076923076923077</v>
      </c>
      <c r="T205" s="31" t="str">
        <f>IF(TabelaAssinantes!$L205&gt;0,"Sim","Não")</f>
        <v>Sim</v>
      </c>
      <c r="U205" s="31">
        <f>TabelaAssinantes!$M205+TabelaAssinantes!$L205</f>
        <v>65</v>
      </c>
    </row>
    <row r="206" spans="1:21" x14ac:dyDescent="0.25">
      <c r="A206" s="27">
        <v>3435</v>
      </c>
      <c r="B206" s="26" t="s">
        <v>227</v>
      </c>
      <c r="C206" s="27" t="s">
        <v>26</v>
      </c>
      <c r="D206" s="28">
        <v>45552</v>
      </c>
      <c r="E206" s="27" t="s">
        <v>23</v>
      </c>
      <c r="F206" s="29">
        <v>10</v>
      </c>
      <c r="G206" s="27" t="s">
        <v>20</v>
      </c>
      <c r="H206" s="27" t="s">
        <v>23</v>
      </c>
      <c r="I206" s="29">
        <v>0</v>
      </c>
      <c r="J206" s="27" t="s">
        <v>19</v>
      </c>
      <c r="K206" s="29">
        <v>20</v>
      </c>
      <c r="L206" s="29">
        <v>10</v>
      </c>
      <c r="M206" s="29">
        <v>20</v>
      </c>
      <c r="N206" s="27" t="s">
        <v>338</v>
      </c>
      <c r="O206" s="27">
        <v>2024</v>
      </c>
      <c r="P206" s="29">
        <v>10</v>
      </c>
      <c r="Q206" s="29">
        <v>20</v>
      </c>
      <c r="R206" s="29">
        <v>20</v>
      </c>
      <c r="S206" s="30">
        <f>TabelaAssinantes!$L206/(SUM(TabelaAssinantes!$F206,TabelaAssinantes!$I206,TabelaAssinantes!$K206))</f>
        <v>0.33333333333333331</v>
      </c>
      <c r="T206" s="31" t="str">
        <f>IF(TabelaAssinantes!$L206&gt;0,"Sim","Não")</f>
        <v>Sim</v>
      </c>
      <c r="U206" s="31">
        <f>TabelaAssinantes!$M206+TabelaAssinantes!$L206</f>
        <v>30</v>
      </c>
    </row>
    <row r="207" spans="1:21" x14ac:dyDescent="0.25">
      <c r="A207" s="27">
        <v>3436</v>
      </c>
      <c r="B207" s="26" t="s">
        <v>228</v>
      </c>
      <c r="C207" s="27" t="s">
        <v>22</v>
      </c>
      <c r="D207" s="28">
        <v>45553</v>
      </c>
      <c r="E207" s="27" t="s">
        <v>19</v>
      </c>
      <c r="F207" s="29">
        <v>5</v>
      </c>
      <c r="G207" s="27" t="s">
        <v>20</v>
      </c>
      <c r="H207" s="27" t="s">
        <v>23</v>
      </c>
      <c r="I207" s="29">
        <v>0</v>
      </c>
      <c r="J207" s="27" t="s">
        <v>23</v>
      </c>
      <c r="K207" s="29">
        <v>0</v>
      </c>
      <c r="L207" s="29">
        <v>0</v>
      </c>
      <c r="M207" s="29">
        <v>5</v>
      </c>
      <c r="N207" s="27" t="s">
        <v>338</v>
      </c>
      <c r="O207" s="27">
        <v>2024</v>
      </c>
      <c r="P207" s="29">
        <v>5</v>
      </c>
      <c r="Q207" s="29">
        <v>0</v>
      </c>
      <c r="R207" s="29">
        <v>5</v>
      </c>
      <c r="S207" s="30">
        <f>TabelaAssinantes!$L207/(SUM(TabelaAssinantes!$F207,TabelaAssinantes!$I207,TabelaAssinantes!$K207))</f>
        <v>0</v>
      </c>
      <c r="T207" s="31" t="str">
        <f>IF(TabelaAssinantes!$L207&gt;0,"Sim","Não")</f>
        <v>Não</v>
      </c>
      <c r="U207" s="31">
        <f>TabelaAssinantes!$M207+TabelaAssinantes!$L207</f>
        <v>5</v>
      </c>
    </row>
    <row r="208" spans="1:21" x14ac:dyDescent="0.25">
      <c r="A208" s="27">
        <v>3437</v>
      </c>
      <c r="B208" s="26" t="s">
        <v>229</v>
      </c>
      <c r="C208" s="27" t="s">
        <v>18</v>
      </c>
      <c r="D208" s="28">
        <v>45554</v>
      </c>
      <c r="E208" s="27" t="s">
        <v>23</v>
      </c>
      <c r="F208" s="29">
        <v>15</v>
      </c>
      <c r="G208" s="27" t="s">
        <v>27</v>
      </c>
      <c r="H208" s="27" t="s">
        <v>19</v>
      </c>
      <c r="I208" s="29">
        <v>30</v>
      </c>
      <c r="J208" s="27" t="s">
        <v>19</v>
      </c>
      <c r="K208" s="29">
        <v>20</v>
      </c>
      <c r="L208" s="29">
        <v>7</v>
      </c>
      <c r="M208" s="29">
        <v>58</v>
      </c>
      <c r="N208" s="27" t="s">
        <v>338</v>
      </c>
      <c r="O208" s="27">
        <v>2024</v>
      </c>
      <c r="P208" s="29">
        <v>15</v>
      </c>
      <c r="Q208" s="29">
        <v>50</v>
      </c>
      <c r="R208" s="29">
        <v>58</v>
      </c>
      <c r="S208" s="30">
        <f>TabelaAssinantes!$L208/(SUM(TabelaAssinantes!$F208,TabelaAssinantes!$I208,TabelaAssinantes!$K208))</f>
        <v>0.1076923076923077</v>
      </c>
      <c r="T208" s="31" t="str">
        <f>IF(TabelaAssinantes!$L208&gt;0,"Sim","Não")</f>
        <v>Sim</v>
      </c>
      <c r="U208" s="31">
        <f>TabelaAssinantes!$M208+TabelaAssinantes!$L208</f>
        <v>65</v>
      </c>
    </row>
    <row r="209" spans="1:21" x14ac:dyDescent="0.25">
      <c r="A209" s="27">
        <v>3438</v>
      </c>
      <c r="B209" s="26" t="s">
        <v>230</v>
      </c>
      <c r="C209" s="27" t="s">
        <v>26</v>
      </c>
      <c r="D209" s="28">
        <v>45555</v>
      </c>
      <c r="E209" s="27" t="s">
        <v>19</v>
      </c>
      <c r="F209" s="29">
        <v>10</v>
      </c>
      <c r="G209" s="27" t="s">
        <v>24</v>
      </c>
      <c r="H209" s="27" t="s">
        <v>23</v>
      </c>
      <c r="I209" s="29">
        <v>0</v>
      </c>
      <c r="J209" s="27" t="s">
        <v>19</v>
      </c>
      <c r="K209" s="29">
        <v>20</v>
      </c>
      <c r="L209" s="29">
        <v>10</v>
      </c>
      <c r="M209" s="29">
        <v>20</v>
      </c>
      <c r="N209" s="27" t="s">
        <v>338</v>
      </c>
      <c r="O209" s="27">
        <v>2024</v>
      </c>
      <c r="P209" s="29">
        <v>10</v>
      </c>
      <c r="Q209" s="29">
        <v>20</v>
      </c>
      <c r="R209" s="29">
        <v>20</v>
      </c>
      <c r="S209" s="30">
        <f>TabelaAssinantes!$L209/(SUM(TabelaAssinantes!$F209,TabelaAssinantes!$I209,TabelaAssinantes!$K209))</f>
        <v>0.33333333333333331</v>
      </c>
      <c r="T209" s="31" t="str">
        <f>IF(TabelaAssinantes!$L209&gt;0,"Sim","Não")</f>
        <v>Sim</v>
      </c>
      <c r="U209" s="31">
        <f>TabelaAssinantes!$M209+TabelaAssinantes!$L209</f>
        <v>30</v>
      </c>
    </row>
    <row r="210" spans="1:21" x14ac:dyDescent="0.25">
      <c r="A210" s="27">
        <v>3439</v>
      </c>
      <c r="B210" s="26" t="s">
        <v>231</v>
      </c>
      <c r="C210" s="27" t="s">
        <v>22</v>
      </c>
      <c r="D210" s="28">
        <v>45556</v>
      </c>
      <c r="E210" s="27" t="s">
        <v>23</v>
      </c>
      <c r="F210" s="29">
        <v>5</v>
      </c>
      <c r="G210" s="27" t="s">
        <v>27</v>
      </c>
      <c r="H210" s="27" t="s">
        <v>23</v>
      </c>
      <c r="I210" s="29">
        <v>0</v>
      </c>
      <c r="J210" s="27" t="s">
        <v>23</v>
      </c>
      <c r="K210" s="29">
        <v>0</v>
      </c>
      <c r="L210" s="29">
        <v>1</v>
      </c>
      <c r="M210" s="29">
        <v>4</v>
      </c>
      <c r="N210" s="27" t="s">
        <v>338</v>
      </c>
      <c r="O210" s="27">
        <v>2024</v>
      </c>
      <c r="P210" s="29">
        <v>5</v>
      </c>
      <c r="Q210" s="29">
        <v>0</v>
      </c>
      <c r="R210" s="29">
        <v>4</v>
      </c>
      <c r="S210" s="30">
        <f>TabelaAssinantes!$L210/(SUM(TabelaAssinantes!$F210,TabelaAssinantes!$I210,TabelaAssinantes!$K210))</f>
        <v>0.2</v>
      </c>
      <c r="T210" s="31" t="str">
        <f>IF(TabelaAssinantes!$L210&gt;0,"Sim","Não")</f>
        <v>Sim</v>
      </c>
      <c r="U210" s="31">
        <f>TabelaAssinantes!$M210+TabelaAssinantes!$L210</f>
        <v>5</v>
      </c>
    </row>
    <row r="211" spans="1:21" x14ac:dyDescent="0.25">
      <c r="A211" s="27">
        <v>3440</v>
      </c>
      <c r="B211" s="26" t="s">
        <v>232</v>
      </c>
      <c r="C211" s="27" t="s">
        <v>18</v>
      </c>
      <c r="D211" s="28">
        <v>45557</v>
      </c>
      <c r="E211" s="27" t="s">
        <v>19</v>
      </c>
      <c r="F211" s="29">
        <v>15</v>
      </c>
      <c r="G211" s="27" t="s">
        <v>20</v>
      </c>
      <c r="H211" s="27" t="s">
        <v>19</v>
      </c>
      <c r="I211" s="29">
        <v>30</v>
      </c>
      <c r="J211" s="27" t="s">
        <v>19</v>
      </c>
      <c r="K211" s="29">
        <v>20</v>
      </c>
      <c r="L211" s="29">
        <v>15</v>
      </c>
      <c r="M211" s="29">
        <v>50</v>
      </c>
      <c r="N211" s="27" t="s">
        <v>338</v>
      </c>
      <c r="O211" s="27">
        <v>2024</v>
      </c>
      <c r="P211" s="29">
        <v>15</v>
      </c>
      <c r="Q211" s="29">
        <v>50</v>
      </c>
      <c r="R211" s="29">
        <v>50</v>
      </c>
      <c r="S211" s="30">
        <f>TabelaAssinantes!$L211/(SUM(TabelaAssinantes!$F211,TabelaAssinantes!$I211,TabelaAssinantes!$K211))</f>
        <v>0.23076923076923078</v>
      </c>
      <c r="T211" s="31" t="str">
        <f>IF(TabelaAssinantes!$L211&gt;0,"Sim","Não")</f>
        <v>Sim</v>
      </c>
      <c r="U211" s="31">
        <f>TabelaAssinantes!$M211+TabelaAssinantes!$L211</f>
        <v>65</v>
      </c>
    </row>
    <row r="212" spans="1:21" x14ac:dyDescent="0.25">
      <c r="A212" s="27">
        <v>3441</v>
      </c>
      <c r="B212" s="26" t="s">
        <v>233</v>
      </c>
      <c r="C212" s="27" t="s">
        <v>26</v>
      </c>
      <c r="D212" s="28">
        <v>45558</v>
      </c>
      <c r="E212" s="27" t="s">
        <v>23</v>
      </c>
      <c r="F212" s="29">
        <v>10</v>
      </c>
      <c r="G212" s="27" t="s">
        <v>20</v>
      </c>
      <c r="H212" s="27" t="s">
        <v>23</v>
      </c>
      <c r="I212" s="29">
        <v>0</v>
      </c>
      <c r="J212" s="27" t="s">
        <v>19</v>
      </c>
      <c r="K212" s="29">
        <v>20</v>
      </c>
      <c r="L212" s="29">
        <v>5</v>
      </c>
      <c r="M212" s="29">
        <v>25</v>
      </c>
      <c r="N212" s="27" t="s">
        <v>338</v>
      </c>
      <c r="O212" s="27">
        <v>2024</v>
      </c>
      <c r="P212" s="29">
        <v>10</v>
      </c>
      <c r="Q212" s="29">
        <v>20</v>
      </c>
      <c r="R212" s="29">
        <v>25</v>
      </c>
      <c r="S212" s="30">
        <f>TabelaAssinantes!$L212/(SUM(TabelaAssinantes!$F212,TabelaAssinantes!$I212,TabelaAssinantes!$K212))</f>
        <v>0.16666666666666666</v>
      </c>
      <c r="T212" s="31" t="str">
        <f>IF(TabelaAssinantes!$L212&gt;0,"Sim","Não")</f>
        <v>Sim</v>
      </c>
      <c r="U212" s="31">
        <f>TabelaAssinantes!$M212+TabelaAssinantes!$L212</f>
        <v>30</v>
      </c>
    </row>
    <row r="213" spans="1:21" x14ac:dyDescent="0.25">
      <c r="A213" s="27">
        <v>3442</v>
      </c>
      <c r="B213" s="26" t="s">
        <v>234</v>
      </c>
      <c r="C213" s="27" t="s">
        <v>22</v>
      </c>
      <c r="D213" s="28">
        <v>45559</v>
      </c>
      <c r="E213" s="27" t="s">
        <v>19</v>
      </c>
      <c r="F213" s="29">
        <v>5</v>
      </c>
      <c r="G213" s="27" t="s">
        <v>24</v>
      </c>
      <c r="H213" s="27" t="s">
        <v>23</v>
      </c>
      <c r="I213" s="29">
        <v>0</v>
      </c>
      <c r="J213" s="27" t="s">
        <v>23</v>
      </c>
      <c r="K213" s="29">
        <v>0</v>
      </c>
      <c r="L213" s="29">
        <v>0</v>
      </c>
      <c r="M213" s="29">
        <v>5</v>
      </c>
      <c r="N213" s="27" t="s">
        <v>338</v>
      </c>
      <c r="O213" s="27">
        <v>2024</v>
      </c>
      <c r="P213" s="29">
        <v>5</v>
      </c>
      <c r="Q213" s="29">
        <v>0</v>
      </c>
      <c r="R213" s="29">
        <v>5</v>
      </c>
      <c r="S213" s="30">
        <f>TabelaAssinantes!$L213/(SUM(TabelaAssinantes!$F213,TabelaAssinantes!$I213,TabelaAssinantes!$K213))</f>
        <v>0</v>
      </c>
      <c r="T213" s="31" t="str">
        <f>IF(TabelaAssinantes!$L213&gt;0,"Sim","Não")</f>
        <v>Não</v>
      </c>
      <c r="U213" s="31">
        <f>TabelaAssinantes!$M213+TabelaAssinantes!$L213</f>
        <v>5</v>
      </c>
    </row>
    <row r="214" spans="1:21" x14ac:dyDescent="0.25">
      <c r="A214" s="27">
        <v>3443</v>
      </c>
      <c r="B214" s="26" t="s">
        <v>235</v>
      </c>
      <c r="C214" s="27" t="s">
        <v>18</v>
      </c>
      <c r="D214" s="28">
        <v>45560</v>
      </c>
      <c r="E214" s="27" t="s">
        <v>23</v>
      </c>
      <c r="F214" s="29">
        <v>15</v>
      </c>
      <c r="G214" s="27" t="s">
        <v>27</v>
      </c>
      <c r="H214" s="27" t="s">
        <v>19</v>
      </c>
      <c r="I214" s="29">
        <v>30</v>
      </c>
      <c r="J214" s="27" t="s">
        <v>19</v>
      </c>
      <c r="K214" s="29">
        <v>20</v>
      </c>
      <c r="L214" s="29">
        <v>20</v>
      </c>
      <c r="M214" s="29">
        <v>45</v>
      </c>
      <c r="N214" s="27" t="s">
        <v>338</v>
      </c>
      <c r="O214" s="27">
        <v>2024</v>
      </c>
      <c r="P214" s="29">
        <v>15</v>
      </c>
      <c r="Q214" s="29">
        <v>50</v>
      </c>
      <c r="R214" s="29">
        <v>45</v>
      </c>
      <c r="S214" s="30">
        <f>TabelaAssinantes!$L214/(SUM(TabelaAssinantes!$F214,TabelaAssinantes!$I214,TabelaAssinantes!$K214))</f>
        <v>0.30769230769230771</v>
      </c>
      <c r="T214" s="31" t="str">
        <f>IF(TabelaAssinantes!$L214&gt;0,"Sim","Não")</f>
        <v>Sim</v>
      </c>
      <c r="U214" s="31">
        <f>TabelaAssinantes!$M214+TabelaAssinantes!$L214</f>
        <v>65</v>
      </c>
    </row>
    <row r="215" spans="1:21" x14ac:dyDescent="0.25">
      <c r="A215" s="27">
        <v>3444</v>
      </c>
      <c r="B215" s="26" t="s">
        <v>236</v>
      </c>
      <c r="C215" s="27" t="s">
        <v>26</v>
      </c>
      <c r="D215" s="28">
        <v>45561</v>
      </c>
      <c r="E215" s="27" t="s">
        <v>19</v>
      </c>
      <c r="F215" s="29">
        <v>10</v>
      </c>
      <c r="G215" s="27" t="s">
        <v>27</v>
      </c>
      <c r="H215" s="27" t="s">
        <v>23</v>
      </c>
      <c r="I215" s="29">
        <v>0</v>
      </c>
      <c r="J215" s="27" t="s">
        <v>19</v>
      </c>
      <c r="K215" s="29">
        <v>20</v>
      </c>
      <c r="L215" s="29">
        <v>12</v>
      </c>
      <c r="M215" s="29">
        <v>18</v>
      </c>
      <c r="N215" s="27" t="s">
        <v>338</v>
      </c>
      <c r="O215" s="27">
        <v>2024</v>
      </c>
      <c r="P215" s="29">
        <v>10</v>
      </c>
      <c r="Q215" s="29">
        <v>20</v>
      </c>
      <c r="R215" s="29">
        <v>18</v>
      </c>
      <c r="S215" s="30">
        <f>TabelaAssinantes!$L215/(SUM(TabelaAssinantes!$F215,TabelaAssinantes!$I215,TabelaAssinantes!$K215))</f>
        <v>0.4</v>
      </c>
      <c r="T215" s="31" t="str">
        <f>IF(TabelaAssinantes!$L215&gt;0,"Sim","Não")</f>
        <v>Sim</v>
      </c>
      <c r="U215" s="31">
        <f>TabelaAssinantes!$M215+TabelaAssinantes!$L215</f>
        <v>30</v>
      </c>
    </row>
    <row r="216" spans="1:21" x14ac:dyDescent="0.25">
      <c r="A216" s="27">
        <v>3445</v>
      </c>
      <c r="B216" s="26" t="s">
        <v>66</v>
      </c>
      <c r="C216" s="27" t="s">
        <v>22</v>
      </c>
      <c r="D216" s="28">
        <v>45562</v>
      </c>
      <c r="E216" s="27" t="s">
        <v>23</v>
      </c>
      <c r="F216" s="29">
        <v>5</v>
      </c>
      <c r="G216" s="27" t="s">
        <v>20</v>
      </c>
      <c r="H216" s="27" t="s">
        <v>23</v>
      </c>
      <c r="I216" s="29">
        <v>0</v>
      </c>
      <c r="J216" s="27" t="s">
        <v>23</v>
      </c>
      <c r="K216" s="29">
        <v>0</v>
      </c>
      <c r="L216" s="29">
        <v>2</v>
      </c>
      <c r="M216" s="29">
        <v>3</v>
      </c>
      <c r="N216" s="27" t="s">
        <v>338</v>
      </c>
      <c r="O216" s="27">
        <v>2024</v>
      </c>
      <c r="P216" s="29">
        <v>5</v>
      </c>
      <c r="Q216" s="29">
        <v>0</v>
      </c>
      <c r="R216" s="29">
        <v>3</v>
      </c>
      <c r="S216" s="30">
        <f>TabelaAssinantes!$L216/(SUM(TabelaAssinantes!$F216,TabelaAssinantes!$I216,TabelaAssinantes!$K216))</f>
        <v>0.4</v>
      </c>
      <c r="T216" s="31" t="str">
        <f>IF(TabelaAssinantes!$L216&gt;0,"Sim","Não")</f>
        <v>Sim</v>
      </c>
      <c r="U216" s="31">
        <f>TabelaAssinantes!$M216+TabelaAssinantes!$L216</f>
        <v>5</v>
      </c>
    </row>
    <row r="217" spans="1:21" x14ac:dyDescent="0.25">
      <c r="A217" s="27">
        <v>3446</v>
      </c>
      <c r="B217" s="26" t="s">
        <v>237</v>
      </c>
      <c r="C217" s="27" t="s">
        <v>18</v>
      </c>
      <c r="D217" s="28">
        <v>45563</v>
      </c>
      <c r="E217" s="27" t="s">
        <v>19</v>
      </c>
      <c r="F217" s="29">
        <v>15</v>
      </c>
      <c r="G217" s="27" t="s">
        <v>24</v>
      </c>
      <c r="H217" s="27" t="s">
        <v>19</v>
      </c>
      <c r="I217" s="29">
        <v>30</v>
      </c>
      <c r="J217" s="27" t="s">
        <v>19</v>
      </c>
      <c r="K217" s="29">
        <v>20</v>
      </c>
      <c r="L217" s="29">
        <v>5</v>
      </c>
      <c r="M217" s="29">
        <v>60</v>
      </c>
      <c r="N217" s="27" t="s">
        <v>338</v>
      </c>
      <c r="O217" s="27">
        <v>2024</v>
      </c>
      <c r="P217" s="29">
        <v>15</v>
      </c>
      <c r="Q217" s="29">
        <v>50</v>
      </c>
      <c r="R217" s="29">
        <v>60</v>
      </c>
      <c r="S217" s="30">
        <f>TabelaAssinantes!$L217/(SUM(TabelaAssinantes!$F217,TabelaAssinantes!$I217,TabelaAssinantes!$K217))</f>
        <v>7.6923076923076927E-2</v>
      </c>
      <c r="T217" s="31" t="str">
        <f>IF(TabelaAssinantes!$L217&gt;0,"Sim","Não")</f>
        <v>Sim</v>
      </c>
      <c r="U217" s="31">
        <f>TabelaAssinantes!$M217+TabelaAssinantes!$L217</f>
        <v>65</v>
      </c>
    </row>
    <row r="218" spans="1:21" x14ac:dyDescent="0.25">
      <c r="A218" s="27">
        <v>3447</v>
      </c>
      <c r="B218" s="26" t="s">
        <v>238</v>
      </c>
      <c r="C218" s="27" t="s">
        <v>26</v>
      </c>
      <c r="D218" s="28">
        <v>45564</v>
      </c>
      <c r="E218" s="27" t="s">
        <v>23</v>
      </c>
      <c r="F218" s="29">
        <v>10</v>
      </c>
      <c r="G218" s="27" t="s">
        <v>20</v>
      </c>
      <c r="H218" s="27" t="s">
        <v>23</v>
      </c>
      <c r="I218" s="29">
        <v>0</v>
      </c>
      <c r="J218" s="27" t="s">
        <v>19</v>
      </c>
      <c r="K218" s="29">
        <v>20</v>
      </c>
      <c r="L218" s="29">
        <v>10</v>
      </c>
      <c r="M218" s="29">
        <v>20</v>
      </c>
      <c r="N218" s="27" t="s">
        <v>338</v>
      </c>
      <c r="O218" s="27">
        <v>2024</v>
      </c>
      <c r="P218" s="29">
        <v>10</v>
      </c>
      <c r="Q218" s="29">
        <v>20</v>
      </c>
      <c r="R218" s="29">
        <v>20</v>
      </c>
      <c r="S218" s="30">
        <f>TabelaAssinantes!$L218/(SUM(TabelaAssinantes!$F218,TabelaAssinantes!$I218,TabelaAssinantes!$K218))</f>
        <v>0.33333333333333331</v>
      </c>
      <c r="T218" s="31" t="str">
        <f>IF(TabelaAssinantes!$L218&gt;0,"Sim","Não")</f>
        <v>Sim</v>
      </c>
      <c r="U218" s="31">
        <f>TabelaAssinantes!$M218+TabelaAssinantes!$L218</f>
        <v>30</v>
      </c>
    </row>
    <row r="219" spans="1:21" x14ac:dyDescent="0.25">
      <c r="A219" s="27">
        <v>3448</v>
      </c>
      <c r="B219" s="26" t="s">
        <v>239</v>
      </c>
      <c r="C219" s="27" t="s">
        <v>22</v>
      </c>
      <c r="D219" s="28">
        <v>45565</v>
      </c>
      <c r="E219" s="27" t="s">
        <v>19</v>
      </c>
      <c r="F219" s="29">
        <v>5</v>
      </c>
      <c r="G219" s="27" t="s">
        <v>27</v>
      </c>
      <c r="H219" s="27" t="s">
        <v>23</v>
      </c>
      <c r="I219" s="29">
        <v>0</v>
      </c>
      <c r="J219" s="27" t="s">
        <v>23</v>
      </c>
      <c r="K219" s="29">
        <v>0</v>
      </c>
      <c r="L219" s="29">
        <v>0</v>
      </c>
      <c r="M219" s="29">
        <v>5</v>
      </c>
      <c r="N219" s="27" t="s">
        <v>338</v>
      </c>
      <c r="O219" s="27">
        <v>2024</v>
      </c>
      <c r="P219" s="29">
        <v>5</v>
      </c>
      <c r="Q219" s="29">
        <v>0</v>
      </c>
      <c r="R219" s="29">
        <v>5</v>
      </c>
      <c r="S219" s="30">
        <f>TabelaAssinantes!$L219/(SUM(TabelaAssinantes!$F219,TabelaAssinantes!$I219,TabelaAssinantes!$K219))</f>
        <v>0</v>
      </c>
      <c r="T219" s="31" t="str">
        <f>IF(TabelaAssinantes!$L219&gt;0,"Sim","Não")</f>
        <v>Não</v>
      </c>
      <c r="U219" s="31">
        <f>TabelaAssinantes!$M219+TabelaAssinantes!$L219</f>
        <v>5</v>
      </c>
    </row>
    <row r="220" spans="1:21" x14ac:dyDescent="0.25">
      <c r="A220" s="27">
        <v>3449</v>
      </c>
      <c r="B220" s="26" t="s">
        <v>240</v>
      </c>
      <c r="C220" s="27" t="s">
        <v>18</v>
      </c>
      <c r="D220" s="28">
        <v>45566</v>
      </c>
      <c r="E220" s="27" t="s">
        <v>23</v>
      </c>
      <c r="F220" s="29">
        <v>15</v>
      </c>
      <c r="G220" s="27" t="s">
        <v>20</v>
      </c>
      <c r="H220" s="27" t="s">
        <v>19</v>
      </c>
      <c r="I220" s="29">
        <v>30</v>
      </c>
      <c r="J220" s="27" t="s">
        <v>19</v>
      </c>
      <c r="K220" s="29">
        <v>20</v>
      </c>
      <c r="L220" s="29">
        <v>3</v>
      </c>
      <c r="M220" s="29">
        <v>62</v>
      </c>
      <c r="N220" s="27" t="s">
        <v>339</v>
      </c>
      <c r="O220" s="27">
        <v>2024</v>
      </c>
      <c r="P220" s="29">
        <v>15</v>
      </c>
      <c r="Q220" s="29">
        <v>50</v>
      </c>
      <c r="R220" s="29">
        <v>62</v>
      </c>
      <c r="S220" s="30">
        <f>TabelaAssinantes!$L220/(SUM(TabelaAssinantes!$F220,TabelaAssinantes!$I220,TabelaAssinantes!$K220))</f>
        <v>4.6153846153846156E-2</v>
      </c>
      <c r="T220" s="31" t="str">
        <f>IF(TabelaAssinantes!$L220&gt;0,"Sim","Não")</f>
        <v>Sim</v>
      </c>
      <c r="U220" s="31">
        <f>TabelaAssinantes!$M220+TabelaAssinantes!$L220</f>
        <v>65</v>
      </c>
    </row>
    <row r="221" spans="1:21" x14ac:dyDescent="0.25">
      <c r="A221" s="27">
        <v>3450</v>
      </c>
      <c r="B221" s="26" t="s">
        <v>241</v>
      </c>
      <c r="C221" s="27" t="s">
        <v>26</v>
      </c>
      <c r="D221" s="28">
        <v>45567</v>
      </c>
      <c r="E221" s="27" t="s">
        <v>19</v>
      </c>
      <c r="F221" s="29">
        <v>10</v>
      </c>
      <c r="G221" s="27" t="s">
        <v>24</v>
      </c>
      <c r="H221" s="27" t="s">
        <v>23</v>
      </c>
      <c r="I221" s="29">
        <v>0</v>
      </c>
      <c r="J221" s="27" t="s">
        <v>19</v>
      </c>
      <c r="K221" s="29">
        <v>20</v>
      </c>
      <c r="L221" s="29">
        <v>15</v>
      </c>
      <c r="M221" s="29">
        <v>15</v>
      </c>
      <c r="N221" s="27" t="s">
        <v>339</v>
      </c>
      <c r="O221" s="27">
        <v>2024</v>
      </c>
      <c r="P221" s="29">
        <v>10</v>
      </c>
      <c r="Q221" s="29">
        <v>20</v>
      </c>
      <c r="R221" s="29">
        <v>15</v>
      </c>
      <c r="S221" s="30">
        <f>TabelaAssinantes!$L221/(SUM(TabelaAssinantes!$F221,TabelaAssinantes!$I221,TabelaAssinantes!$K221))</f>
        <v>0.5</v>
      </c>
      <c r="T221" s="31" t="str">
        <f>IF(TabelaAssinantes!$L221&gt;0,"Sim","Não")</f>
        <v>Sim</v>
      </c>
      <c r="U221" s="31">
        <f>TabelaAssinantes!$M221+TabelaAssinantes!$L221</f>
        <v>30</v>
      </c>
    </row>
    <row r="222" spans="1:21" x14ac:dyDescent="0.25">
      <c r="A222" s="27">
        <v>3451</v>
      </c>
      <c r="B222" s="26" t="s">
        <v>242</v>
      </c>
      <c r="C222" s="27" t="s">
        <v>22</v>
      </c>
      <c r="D222" s="28">
        <v>45568</v>
      </c>
      <c r="E222" s="27" t="s">
        <v>23</v>
      </c>
      <c r="F222" s="29">
        <v>5</v>
      </c>
      <c r="G222" s="27" t="s">
        <v>20</v>
      </c>
      <c r="H222" s="27" t="s">
        <v>23</v>
      </c>
      <c r="I222" s="29">
        <v>0</v>
      </c>
      <c r="J222" s="27" t="s">
        <v>23</v>
      </c>
      <c r="K222" s="29">
        <v>0</v>
      </c>
      <c r="L222" s="29">
        <v>1</v>
      </c>
      <c r="M222" s="29">
        <v>4</v>
      </c>
      <c r="N222" s="27" t="s">
        <v>339</v>
      </c>
      <c r="O222" s="27">
        <v>2024</v>
      </c>
      <c r="P222" s="29">
        <v>5</v>
      </c>
      <c r="Q222" s="29">
        <v>0</v>
      </c>
      <c r="R222" s="29">
        <v>4</v>
      </c>
      <c r="S222" s="30">
        <f>TabelaAssinantes!$L222/(SUM(TabelaAssinantes!$F222,TabelaAssinantes!$I222,TabelaAssinantes!$K222))</f>
        <v>0.2</v>
      </c>
      <c r="T222" s="31" t="str">
        <f>IF(TabelaAssinantes!$L222&gt;0,"Sim","Não")</f>
        <v>Sim</v>
      </c>
      <c r="U222" s="31">
        <f>TabelaAssinantes!$M222+TabelaAssinantes!$L222</f>
        <v>5</v>
      </c>
    </row>
    <row r="223" spans="1:21" x14ac:dyDescent="0.25">
      <c r="A223" s="27">
        <v>3452</v>
      </c>
      <c r="B223" s="26" t="s">
        <v>220</v>
      </c>
      <c r="C223" s="27" t="s">
        <v>18</v>
      </c>
      <c r="D223" s="28">
        <v>45569</v>
      </c>
      <c r="E223" s="27" t="s">
        <v>19</v>
      </c>
      <c r="F223" s="29">
        <v>15</v>
      </c>
      <c r="G223" s="27" t="s">
        <v>27</v>
      </c>
      <c r="H223" s="27" t="s">
        <v>19</v>
      </c>
      <c r="I223" s="29">
        <v>30</v>
      </c>
      <c r="J223" s="27" t="s">
        <v>19</v>
      </c>
      <c r="K223" s="29">
        <v>20</v>
      </c>
      <c r="L223" s="29">
        <v>7</v>
      </c>
      <c r="M223" s="29">
        <v>58</v>
      </c>
      <c r="N223" s="27" t="s">
        <v>339</v>
      </c>
      <c r="O223" s="27">
        <v>2024</v>
      </c>
      <c r="P223" s="29">
        <v>15</v>
      </c>
      <c r="Q223" s="29">
        <v>50</v>
      </c>
      <c r="R223" s="29">
        <v>58</v>
      </c>
      <c r="S223" s="30">
        <f>TabelaAssinantes!$L223/(SUM(TabelaAssinantes!$F223,TabelaAssinantes!$I223,TabelaAssinantes!$K223))</f>
        <v>0.1076923076923077</v>
      </c>
      <c r="T223" s="31" t="str">
        <f>IF(TabelaAssinantes!$L223&gt;0,"Sim","Não")</f>
        <v>Sim</v>
      </c>
      <c r="U223" s="31">
        <f>TabelaAssinantes!$M223+TabelaAssinantes!$L223</f>
        <v>65</v>
      </c>
    </row>
    <row r="224" spans="1:21" x14ac:dyDescent="0.25">
      <c r="A224" s="27">
        <v>3453</v>
      </c>
      <c r="B224" s="26" t="s">
        <v>74</v>
      </c>
      <c r="C224" s="27" t="s">
        <v>26</v>
      </c>
      <c r="D224" s="28">
        <v>45570</v>
      </c>
      <c r="E224" s="27" t="s">
        <v>23</v>
      </c>
      <c r="F224" s="29">
        <v>10</v>
      </c>
      <c r="G224" s="27" t="s">
        <v>20</v>
      </c>
      <c r="H224" s="27" t="s">
        <v>23</v>
      </c>
      <c r="I224" s="29">
        <v>0</v>
      </c>
      <c r="J224" s="27" t="s">
        <v>19</v>
      </c>
      <c r="K224" s="29">
        <v>20</v>
      </c>
      <c r="L224" s="29">
        <v>10</v>
      </c>
      <c r="M224" s="29">
        <v>20</v>
      </c>
      <c r="N224" s="27" t="s">
        <v>339</v>
      </c>
      <c r="O224" s="27">
        <v>2024</v>
      </c>
      <c r="P224" s="29">
        <v>10</v>
      </c>
      <c r="Q224" s="29">
        <v>20</v>
      </c>
      <c r="R224" s="29">
        <v>20</v>
      </c>
      <c r="S224" s="30">
        <f>TabelaAssinantes!$L224/(SUM(TabelaAssinantes!$F224,TabelaAssinantes!$I224,TabelaAssinantes!$K224))</f>
        <v>0.33333333333333331</v>
      </c>
      <c r="T224" s="31" t="str">
        <f>IF(TabelaAssinantes!$L224&gt;0,"Sim","Não")</f>
        <v>Sim</v>
      </c>
      <c r="U224" s="31">
        <f>TabelaAssinantes!$M224+TabelaAssinantes!$L224</f>
        <v>30</v>
      </c>
    </row>
    <row r="225" spans="1:21" x14ac:dyDescent="0.25">
      <c r="A225" s="27">
        <v>3454</v>
      </c>
      <c r="B225" s="26" t="s">
        <v>243</v>
      </c>
      <c r="C225" s="27" t="s">
        <v>22</v>
      </c>
      <c r="D225" s="28">
        <v>45571</v>
      </c>
      <c r="E225" s="27" t="s">
        <v>19</v>
      </c>
      <c r="F225" s="29">
        <v>5</v>
      </c>
      <c r="G225" s="27" t="s">
        <v>24</v>
      </c>
      <c r="H225" s="27" t="s">
        <v>23</v>
      </c>
      <c r="I225" s="29">
        <v>0</v>
      </c>
      <c r="J225" s="27" t="s">
        <v>23</v>
      </c>
      <c r="K225" s="29">
        <v>0</v>
      </c>
      <c r="L225" s="29">
        <v>0</v>
      </c>
      <c r="M225" s="29">
        <v>5</v>
      </c>
      <c r="N225" s="27" t="s">
        <v>339</v>
      </c>
      <c r="O225" s="27">
        <v>2024</v>
      </c>
      <c r="P225" s="29">
        <v>5</v>
      </c>
      <c r="Q225" s="29">
        <v>0</v>
      </c>
      <c r="R225" s="29">
        <v>5</v>
      </c>
      <c r="S225" s="30">
        <f>TabelaAssinantes!$L225/(SUM(TabelaAssinantes!$F225,TabelaAssinantes!$I225,TabelaAssinantes!$K225))</f>
        <v>0</v>
      </c>
      <c r="T225" s="31" t="str">
        <f>IF(TabelaAssinantes!$L225&gt;0,"Sim","Não")</f>
        <v>Não</v>
      </c>
      <c r="U225" s="31">
        <f>TabelaAssinantes!$M225+TabelaAssinantes!$L225</f>
        <v>5</v>
      </c>
    </row>
    <row r="226" spans="1:21" x14ac:dyDescent="0.25">
      <c r="A226" s="27">
        <v>3455</v>
      </c>
      <c r="B226" s="26" t="s">
        <v>244</v>
      </c>
      <c r="C226" s="27" t="s">
        <v>18</v>
      </c>
      <c r="D226" s="28">
        <v>45572</v>
      </c>
      <c r="E226" s="27" t="s">
        <v>23</v>
      </c>
      <c r="F226" s="29">
        <v>15</v>
      </c>
      <c r="G226" s="27" t="s">
        <v>20</v>
      </c>
      <c r="H226" s="27" t="s">
        <v>19</v>
      </c>
      <c r="I226" s="29">
        <v>30</v>
      </c>
      <c r="J226" s="27" t="s">
        <v>19</v>
      </c>
      <c r="K226" s="29">
        <v>20</v>
      </c>
      <c r="L226" s="29">
        <v>20</v>
      </c>
      <c r="M226" s="29">
        <v>45</v>
      </c>
      <c r="N226" s="27" t="s">
        <v>339</v>
      </c>
      <c r="O226" s="27">
        <v>2024</v>
      </c>
      <c r="P226" s="29">
        <v>15</v>
      </c>
      <c r="Q226" s="29">
        <v>50</v>
      </c>
      <c r="R226" s="29">
        <v>45</v>
      </c>
      <c r="S226" s="30">
        <f>TabelaAssinantes!$L226/(SUM(TabelaAssinantes!$F226,TabelaAssinantes!$I226,TabelaAssinantes!$K226))</f>
        <v>0.30769230769230771</v>
      </c>
      <c r="T226" s="31" t="str">
        <f>IF(TabelaAssinantes!$L226&gt;0,"Sim","Não")</f>
        <v>Sim</v>
      </c>
      <c r="U226" s="31">
        <f>TabelaAssinantes!$M226+TabelaAssinantes!$L226</f>
        <v>65</v>
      </c>
    </row>
    <row r="227" spans="1:21" x14ac:dyDescent="0.25">
      <c r="A227" s="27">
        <v>3456</v>
      </c>
      <c r="B227" s="26" t="s">
        <v>245</v>
      </c>
      <c r="C227" s="27" t="s">
        <v>26</v>
      </c>
      <c r="D227" s="28">
        <v>45573</v>
      </c>
      <c r="E227" s="27" t="s">
        <v>19</v>
      </c>
      <c r="F227" s="29">
        <v>10</v>
      </c>
      <c r="G227" s="27" t="s">
        <v>27</v>
      </c>
      <c r="H227" s="27" t="s">
        <v>23</v>
      </c>
      <c r="I227" s="29">
        <v>0</v>
      </c>
      <c r="J227" s="27" t="s">
        <v>19</v>
      </c>
      <c r="K227" s="29">
        <v>20</v>
      </c>
      <c r="L227" s="29">
        <v>15</v>
      </c>
      <c r="M227" s="29">
        <v>15</v>
      </c>
      <c r="N227" s="27" t="s">
        <v>339</v>
      </c>
      <c r="O227" s="27">
        <v>2024</v>
      </c>
      <c r="P227" s="29">
        <v>10</v>
      </c>
      <c r="Q227" s="29">
        <v>20</v>
      </c>
      <c r="R227" s="29">
        <v>15</v>
      </c>
      <c r="S227" s="30">
        <f>TabelaAssinantes!$L227/(SUM(TabelaAssinantes!$F227,TabelaAssinantes!$I227,TabelaAssinantes!$K227))</f>
        <v>0.5</v>
      </c>
      <c r="T227" s="31" t="str">
        <f>IF(TabelaAssinantes!$L227&gt;0,"Sim","Não")</f>
        <v>Sim</v>
      </c>
      <c r="U227" s="31">
        <f>TabelaAssinantes!$M227+TabelaAssinantes!$L227</f>
        <v>30</v>
      </c>
    </row>
    <row r="228" spans="1:21" x14ac:dyDescent="0.25">
      <c r="A228" s="27">
        <v>3457</v>
      </c>
      <c r="B228" s="26" t="s">
        <v>246</v>
      </c>
      <c r="C228" s="27" t="s">
        <v>22</v>
      </c>
      <c r="D228" s="28">
        <v>45574</v>
      </c>
      <c r="E228" s="27" t="s">
        <v>23</v>
      </c>
      <c r="F228" s="29">
        <v>5</v>
      </c>
      <c r="G228" s="27" t="s">
        <v>20</v>
      </c>
      <c r="H228" s="27" t="s">
        <v>23</v>
      </c>
      <c r="I228" s="29">
        <v>0</v>
      </c>
      <c r="J228" s="27" t="s">
        <v>23</v>
      </c>
      <c r="K228" s="29">
        <v>0</v>
      </c>
      <c r="L228" s="29">
        <v>1</v>
      </c>
      <c r="M228" s="29">
        <v>4</v>
      </c>
      <c r="N228" s="27" t="s">
        <v>339</v>
      </c>
      <c r="O228" s="27">
        <v>2024</v>
      </c>
      <c r="P228" s="29">
        <v>5</v>
      </c>
      <c r="Q228" s="29">
        <v>0</v>
      </c>
      <c r="R228" s="29">
        <v>4</v>
      </c>
      <c r="S228" s="30">
        <f>TabelaAssinantes!$L228/(SUM(TabelaAssinantes!$F228,TabelaAssinantes!$I228,TabelaAssinantes!$K228))</f>
        <v>0.2</v>
      </c>
      <c r="T228" s="31" t="str">
        <f>IF(TabelaAssinantes!$L228&gt;0,"Sim","Não")</f>
        <v>Sim</v>
      </c>
      <c r="U228" s="31">
        <f>TabelaAssinantes!$M228+TabelaAssinantes!$L228</f>
        <v>5</v>
      </c>
    </row>
    <row r="229" spans="1:21" x14ac:dyDescent="0.25">
      <c r="A229" s="27">
        <v>3458</v>
      </c>
      <c r="B229" s="26" t="s">
        <v>247</v>
      </c>
      <c r="C229" s="27" t="s">
        <v>18</v>
      </c>
      <c r="D229" s="28">
        <v>45575</v>
      </c>
      <c r="E229" s="27" t="s">
        <v>19</v>
      </c>
      <c r="F229" s="29">
        <v>15</v>
      </c>
      <c r="G229" s="27" t="s">
        <v>24</v>
      </c>
      <c r="H229" s="27" t="s">
        <v>19</v>
      </c>
      <c r="I229" s="29">
        <v>30</v>
      </c>
      <c r="J229" s="27" t="s">
        <v>19</v>
      </c>
      <c r="K229" s="29">
        <v>20</v>
      </c>
      <c r="L229" s="29">
        <v>3</v>
      </c>
      <c r="M229" s="29">
        <v>62</v>
      </c>
      <c r="N229" s="27" t="s">
        <v>339</v>
      </c>
      <c r="O229" s="27">
        <v>2024</v>
      </c>
      <c r="P229" s="29">
        <v>15</v>
      </c>
      <c r="Q229" s="29">
        <v>50</v>
      </c>
      <c r="R229" s="29">
        <v>62</v>
      </c>
      <c r="S229" s="30">
        <f>TabelaAssinantes!$L229/(SUM(TabelaAssinantes!$F229,TabelaAssinantes!$I229,TabelaAssinantes!$K229))</f>
        <v>4.6153846153846156E-2</v>
      </c>
      <c r="T229" s="31" t="str">
        <f>IF(TabelaAssinantes!$L229&gt;0,"Sim","Não")</f>
        <v>Sim</v>
      </c>
      <c r="U229" s="31">
        <f>TabelaAssinantes!$M229+TabelaAssinantes!$L229</f>
        <v>65</v>
      </c>
    </row>
    <row r="230" spans="1:21" x14ac:dyDescent="0.25">
      <c r="A230" s="27">
        <v>3459</v>
      </c>
      <c r="B230" s="26" t="s">
        <v>248</v>
      </c>
      <c r="C230" s="27" t="s">
        <v>26</v>
      </c>
      <c r="D230" s="28">
        <v>45576</v>
      </c>
      <c r="E230" s="27" t="s">
        <v>23</v>
      </c>
      <c r="F230" s="29">
        <v>10</v>
      </c>
      <c r="G230" s="27" t="s">
        <v>20</v>
      </c>
      <c r="H230" s="27" t="s">
        <v>23</v>
      </c>
      <c r="I230" s="29">
        <v>0</v>
      </c>
      <c r="J230" s="27" t="s">
        <v>19</v>
      </c>
      <c r="K230" s="29">
        <v>20</v>
      </c>
      <c r="L230" s="29">
        <v>10</v>
      </c>
      <c r="M230" s="29">
        <v>20</v>
      </c>
      <c r="N230" s="27" t="s">
        <v>339</v>
      </c>
      <c r="O230" s="27">
        <v>2024</v>
      </c>
      <c r="P230" s="29">
        <v>10</v>
      </c>
      <c r="Q230" s="29">
        <v>20</v>
      </c>
      <c r="R230" s="29">
        <v>20</v>
      </c>
      <c r="S230" s="30">
        <f>TabelaAssinantes!$L230/(SUM(TabelaAssinantes!$F230,TabelaAssinantes!$I230,TabelaAssinantes!$K230))</f>
        <v>0.33333333333333331</v>
      </c>
      <c r="T230" s="31" t="str">
        <f>IF(TabelaAssinantes!$L230&gt;0,"Sim","Não")</f>
        <v>Sim</v>
      </c>
      <c r="U230" s="31">
        <f>TabelaAssinantes!$M230+TabelaAssinantes!$L230</f>
        <v>30</v>
      </c>
    </row>
    <row r="231" spans="1:21" x14ac:dyDescent="0.25">
      <c r="A231" s="27">
        <v>3460</v>
      </c>
      <c r="B231" s="26" t="s">
        <v>156</v>
      </c>
      <c r="C231" s="27" t="s">
        <v>22</v>
      </c>
      <c r="D231" s="28">
        <v>45577</v>
      </c>
      <c r="E231" s="27" t="s">
        <v>19</v>
      </c>
      <c r="F231" s="29">
        <v>5</v>
      </c>
      <c r="G231" s="27" t="s">
        <v>27</v>
      </c>
      <c r="H231" s="27" t="s">
        <v>23</v>
      </c>
      <c r="I231" s="29">
        <v>0</v>
      </c>
      <c r="J231" s="27" t="s">
        <v>23</v>
      </c>
      <c r="K231" s="29">
        <v>0</v>
      </c>
      <c r="L231" s="29">
        <v>0</v>
      </c>
      <c r="M231" s="29">
        <v>5</v>
      </c>
      <c r="N231" s="27" t="s">
        <v>339</v>
      </c>
      <c r="O231" s="27">
        <v>2024</v>
      </c>
      <c r="P231" s="29">
        <v>5</v>
      </c>
      <c r="Q231" s="29">
        <v>0</v>
      </c>
      <c r="R231" s="29">
        <v>5</v>
      </c>
      <c r="S231" s="30">
        <f>TabelaAssinantes!$L231/(SUM(TabelaAssinantes!$F231,TabelaAssinantes!$I231,TabelaAssinantes!$K231))</f>
        <v>0</v>
      </c>
      <c r="T231" s="31" t="str">
        <f>IF(TabelaAssinantes!$L231&gt;0,"Sim","Não")</f>
        <v>Não</v>
      </c>
      <c r="U231" s="31">
        <f>TabelaAssinantes!$M231+TabelaAssinantes!$L231</f>
        <v>5</v>
      </c>
    </row>
    <row r="232" spans="1:21" x14ac:dyDescent="0.25">
      <c r="A232" s="27">
        <v>3461</v>
      </c>
      <c r="B232" s="26" t="s">
        <v>249</v>
      </c>
      <c r="C232" s="27" t="s">
        <v>18</v>
      </c>
      <c r="D232" s="28">
        <v>45578</v>
      </c>
      <c r="E232" s="27" t="s">
        <v>23</v>
      </c>
      <c r="F232" s="29">
        <v>15</v>
      </c>
      <c r="G232" s="27" t="s">
        <v>20</v>
      </c>
      <c r="H232" s="27" t="s">
        <v>19</v>
      </c>
      <c r="I232" s="29">
        <v>30</v>
      </c>
      <c r="J232" s="27" t="s">
        <v>19</v>
      </c>
      <c r="K232" s="29">
        <v>20</v>
      </c>
      <c r="L232" s="29">
        <v>15</v>
      </c>
      <c r="M232" s="29">
        <v>50</v>
      </c>
      <c r="N232" s="27" t="s">
        <v>339</v>
      </c>
      <c r="O232" s="27">
        <v>2024</v>
      </c>
      <c r="P232" s="29">
        <v>15</v>
      </c>
      <c r="Q232" s="29">
        <v>50</v>
      </c>
      <c r="R232" s="29">
        <v>50</v>
      </c>
      <c r="S232" s="30">
        <f>TabelaAssinantes!$L232/(SUM(TabelaAssinantes!$F232,TabelaAssinantes!$I232,TabelaAssinantes!$K232))</f>
        <v>0.23076923076923078</v>
      </c>
      <c r="T232" s="31" t="str">
        <f>IF(TabelaAssinantes!$L232&gt;0,"Sim","Não")</f>
        <v>Sim</v>
      </c>
      <c r="U232" s="31">
        <f>TabelaAssinantes!$M232+TabelaAssinantes!$L232</f>
        <v>65</v>
      </c>
    </row>
    <row r="233" spans="1:21" x14ac:dyDescent="0.25">
      <c r="A233" s="27">
        <v>3462</v>
      </c>
      <c r="B233" s="26" t="s">
        <v>250</v>
      </c>
      <c r="C233" s="27" t="s">
        <v>26</v>
      </c>
      <c r="D233" s="28">
        <v>45579</v>
      </c>
      <c r="E233" s="27" t="s">
        <v>19</v>
      </c>
      <c r="F233" s="29">
        <v>10</v>
      </c>
      <c r="G233" s="27" t="s">
        <v>24</v>
      </c>
      <c r="H233" s="27" t="s">
        <v>23</v>
      </c>
      <c r="I233" s="29">
        <v>0</v>
      </c>
      <c r="J233" s="27" t="s">
        <v>19</v>
      </c>
      <c r="K233" s="29">
        <v>20</v>
      </c>
      <c r="L233" s="29">
        <v>15</v>
      </c>
      <c r="M233" s="29">
        <v>15</v>
      </c>
      <c r="N233" s="27" t="s">
        <v>339</v>
      </c>
      <c r="O233" s="27">
        <v>2024</v>
      </c>
      <c r="P233" s="29">
        <v>10</v>
      </c>
      <c r="Q233" s="29">
        <v>20</v>
      </c>
      <c r="R233" s="29">
        <v>15</v>
      </c>
      <c r="S233" s="30">
        <f>TabelaAssinantes!$L233/(SUM(TabelaAssinantes!$F233,TabelaAssinantes!$I233,TabelaAssinantes!$K233))</f>
        <v>0.5</v>
      </c>
      <c r="T233" s="31" t="str">
        <f>IF(TabelaAssinantes!$L233&gt;0,"Sim","Não")</f>
        <v>Sim</v>
      </c>
      <c r="U233" s="31">
        <f>TabelaAssinantes!$M233+TabelaAssinantes!$L233</f>
        <v>30</v>
      </c>
    </row>
    <row r="234" spans="1:21" x14ac:dyDescent="0.25">
      <c r="A234" s="27">
        <v>3463</v>
      </c>
      <c r="B234" s="26" t="s">
        <v>251</v>
      </c>
      <c r="C234" s="27" t="s">
        <v>22</v>
      </c>
      <c r="D234" s="28">
        <v>45580</v>
      </c>
      <c r="E234" s="27" t="s">
        <v>23</v>
      </c>
      <c r="F234" s="29">
        <v>5</v>
      </c>
      <c r="G234" s="27" t="s">
        <v>20</v>
      </c>
      <c r="H234" s="27" t="s">
        <v>23</v>
      </c>
      <c r="I234" s="29">
        <v>0</v>
      </c>
      <c r="J234" s="27" t="s">
        <v>23</v>
      </c>
      <c r="K234" s="29">
        <v>0</v>
      </c>
      <c r="L234" s="29">
        <v>1</v>
      </c>
      <c r="M234" s="29">
        <v>4</v>
      </c>
      <c r="N234" s="27" t="s">
        <v>339</v>
      </c>
      <c r="O234" s="27">
        <v>2024</v>
      </c>
      <c r="P234" s="29">
        <v>5</v>
      </c>
      <c r="Q234" s="29">
        <v>0</v>
      </c>
      <c r="R234" s="29">
        <v>4</v>
      </c>
      <c r="S234" s="30">
        <f>TabelaAssinantes!$L234/(SUM(TabelaAssinantes!$F234,TabelaAssinantes!$I234,TabelaAssinantes!$K234))</f>
        <v>0.2</v>
      </c>
      <c r="T234" s="31" t="str">
        <f>IF(TabelaAssinantes!$L234&gt;0,"Sim","Não")</f>
        <v>Sim</v>
      </c>
      <c r="U234" s="31">
        <f>TabelaAssinantes!$M234+TabelaAssinantes!$L234</f>
        <v>5</v>
      </c>
    </row>
    <row r="235" spans="1:21" x14ac:dyDescent="0.25">
      <c r="A235" s="27">
        <v>3464</v>
      </c>
      <c r="B235" s="26" t="s">
        <v>252</v>
      </c>
      <c r="C235" s="27" t="s">
        <v>18</v>
      </c>
      <c r="D235" s="28">
        <v>45581</v>
      </c>
      <c r="E235" s="27" t="s">
        <v>19</v>
      </c>
      <c r="F235" s="29">
        <v>15</v>
      </c>
      <c r="G235" s="27" t="s">
        <v>27</v>
      </c>
      <c r="H235" s="27" t="s">
        <v>19</v>
      </c>
      <c r="I235" s="29">
        <v>30</v>
      </c>
      <c r="J235" s="27" t="s">
        <v>19</v>
      </c>
      <c r="K235" s="29">
        <v>20</v>
      </c>
      <c r="L235" s="29">
        <v>7</v>
      </c>
      <c r="M235" s="29">
        <v>58</v>
      </c>
      <c r="N235" s="27" t="s">
        <v>339</v>
      </c>
      <c r="O235" s="27">
        <v>2024</v>
      </c>
      <c r="P235" s="29">
        <v>15</v>
      </c>
      <c r="Q235" s="29">
        <v>50</v>
      </c>
      <c r="R235" s="29">
        <v>58</v>
      </c>
      <c r="S235" s="30">
        <f>TabelaAssinantes!$L235/(SUM(TabelaAssinantes!$F235,TabelaAssinantes!$I235,TabelaAssinantes!$K235))</f>
        <v>0.1076923076923077</v>
      </c>
      <c r="T235" s="31" t="str">
        <f>IF(TabelaAssinantes!$L235&gt;0,"Sim","Não")</f>
        <v>Sim</v>
      </c>
      <c r="U235" s="31">
        <f>TabelaAssinantes!$M235+TabelaAssinantes!$L235</f>
        <v>65</v>
      </c>
    </row>
    <row r="236" spans="1:21" x14ac:dyDescent="0.25">
      <c r="A236" s="27">
        <v>3465</v>
      </c>
      <c r="B236" s="26" t="s">
        <v>253</v>
      </c>
      <c r="C236" s="27" t="s">
        <v>26</v>
      </c>
      <c r="D236" s="28">
        <v>45582</v>
      </c>
      <c r="E236" s="27" t="s">
        <v>23</v>
      </c>
      <c r="F236" s="29">
        <v>10</v>
      </c>
      <c r="G236" s="27" t="s">
        <v>20</v>
      </c>
      <c r="H236" s="27" t="s">
        <v>23</v>
      </c>
      <c r="I236" s="29">
        <v>0</v>
      </c>
      <c r="J236" s="27" t="s">
        <v>19</v>
      </c>
      <c r="K236" s="29">
        <v>20</v>
      </c>
      <c r="L236" s="29">
        <v>10</v>
      </c>
      <c r="M236" s="29">
        <v>20</v>
      </c>
      <c r="N236" s="27" t="s">
        <v>339</v>
      </c>
      <c r="O236" s="27">
        <v>2024</v>
      </c>
      <c r="P236" s="29">
        <v>10</v>
      </c>
      <c r="Q236" s="29">
        <v>20</v>
      </c>
      <c r="R236" s="29">
        <v>20</v>
      </c>
      <c r="S236" s="30">
        <f>TabelaAssinantes!$L236/(SUM(TabelaAssinantes!$F236,TabelaAssinantes!$I236,TabelaAssinantes!$K236))</f>
        <v>0.33333333333333331</v>
      </c>
      <c r="T236" s="31" t="str">
        <f>IF(TabelaAssinantes!$L236&gt;0,"Sim","Não")</f>
        <v>Sim</v>
      </c>
      <c r="U236" s="31">
        <f>TabelaAssinantes!$M236+TabelaAssinantes!$L236</f>
        <v>30</v>
      </c>
    </row>
    <row r="237" spans="1:21" x14ac:dyDescent="0.25">
      <c r="A237" s="27">
        <v>3466</v>
      </c>
      <c r="B237" s="26" t="s">
        <v>254</v>
      </c>
      <c r="C237" s="27" t="s">
        <v>22</v>
      </c>
      <c r="D237" s="28">
        <v>45583</v>
      </c>
      <c r="E237" s="27" t="s">
        <v>19</v>
      </c>
      <c r="F237" s="29">
        <v>5</v>
      </c>
      <c r="G237" s="27" t="s">
        <v>24</v>
      </c>
      <c r="H237" s="27" t="s">
        <v>23</v>
      </c>
      <c r="I237" s="29">
        <v>0</v>
      </c>
      <c r="J237" s="27" t="s">
        <v>23</v>
      </c>
      <c r="K237" s="29">
        <v>0</v>
      </c>
      <c r="L237" s="29">
        <v>0</v>
      </c>
      <c r="M237" s="29">
        <v>5</v>
      </c>
      <c r="N237" s="27" t="s">
        <v>339</v>
      </c>
      <c r="O237" s="27">
        <v>2024</v>
      </c>
      <c r="P237" s="29">
        <v>5</v>
      </c>
      <c r="Q237" s="29">
        <v>0</v>
      </c>
      <c r="R237" s="29">
        <v>5</v>
      </c>
      <c r="S237" s="30">
        <f>TabelaAssinantes!$L237/(SUM(TabelaAssinantes!$F237,TabelaAssinantes!$I237,TabelaAssinantes!$K237))</f>
        <v>0</v>
      </c>
      <c r="T237" s="31" t="str">
        <f>IF(TabelaAssinantes!$L237&gt;0,"Sim","Não")</f>
        <v>Não</v>
      </c>
      <c r="U237" s="31">
        <f>TabelaAssinantes!$M237+TabelaAssinantes!$L237</f>
        <v>5</v>
      </c>
    </row>
    <row r="238" spans="1:21" x14ac:dyDescent="0.25">
      <c r="A238" s="27">
        <v>3467</v>
      </c>
      <c r="B238" s="26" t="s">
        <v>255</v>
      </c>
      <c r="C238" s="27" t="s">
        <v>18</v>
      </c>
      <c r="D238" s="28">
        <v>45584</v>
      </c>
      <c r="E238" s="27" t="s">
        <v>23</v>
      </c>
      <c r="F238" s="29">
        <v>15</v>
      </c>
      <c r="G238" s="27" t="s">
        <v>20</v>
      </c>
      <c r="H238" s="27" t="s">
        <v>19</v>
      </c>
      <c r="I238" s="29">
        <v>30</v>
      </c>
      <c r="J238" s="27" t="s">
        <v>19</v>
      </c>
      <c r="K238" s="29">
        <v>20</v>
      </c>
      <c r="L238" s="29">
        <v>15</v>
      </c>
      <c r="M238" s="29">
        <v>50</v>
      </c>
      <c r="N238" s="27" t="s">
        <v>339</v>
      </c>
      <c r="O238" s="27">
        <v>2024</v>
      </c>
      <c r="P238" s="29">
        <v>15</v>
      </c>
      <c r="Q238" s="29">
        <v>50</v>
      </c>
      <c r="R238" s="29">
        <v>50</v>
      </c>
      <c r="S238" s="30">
        <f>TabelaAssinantes!$L238/(SUM(TabelaAssinantes!$F238,TabelaAssinantes!$I238,TabelaAssinantes!$K238))</f>
        <v>0.23076923076923078</v>
      </c>
      <c r="T238" s="31" t="str">
        <f>IF(TabelaAssinantes!$L238&gt;0,"Sim","Não")</f>
        <v>Sim</v>
      </c>
      <c r="U238" s="31">
        <f>TabelaAssinantes!$M238+TabelaAssinantes!$L238</f>
        <v>65</v>
      </c>
    </row>
    <row r="239" spans="1:21" x14ac:dyDescent="0.25">
      <c r="A239" s="27">
        <v>3468</v>
      </c>
      <c r="B239" s="26" t="s">
        <v>256</v>
      </c>
      <c r="C239" s="27" t="s">
        <v>26</v>
      </c>
      <c r="D239" s="28">
        <v>45585</v>
      </c>
      <c r="E239" s="27" t="s">
        <v>19</v>
      </c>
      <c r="F239" s="29">
        <v>10</v>
      </c>
      <c r="G239" s="27" t="s">
        <v>27</v>
      </c>
      <c r="H239" s="27" t="s">
        <v>23</v>
      </c>
      <c r="I239" s="29">
        <v>0</v>
      </c>
      <c r="J239" s="27" t="s">
        <v>19</v>
      </c>
      <c r="K239" s="29">
        <v>20</v>
      </c>
      <c r="L239" s="29">
        <v>12</v>
      </c>
      <c r="M239" s="29">
        <v>18</v>
      </c>
      <c r="N239" s="27" t="s">
        <v>339</v>
      </c>
      <c r="O239" s="27">
        <v>2024</v>
      </c>
      <c r="P239" s="29">
        <v>10</v>
      </c>
      <c r="Q239" s="29">
        <v>20</v>
      </c>
      <c r="R239" s="29">
        <v>18</v>
      </c>
      <c r="S239" s="30">
        <f>TabelaAssinantes!$L239/(SUM(TabelaAssinantes!$F239,TabelaAssinantes!$I239,TabelaAssinantes!$K239))</f>
        <v>0.4</v>
      </c>
      <c r="T239" s="31" t="str">
        <f>IF(TabelaAssinantes!$L239&gt;0,"Sim","Não")</f>
        <v>Sim</v>
      </c>
      <c r="U239" s="31">
        <f>TabelaAssinantes!$M239+TabelaAssinantes!$L239</f>
        <v>30</v>
      </c>
    </row>
    <row r="240" spans="1:21" x14ac:dyDescent="0.25">
      <c r="A240" s="27">
        <v>3469</v>
      </c>
      <c r="B240" s="26" t="s">
        <v>257</v>
      </c>
      <c r="C240" s="27" t="s">
        <v>22</v>
      </c>
      <c r="D240" s="28">
        <v>45586</v>
      </c>
      <c r="E240" s="27" t="s">
        <v>23</v>
      </c>
      <c r="F240" s="29">
        <v>5</v>
      </c>
      <c r="G240" s="27" t="s">
        <v>20</v>
      </c>
      <c r="H240" s="27" t="s">
        <v>23</v>
      </c>
      <c r="I240" s="29">
        <v>0</v>
      </c>
      <c r="J240" s="27" t="s">
        <v>23</v>
      </c>
      <c r="K240" s="29">
        <v>0</v>
      </c>
      <c r="L240" s="29">
        <v>2</v>
      </c>
      <c r="M240" s="29">
        <v>3</v>
      </c>
      <c r="N240" s="27" t="s">
        <v>339</v>
      </c>
      <c r="O240" s="27">
        <v>2024</v>
      </c>
      <c r="P240" s="29">
        <v>5</v>
      </c>
      <c r="Q240" s="29">
        <v>0</v>
      </c>
      <c r="R240" s="29">
        <v>3</v>
      </c>
      <c r="S240" s="30">
        <f>TabelaAssinantes!$L240/(SUM(TabelaAssinantes!$F240,TabelaAssinantes!$I240,TabelaAssinantes!$K240))</f>
        <v>0.4</v>
      </c>
      <c r="T240" s="31" t="str">
        <f>IF(TabelaAssinantes!$L240&gt;0,"Sim","Não")</f>
        <v>Sim</v>
      </c>
      <c r="U240" s="31">
        <f>TabelaAssinantes!$M240+TabelaAssinantes!$L240</f>
        <v>5</v>
      </c>
    </row>
    <row r="241" spans="1:21" x14ac:dyDescent="0.25">
      <c r="A241" s="27">
        <v>3470</v>
      </c>
      <c r="B241" s="26" t="s">
        <v>258</v>
      </c>
      <c r="C241" s="27" t="s">
        <v>18</v>
      </c>
      <c r="D241" s="28">
        <v>45587</v>
      </c>
      <c r="E241" s="27" t="s">
        <v>19</v>
      </c>
      <c r="F241" s="29">
        <v>15</v>
      </c>
      <c r="G241" s="27" t="s">
        <v>24</v>
      </c>
      <c r="H241" s="27" t="s">
        <v>19</v>
      </c>
      <c r="I241" s="29">
        <v>30</v>
      </c>
      <c r="J241" s="27" t="s">
        <v>19</v>
      </c>
      <c r="K241" s="29">
        <v>20</v>
      </c>
      <c r="L241" s="29">
        <v>5</v>
      </c>
      <c r="M241" s="29">
        <v>60</v>
      </c>
      <c r="N241" s="27" t="s">
        <v>339</v>
      </c>
      <c r="O241" s="27">
        <v>2024</v>
      </c>
      <c r="P241" s="29">
        <v>15</v>
      </c>
      <c r="Q241" s="29">
        <v>50</v>
      </c>
      <c r="R241" s="29">
        <v>60</v>
      </c>
      <c r="S241" s="30">
        <f>TabelaAssinantes!$L241/(SUM(TabelaAssinantes!$F241,TabelaAssinantes!$I241,TabelaAssinantes!$K241))</f>
        <v>7.6923076923076927E-2</v>
      </c>
      <c r="T241" s="31" t="str">
        <f>IF(TabelaAssinantes!$L241&gt;0,"Sim","Não")</f>
        <v>Sim</v>
      </c>
      <c r="U241" s="31">
        <f>TabelaAssinantes!$M241+TabelaAssinantes!$L241</f>
        <v>65</v>
      </c>
    </row>
    <row r="242" spans="1:21" x14ac:dyDescent="0.25">
      <c r="A242" s="27">
        <v>3471</v>
      </c>
      <c r="B242" s="26" t="s">
        <v>259</v>
      </c>
      <c r="C242" s="27" t="s">
        <v>26</v>
      </c>
      <c r="D242" s="28">
        <v>45588</v>
      </c>
      <c r="E242" s="27" t="s">
        <v>23</v>
      </c>
      <c r="F242" s="29">
        <v>10</v>
      </c>
      <c r="G242" s="27" t="s">
        <v>20</v>
      </c>
      <c r="H242" s="27" t="s">
        <v>23</v>
      </c>
      <c r="I242" s="29">
        <v>0</v>
      </c>
      <c r="J242" s="27" t="s">
        <v>19</v>
      </c>
      <c r="K242" s="29">
        <v>20</v>
      </c>
      <c r="L242" s="29">
        <v>10</v>
      </c>
      <c r="M242" s="29">
        <v>20</v>
      </c>
      <c r="N242" s="27" t="s">
        <v>339</v>
      </c>
      <c r="O242" s="27">
        <v>2024</v>
      </c>
      <c r="P242" s="29">
        <v>10</v>
      </c>
      <c r="Q242" s="29">
        <v>20</v>
      </c>
      <c r="R242" s="29">
        <v>20</v>
      </c>
      <c r="S242" s="30">
        <f>TabelaAssinantes!$L242/(SUM(TabelaAssinantes!$F242,TabelaAssinantes!$I242,TabelaAssinantes!$K242))</f>
        <v>0.33333333333333331</v>
      </c>
      <c r="T242" s="31" t="str">
        <f>IF(TabelaAssinantes!$L242&gt;0,"Sim","Não")</f>
        <v>Sim</v>
      </c>
      <c r="U242" s="31">
        <f>TabelaAssinantes!$M242+TabelaAssinantes!$L242</f>
        <v>30</v>
      </c>
    </row>
    <row r="243" spans="1:21" x14ac:dyDescent="0.25">
      <c r="A243" s="27">
        <v>3472</v>
      </c>
      <c r="B243" s="26" t="s">
        <v>260</v>
      </c>
      <c r="C243" s="27" t="s">
        <v>22</v>
      </c>
      <c r="D243" s="28">
        <v>45589</v>
      </c>
      <c r="E243" s="27" t="s">
        <v>19</v>
      </c>
      <c r="F243" s="29">
        <v>5</v>
      </c>
      <c r="G243" s="27" t="s">
        <v>27</v>
      </c>
      <c r="H243" s="27" t="s">
        <v>23</v>
      </c>
      <c r="I243" s="29">
        <v>0</v>
      </c>
      <c r="J243" s="27" t="s">
        <v>23</v>
      </c>
      <c r="K243" s="29">
        <v>0</v>
      </c>
      <c r="L243" s="29">
        <v>0</v>
      </c>
      <c r="M243" s="29">
        <v>5</v>
      </c>
      <c r="N243" s="27" t="s">
        <v>339</v>
      </c>
      <c r="O243" s="27">
        <v>2024</v>
      </c>
      <c r="P243" s="29">
        <v>5</v>
      </c>
      <c r="Q243" s="29">
        <v>0</v>
      </c>
      <c r="R243" s="29">
        <v>5</v>
      </c>
      <c r="S243" s="30">
        <f>TabelaAssinantes!$L243/(SUM(TabelaAssinantes!$F243,TabelaAssinantes!$I243,TabelaAssinantes!$K243))</f>
        <v>0</v>
      </c>
      <c r="T243" s="31" t="str">
        <f>IF(TabelaAssinantes!$L243&gt;0,"Sim","Não")</f>
        <v>Não</v>
      </c>
      <c r="U243" s="31">
        <f>TabelaAssinantes!$M243+TabelaAssinantes!$L243</f>
        <v>5</v>
      </c>
    </row>
    <row r="244" spans="1:21" x14ac:dyDescent="0.25">
      <c r="A244" s="27">
        <v>3473</v>
      </c>
      <c r="B244" s="26" t="s">
        <v>169</v>
      </c>
      <c r="C244" s="27" t="s">
        <v>18</v>
      </c>
      <c r="D244" s="28">
        <v>45590</v>
      </c>
      <c r="E244" s="27" t="s">
        <v>23</v>
      </c>
      <c r="F244" s="29">
        <v>15</v>
      </c>
      <c r="G244" s="27" t="s">
        <v>20</v>
      </c>
      <c r="H244" s="27" t="s">
        <v>19</v>
      </c>
      <c r="I244" s="29">
        <v>30</v>
      </c>
      <c r="J244" s="27" t="s">
        <v>19</v>
      </c>
      <c r="K244" s="29">
        <v>20</v>
      </c>
      <c r="L244" s="29">
        <v>3</v>
      </c>
      <c r="M244" s="29">
        <v>62</v>
      </c>
      <c r="N244" s="27" t="s">
        <v>339</v>
      </c>
      <c r="O244" s="27">
        <v>2024</v>
      </c>
      <c r="P244" s="29">
        <v>15</v>
      </c>
      <c r="Q244" s="29">
        <v>50</v>
      </c>
      <c r="R244" s="29">
        <v>62</v>
      </c>
      <c r="S244" s="30">
        <f>TabelaAssinantes!$L244/(SUM(TabelaAssinantes!$F244,TabelaAssinantes!$I244,TabelaAssinantes!$K244))</f>
        <v>4.6153846153846156E-2</v>
      </c>
      <c r="T244" s="31" t="str">
        <f>IF(TabelaAssinantes!$L244&gt;0,"Sim","Não")</f>
        <v>Sim</v>
      </c>
      <c r="U244" s="31">
        <f>TabelaAssinantes!$M244+TabelaAssinantes!$L244</f>
        <v>65</v>
      </c>
    </row>
    <row r="245" spans="1:21" x14ac:dyDescent="0.25">
      <c r="A245" s="27">
        <v>3474</v>
      </c>
      <c r="B245" s="26" t="s">
        <v>261</v>
      </c>
      <c r="C245" s="27" t="s">
        <v>26</v>
      </c>
      <c r="D245" s="28">
        <v>45591</v>
      </c>
      <c r="E245" s="27" t="s">
        <v>19</v>
      </c>
      <c r="F245" s="29">
        <v>10</v>
      </c>
      <c r="G245" s="27" t="s">
        <v>24</v>
      </c>
      <c r="H245" s="27" t="s">
        <v>23</v>
      </c>
      <c r="I245" s="29">
        <v>0</v>
      </c>
      <c r="J245" s="27" t="s">
        <v>19</v>
      </c>
      <c r="K245" s="29">
        <v>20</v>
      </c>
      <c r="L245" s="29">
        <v>15</v>
      </c>
      <c r="M245" s="29">
        <v>15</v>
      </c>
      <c r="N245" s="27" t="s">
        <v>339</v>
      </c>
      <c r="O245" s="27">
        <v>2024</v>
      </c>
      <c r="P245" s="29">
        <v>10</v>
      </c>
      <c r="Q245" s="29">
        <v>20</v>
      </c>
      <c r="R245" s="29">
        <v>15</v>
      </c>
      <c r="S245" s="30">
        <f>TabelaAssinantes!$L245/(SUM(TabelaAssinantes!$F245,TabelaAssinantes!$I245,TabelaAssinantes!$K245))</f>
        <v>0.5</v>
      </c>
      <c r="T245" s="31" t="str">
        <f>IF(TabelaAssinantes!$L245&gt;0,"Sim","Não")</f>
        <v>Sim</v>
      </c>
      <c r="U245" s="31">
        <f>TabelaAssinantes!$M245+TabelaAssinantes!$L245</f>
        <v>30</v>
      </c>
    </row>
    <row r="246" spans="1:21" x14ac:dyDescent="0.25">
      <c r="A246" s="27">
        <v>3475</v>
      </c>
      <c r="B246" s="26" t="s">
        <v>262</v>
      </c>
      <c r="C246" s="27" t="s">
        <v>22</v>
      </c>
      <c r="D246" s="28">
        <v>45592</v>
      </c>
      <c r="E246" s="27" t="s">
        <v>23</v>
      </c>
      <c r="F246" s="29">
        <v>5</v>
      </c>
      <c r="G246" s="27" t="s">
        <v>20</v>
      </c>
      <c r="H246" s="27" t="s">
        <v>23</v>
      </c>
      <c r="I246" s="29">
        <v>0</v>
      </c>
      <c r="J246" s="27" t="s">
        <v>23</v>
      </c>
      <c r="K246" s="29">
        <v>0</v>
      </c>
      <c r="L246" s="29">
        <v>1</v>
      </c>
      <c r="M246" s="29">
        <v>4</v>
      </c>
      <c r="N246" s="27" t="s">
        <v>339</v>
      </c>
      <c r="O246" s="27">
        <v>2024</v>
      </c>
      <c r="P246" s="29">
        <v>5</v>
      </c>
      <c r="Q246" s="29">
        <v>0</v>
      </c>
      <c r="R246" s="29">
        <v>4</v>
      </c>
      <c r="S246" s="30">
        <f>TabelaAssinantes!$L246/(SUM(TabelaAssinantes!$F246,TabelaAssinantes!$I246,TabelaAssinantes!$K246))</f>
        <v>0.2</v>
      </c>
      <c r="T246" s="31" t="str">
        <f>IF(TabelaAssinantes!$L246&gt;0,"Sim","Não")</f>
        <v>Sim</v>
      </c>
      <c r="U246" s="31">
        <f>TabelaAssinantes!$M246+TabelaAssinantes!$L246</f>
        <v>5</v>
      </c>
    </row>
    <row r="247" spans="1:21" x14ac:dyDescent="0.25">
      <c r="A247" s="27">
        <v>3476</v>
      </c>
      <c r="B247" s="26" t="s">
        <v>263</v>
      </c>
      <c r="C247" s="27" t="s">
        <v>18</v>
      </c>
      <c r="D247" s="28">
        <v>45593</v>
      </c>
      <c r="E247" s="27" t="s">
        <v>19</v>
      </c>
      <c r="F247" s="29">
        <v>15</v>
      </c>
      <c r="G247" s="27" t="s">
        <v>27</v>
      </c>
      <c r="H247" s="27" t="s">
        <v>19</v>
      </c>
      <c r="I247" s="29">
        <v>30</v>
      </c>
      <c r="J247" s="27" t="s">
        <v>19</v>
      </c>
      <c r="K247" s="29">
        <v>20</v>
      </c>
      <c r="L247" s="29">
        <v>7</v>
      </c>
      <c r="M247" s="29">
        <v>58</v>
      </c>
      <c r="N247" s="27" t="s">
        <v>339</v>
      </c>
      <c r="O247" s="27">
        <v>2024</v>
      </c>
      <c r="P247" s="29">
        <v>15</v>
      </c>
      <c r="Q247" s="29">
        <v>50</v>
      </c>
      <c r="R247" s="29">
        <v>58</v>
      </c>
      <c r="S247" s="30">
        <f>TabelaAssinantes!$L247/(SUM(TabelaAssinantes!$F247,TabelaAssinantes!$I247,TabelaAssinantes!$K247))</f>
        <v>0.1076923076923077</v>
      </c>
      <c r="T247" s="31" t="str">
        <f>IF(TabelaAssinantes!$L247&gt;0,"Sim","Não")</f>
        <v>Sim</v>
      </c>
      <c r="U247" s="31">
        <f>TabelaAssinantes!$M247+TabelaAssinantes!$L247</f>
        <v>65</v>
      </c>
    </row>
    <row r="248" spans="1:21" x14ac:dyDescent="0.25">
      <c r="A248" s="27">
        <v>3477</v>
      </c>
      <c r="B248" s="26" t="s">
        <v>264</v>
      </c>
      <c r="C248" s="27" t="s">
        <v>26</v>
      </c>
      <c r="D248" s="28">
        <v>45594</v>
      </c>
      <c r="E248" s="27" t="s">
        <v>23</v>
      </c>
      <c r="F248" s="29">
        <v>10</v>
      </c>
      <c r="G248" s="27" t="s">
        <v>20</v>
      </c>
      <c r="H248" s="27" t="s">
        <v>23</v>
      </c>
      <c r="I248" s="29">
        <v>0</v>
      </c>
      <c r="J248" s="27" t="s">
        <v>19</v>
      </c>
      <c r="K248" s="29">
        <v>20</v>
      </c>
      <c r="L248" s="29">
        <v>10</v>
      </c>
      <c r="M248" s="29">
        <v>20</v>
      </c>
      <c r="N248" s="27" t="s">
        <v>339</v>
      </c>
      <c r="O248" s="27">
        <v>2024</v>
      </c>
      <c r="P248" s="29">
        <v>10</v>
      </c>
      <c r="Q248" s="29">
        <v>20</v>
      </c>
      <c r="R248" s="29">
        <v>20</v>
      </c>
      <c r="S248" s="30">
        <f>TabelaAssinantes!$L248/(SUM(TabelaAssinantes!$F248,TabelaAssinantes!$I248,TabelaAssinantes!$K248))</f>
        <v>0.33333333333333331</v>
      </c>
      <c r="T248" s="31" t="str">
        <f>IF(TabelaAssinantes!$L248&gt;0,"Sim","Não")</f>
        <v>Sim</v>
      </c>
      <c r="U248" s="31">
        <f>TabelaAssinantes!$M248+TabelaAssinantes!$L248</f>
        <v>30</v>
      </c>
    </row>
    <row r="249" spans="1:21" x14ac:dyDescent="0.25">
      <c r="A249" s="27">
        <v>3478</v>
      </c>
      <c r="B249" s="26" t="s">
        <v>265</v>
      </c>
      <c r="C249" s="27" t="s">
        <v>22</v>
      </c>
      <c r="D249" s="28">
        <v>45595</v>
      </c>
      <c r="E249" s="27" t="s">
        <v>19</v>
      </c>
      <c r="F249" s="29">
        <v>5</v>
      </c>
      <c r="G249" s="27" t="s">
        <v>24</v>
      </c>
      <c r="H249" s="27" t="s">
        <v>23</v>
      </c>
      <c r="I249" s="29">
        <v>0</v>
      </c>
      <c r="J249" s="27" t="s">
        <v>23</v>
      </c>
      <c r="K249" s="29">
        <v>0</v>
      </c>
      <c r="L249" s="29">
        <v>0</v>
      </c>
      <c r="M249" s="29">
        <v>5</v>
      </c>
      <c r="N249" s="27" t="s">
        <v>339</v>
      </c>
      <c r="O249" s="27">
        <v>2024</v>
      </c>
      <c r="P249" s="29">
        <v>5</v>
      </c>
      <c r="Q249" s="29">
        <v>0</v>
      </c>
      <c r="R249" s="29">
        <v>5</v>
      </c>
      <c r="S249" s="30">
        <f>TabelaAssinantes!$L249/(SUM(TabelaAssinantes!$F249,TabelaAssinantes!$I249,TabelaAssinantes!$K249))</f>
        <v>0</v>
      </c>
      <c r="T249" s="31" t="str">
        <f>IF(TabelaAssinantes!$L249&gt;0,"Sim","Não")</f>
        <v>Não</v>
      </c>
      <c r="U249" s="31">
        <f>TabelaAssinantes!$M249+TabelaAssinantes!$L249</f>
        <v>5</v>
      </c>
    </row>
    <row r="250" spans="1:21" x14ac:dyDescent="0.25">
      <c r="A250" s="27">
        <v>3479</v>
      </c>
      <c r="B250" s="26" t="s">
        <v>266</v>
      </c>
      <c r="C250" s="27" t="s">
        <v>18</v>
      </c>
      <c r="D250" s="28">
        <v>45596</v>
      </c>
      <c r="E250" s="27" t="s">
        <v>23</v>
      </c>
      <c r="F250" s="29">
        <v>15</v>
      </c>
      <c r="G250" s="27" t="s">
        <v>20</v>
      </c>
      <c r="H250" s="27" t="s">
        <v>19</v>
      </c>
      <c r="I250" s="29">
        <v>30</v>
      </c>
      <c r="J250" s="27" t="s">
        <v>19</v>
      </c>
      <c r="K250" s="29">
        <v>20</v>
      </c>
      <c r="L250" s="29">
        <v>20</v>
      </c>
      <c r="M250" s="29">
        <v>45</v>
      </c>
      <c r="N250" s="27" t="s">
        <v>339</v>
      </c>
      <c r="O250" s="27">
        <v>2024</v>
      </c>
      <c r="P250" s="29">
        <v>15</v>
      </c>
      <c r="Q250" s="29">
        <v>50</v>
      </c>
      <c r="R250" s="29">
        <v>45</v>
      </c>
      <c r="S250" s="30">
        <f>TabelaAssinantes!$L250/(SUM(TabelaAssinantes!$F250,TabelaAssinantes!$I250,TabelaAssinantes!$K250))</f>
        <v>0.30769230769230771</v>
      </c>
      <c r="T250" s="31" t="str">
        <f>IF(TabelaAssinantes!$L250&gt;0,"Sim","Não")</f>
        <v>Sim</v>
      </c>
      <c r="U250" s="31">
        <f>TabelaAssinantes!$M250+TabelaAssinantes!$L250</f>
        <v>65</v>
      </c>
    </row>
    <row r="251" spans="1:21" x14ac:dyDescent="0.25">
      <c r="A251" s="27">
        <v>3480</v>
      </c>
      <c r="B251" s="26" t="s">
        <v>267</v>
      </c>
      <c r="C251" s="27" t="s">
        <v>26</v>
      </c>
      <c r="D251" s="28">
        <v>45597</v>
      </c>
      <c r="E251" s="27" t="s">
        <v>19</v>
      </c>
      <c r="F251" s="29">
        <v>10</v>
      </c>
      <c r="G251" s="27" t="s">
        <v>27</v>
      </c>
      <c r="H251" s="27" t="s">
        <v>23</v>
      </c>
      <c r="I251" s="29">
        <v>0</v>
      </c>
      <c r="J251" s="27" t="s">
        <v>19</v>
      </c>
      <c r="K251" s="29">
        <v>20</v>
      </c>
      <c r="L251" s="29">
        <v>15</v>
      </c>
      <c r="M251" s="29">
        <v>15</v>
      </c>
      <c r="N251" s="27" t="s">
        <v>340</v>
      </c>
      <c r="O251" s="27">
        <v>2024</v>
      </c>
      <c r="P251" s="29">
        <v>10</v>
      </c>
      <c r="Q251" s="29">
        <v>20</v>
      </c>
      <c r="R251" s="29">
        <v>15</v>
      </c>
      <c r="S251" s="30">
        <f>TabelaAssinantes!$L251/(SUM(TabelaAssinantes!$F251,TabelaAssinantes!$I251,TabelaAssinantes!$K251))</f>
        <v>0.5</v>
      </c>
      <c r="T251" s="31" t="str">
        <f>IF(TabelaAssinantes!$L251&gt;0,"Sim","Não")</f>
        <v>Sim</v>
      </c>
      <c r="U251" s="31">
        <f>TabelaAssinantes!$M251+TabelaAssinantes!$L251</f>
        <v>30</v>
      </c>
    </row>
    <row r="252" spans="1:21" x14ac:dyDescent="0.25">
      <c r="A252" s="27">
        <v>3481</v>
      </c>
      <c r="B252" s="26" t="s">
        <v>268</v>
      </c>
      <c r="C252" s="27" t="s">
        <v>22</v>
      </c>
      <c r="D252" s="28">
        <v>45598</v>
      </c>
      <c r="E252" s="27" t="s">
        <v>23</v>
      </c>
      <c r="F252" s="29">
        <v>5</v>
      </c>
      <c r="G252" s="27" t="s">
        <v>20</v>
      </c>
      <c r="H252" s="27" t="s">
        <v>23</v>
      </c>
      <c r="I252" s="29">
        <v>0</v>
      </c>
      <c r="J252" s="27" t="s">
        <v>23</v>
      </c>
      <c r="K252" s="29">
        <v>0</v>
      </c>
      <c r="L252" s="29">
        <v>1</v>
      </c>
      <c r="M252" s="29">
        <v>4</v>
      </c>
      <c r="N252" s="27" t="s">
        <v>340</v>
      </c>
      <c r="O252" s="27">
        <v>2024</v>
      </c>
      <c r="P252" s="29">
        <v>5</v>
      </c>
      <c r="Q252" s="29">
        <v>0</v>
      </c>
      <c r="R252" s="29">
        <v>4</v>
      </c>
      <c r="S252" s="30">
        <f>TabelaAssinantes!$L252/(SUM(TabelaAssinantes!$F252,TabelaAssinantes!$I252,TabelaAssinantes!$K252))</f>
        <v>0.2</v>
      </c>
      <c r="T252" s="31" t="str">
        <f>IF(TabelaAssinantes!$L252&gt;0,"Sim","Não")</f>
        <v>Sim</v>
      </c>
      <c r="U252" s="31">
        <f>TabelaAssinantes!$M252+TabelaAssinantes!$L252</f>
        <v>5</v>
      </c>
    </row>
    <row r="253" spans="1:21" x14ac:dyDescent="0.25">
      <c r="A253" s="27">
        <v>3482</v>
      </c>
      <c r="B253" s="26" t="s">
        <v>269</v>
      </c>
      <c r="C253" s="27" t="s">
        <v>18</v>
      </c>
      <c r="D253" s="28">
        <v>45599</v>
      </c>
      <c r="E253" s="27" t="s">
        <v>19</v>
      </c>
      <c r="F253" s="29">
        <v>15</v>
      </c>
      <c r="G253" s="27" t="s">
        <v>24</v>
      </c>
      <c r="H253" s="27" t="s">
        <v>19</v>
      </c>
      <c r="I253" s="29">
        <v>30</v>
      </c>
      <c r="J253" s="27" t="s">
        <v>19</v>
      </c>
      <c r="K253" s="29">
        <v>20</v>
      </c>
      <c r="L253" s="29">
        <v>3</v>
      </c>
      <c r="M253" s="29">
        <v>62</v>
      </c>
      <c r="N253" s="27" t="s">
        <v>340</v>
      </c>
      <c r="O253" s="27">
        <v>2024</v>
      </c>
      <c r="P253" s="29">
        <v>15</v>
      </c>
      <c r="Q253" s="29">
        <v>50</v>
      </c>
      <c r="R253" s="29">
        <v>62</v>
      </c>
      <c r="S253" s="30">
        <f>TabelaAssinantes!$L253/(SUM(TabelaAssinantes!$F253,TabelaAssinantes!$I253,TabelaAssinantes!$K253))</f>
        <v>4.6153846153846156E-2</v>
      </c>
      <c r="T253" s="31" t="str">
        <f>IF(TabelaAssinantes!$L253&gt;0,"Sim","Não")</f>
        <v>Sim</v>
      </c>
      <c r="U253" s="31">
        <f>TabelaAssinantes!$M253+TabelaAssinantes!$L253</f>
        <v>65</v>
      </c>
    </row>
    <row r="254" spans="1:21" x14ac:dyDescent="0.25">
      <c r="A254" s="27">
        <v>3483</v>
      </c>
      <c r="B254" s="26" t="s">
        <v>270</v>
      </c>
      <c r="C254" s="27" t="s">
        <v>26</v>
      </c>
      <c r="D254" s="28">
        <v>45600</v>
      </c>
      <c r="E254" s="27" t="s">
        <v>23</v>
      </c>
      <c r="F254" s="29">
        <v>10</v>
      </c>
      <c r="G254" s="27" t="s">
        <v>20</v>
      </c>
      <c r="H254" s="27" t="s">
        <v>23</v>
      </c>
      <c r="I254" s="29">
        <v>0</v>
      </c>
      <c r="J254" s="27" t="s">
        <v>19</v>
      </c>
      <c r="K254" s="29">
        <v>20</v>
      </c>
      <c r="L254" s="29">
        <v>10</v>
      </c>
      <c r="M254" s="29">
        <v>20</v>
      </c>
      <c r="N254" s="27" t="s">
        <v>340</v>
      </c>
      <c r="O254" s="27">
        <v>2024</v>
      </c>
      <c r="P254" s="29">
        <v>10</v>
      </c>
      <c r="Q254" s="29">
        <v>20</v>
      </c>
      <c r="R254" s="29">
        <v>20</v>
      </c>
      <c r="S254" s="30">
        <f>TabelaAssinantes!$L254/(SUM(TabelaAssinantes!$F254,TabelaAssinantes!$I254,TabelaAssinantes!$K254))</f>
        <v>0.33333333333333331</v>
      </c>
      <c r="T254" s="31" t="str">
        <f>IF(TabelaAssinantes!$L254&gt;0,"Sim","Não")</f>
        <v>Sim</v>
      </c>
      <c r="U254" s="31">
        <f>TabelaAssinantes!$M254+TabelaAssinantes!$L254</f>
        <v>30</v>
      </c>
    </row>
    <row r="255" spans="1:21" x14ac:dyDescent="0.25">
      <c r="A255" s="27">
        <v>3484</v>
      </c>
      <c r="B255" s="26" t="s">
        <v>271</v>
      </c>
      <c r="C255" s="27" t="s">
        <v>22</v>
      </c>
      <c r="D255" s="28">
        <v>45601</v>
      </c>
      <c r="E255" s="27" t="s">
        <v>19</v>
      </c>
      <c r="F255" s="29">
        <v>5</v>
      </c>
      <c r="G255" s="27" t="s">
        <v>27</v>
      </c>
      <c r="H255" s="27" t="s">
        <v>23</v>
      </c>
      <c r="I255" s="29">
        <v>0</v>
      </c>
      <c r="J255" s="27" t="s">
        <v>23</v>
      </c>
      <c r="K255" s="29">
        <v>0</v>
      </c>
      <c r="L255" s="29">
        <v>0</v>
      </c>
      <c r="M255" s="29">
        <v>5</v>
      </c>
      <c r="N255" s="27" t="s">
        <v>340</v>
      </c>
      <c r="O255" s="27">
        <v>2024</v>
      </c>
      <c r="P255" s="29">
        <v>5</v>
      </c>
      <c r="Q255" s="29">
        <v>0</v>
      </c>
      <c r="R255" s="29">
        <v>5</v>
      </c>
      <c r="S255" s="30">
        <f>TabelaAssinantes!$L255/(SUM(TabelaAssinantes!$F255,TabelaAssinantes!$I255,TabelaAssinantes!$K255))</f>
        <v>0</v>
      </c>
      <c r="T255" s="31" t="str">
        <f>IF(TabelaAssinantes!$L255&gt;0,"Sim","Não")</f>
        <v>Não</v>
      </c>
      <c r="U255" s="31">
        <f>TabelaAssinantes!$M255+TabelaAssinantes!$L255</f>
        <v>5</v>
      </c>
    </row>
    <row r="256" spans="1:21" x14ac:dyDescent="0.25">
      <c r="A256" s="27">
        <v>3485</v>
      </c>
      <c r="B256" s="26" t="s">
        <v>272</v>
      </c>
      <c r="C256" s="27" t="s">
        <v>18</v>
      </c>
      <c r="D256" s="28">
        <v>45602</v>
      </c>
      <c r="E256" s="27" t="s">
        <v>23</v>
      </c>
      <c r="F256" s="29">
        <v>15</v>
      </c>
      <c r="G256" s="27" t="s">
        <v>20</v>
      </c>
      <c r="H256" s="27" t="s">
        <v>19</v>
      </c>
      <c r="I256" s="29">
        <v>30</v>
      </c>
      <c r="J256" s="27" t="s">
        <v>19</v>
      </c>
      <c r="K256" s="29">
        <v>20</v>
      </c>
      <c r="L256" s="29">
        <v>15</v>
      </c>
      <c r="M256" s="29">
        <v>50</v>
      </c>
      <c r="N256" s="27" t="s">
        <v>340</v>
      </c>
      <c r="O256" s="27">
        <v>2024</v>
      </c>
      <c r="P256" s="29">
        <v>15</v>
      </c>
      <c r="Q256" s="29">
        <v>50</v>
      </c>
      <c r="R256" s="29">
        <v>50</v>
      </c>
      <c r="S256" s="30">
        <f>TabelaAssinantes!$L256/(SUM(TabelaAssinantes!$F256,TabelaAssinantes!$I256,TabelaAssinantes!$K256))</f>
        <v>0.23076923076923078</v>
      </c>
      <c r="T256" s="31" t="str">
        <f>IF(TabelaAssinantes!$L256&gt;0,"Sim","Não")</f>
        <v>Sim</v>
      </c>
      <c r="U256" s="31">
        <f>TabelaAssinantes!$M256+TabelaAssinantes!$L256</f>
        <v>65</v>
      </c>
    </row>
    <row r="257" spans="1:21" x14ac:dyDescent="0.25">
      <c r="A257" s="27">
        <v>3486</v>
      </c>
      <c r="B257" s="26" t="s">
        <v>273</v>
      </c>
      <c r="C257" s="27" t="s">
        <v>22</v>
      </c>
      <c r="D257" s="28">
        <v>45603</v>
      </c>
      <c r="E257" s="27" t="s">
        <v>19</v>
      </c>
      <c r="F257" s="29">
        <v>5</v>
      </c>
      <c r="G257" s="27" t="s">
        <v>20</v>
      </c>
      <c r="H257" s="27" t="s">
        <v>23</v>
      </c>
      <c r="I257" s="29">
        <v>0</v>
      </c>
      <c r="J257" s="27" t="s">
        <v>23</v>
      </c>
      <c r="K257" s="29">
        <v>0</v>
      </c>
      <c r="L257" s="29">
        <v>0</v>
      </c>
      <c r="M257" s="29">
        <v>5</v>
      </c>
      <c r="N257" s="27" t="s">
        <v>340</v>
      </c>
      <c r="O257" s="27">
        <v>2024</v>
      </c>
      <c r="P257" s="29">
        <v>5</v>
      </c>
      <c r="Q257" s="29">
        <v>0</v>
      </c>
      <c r="R257" s="29">
        <v>5</v>
      </c>
      <c r="S257" s="30">
        <f>TabelaAssinantes!$L257/(SUM(TabelaAssinantes!$F257,TabelaAssinantes!$I257,TabelaAssinantes!$K257))</f>
        <v>0</v>
      </c>
      <c r="T257" s="31" t="str">
        <f>IF(TabelaAssinantes!$L257&gt;0,"Sim","Não")</f>
        <v>Não</v>
      </c>
      <c r="U257" s="31">
        <f>TabelaAssinantes!$M257+TabelaAssinantes!$L257</f>
        <v>5</v>
      </c>
    </row>
    <row r="258" spans="1:21" x14ac:dyDescent="0.25">
      <c r="A258" s="27">
        <v>3487</v>
      </c>
      <c r="B258" s="26" t="s">
        <v>274</v>
      </c>
      <c r="C258" s="27" t="s">
        <v>18</v>
      </c>
      <c r="D258" s="28">
        <v>45604</v>
      </c>
      <c r="E258" s="27" t="s">
        <v>23</v>
      </c>
      <c r="F258" s="29">
        <v>15</v>
      </c>
      <c r="G258" s="27" t="s">
        <v>27</v>
      </c>
      <c r="H258" s="27" t="s">
        <v>19</v>
      </c>
      <c r="I258" s="29">
        <v>30</v>
      </c>
      <c r="J258" s="27" t="s">
        <v>19</v>
      </c>
      <c r="K258" s="29">
        <v>20</v>
      </c>
      <c r="L258" s="29">
        <v>7</v>
      </c>
      <c r="M258" s="29">
        <v>58</v>
      </c>
      <c r="N258" s="27" t="s">
        <v>340</v>
      </c>
      <c r="O258" s="27">
        <v>2024</v>
      </c>
      <c r="P258" s="29">
        <v>15</v>
      </c>
      <c r="Q258" s="29">
        <v>50</v>
      </c>
      <c r="R258" s="29">
        <v>58</v>
      </c>
      <c r="S258" s="30">
        <f>TabelaAssinantes!$L258/(SUM(TabelaAssinantes!$F258,TabelaAssinantes!$I258,TabelaAssinantes!$K258))</f>
        <v>0.1076923076923077</v>
      </c>
      <c r="T258" s="31" t="str">
        <f>IF(TabelaAssinantes!$L258&gt;0,"Sim","Não")</f>
        <v>Sim</v>
      </c>
      <c r="U258" s="31">
        <f>TabelaAssinantes!$M258+TabelaAssinantes!$L258</f>
        <v>65</v>
      </c>
    </row>
    <row r="259" spans="1:21" x14ac:dyDescent="0.25">
      <c r="A259" s="27">
        <v>3488</v>
      </c>
      <c r="B259" s="26" t="s">
        <v>275</v>
      </c>
      <c r="C259" s="27" t="s">
        <v>26</v>
      </c>
      <c r="D259" s="28">
        <v>45605</v>
      </c>
      <c r="E259" s="27" t="s">
        <v>19</v>
      </c>
      <c r="F259" s="29">
        <v>10</v>
      </c>
      <c r="G259" s="27" t="s">
        <v>24</v>
      </c>
      <c r="H259" s="27" t="s">
        <v>23</v>
      </c>
      <c r="I259" s="29">
        <v>0</v>
      </c>
      <c r="J259" s="27" t="s">
        <v>19</v>
      </c>
      <c r="K259" s="29">
        <v>20</v>
      </c>
      <c r="L259" s="29">
        <v>10</v>
      </c>
      <c r="M259" s="29">
        <v>20</v>
      </c>
      <c r="N259" s="27" t="s">
        <v>340</v>
      </c>
      <c r="O259" s="27">
        <v>2024</v>
      </c>
      <c r="P259" s="29">
        <v>10</v>
      </c>
      <c r="Q259" s="29">
        <v>20</v>
      </c>
      <c r="R259" s="29">
        <v>20</v>
      </c>
      <c r="S259" s="30">
        <f>TabelaAssinantes!$L259/(SUM(TabelaAssinantes!$F259,TabelaAssinantes!$I259,TabelaAssinantes!$K259))</f>
        <v>0.33333333333333331</v>
      </c>
      <c r="T259" s="31" t="str">
        <f>IF(TabelaAssinantes!$L259&gt;0,"Sim","Não")</f>
        <v>Sim</v>
      </c>
      <c r="U259" s="31">
        <f>TabelaAssinantes!$M259+TabelaAssinantes!$L259</f>
        <v>30</v>
      </c>
    </row>
    <row r="260" spans="1:21" x14ac:dyDescent="0.25">
      <c r="A260" s="27">
        <v>3489</v>
      </c>
      <c r="B260" s="26" t="s">
        <v>276</v>
      </c>
      <c r="C260" s="27" t="s">
        <v>22</v>
      </c>
      <c r="D260" s="28">
        <v>45606</v>
      </c>
      <c r="E260" s="27" t="s">
        <v>23</v>
      </c>
      <c r="F260" s="29">
        <v>5</v>
      </c>
      <c r="G260" s="27" t="s">
        <v>27</v>
      </c>
      <c r="H260" s="27" t="s">
        <v>23</v>
      </c>
      <c r="I260" s="29">
        <v>0</v>
      </c>
      <c r="J260" s="27" t="s">
        <v>23</v>
      </c>
      <c r="K260" s="29">
        <v>0</v>
      </c>
      <c r="L260" s="29">
        <v>1</v>
      </c>
      <c r="M260" s="29">
        <v>4</v>
      </c>
      <c r="N260" s="27" t="s">
        <v>340</v>
      </c>
      <c r="O260" s="27">
        <v>2024</v>
      </c>
      <c r="P260" s="29">
        <v>5</v>
      </c>
      <c r="Q260" s="29">
        <v>0</v>
      </c>
      <c r="R260" s="29">
        <v>4</v>
      </c>
      <c r="S260" s="30">
        <f>TabelaAssinantes!$L260/(SUM(TabelaAssinantes!$F260,TabelaAssinantes!$I260,TabelaAssinantes!$K260))</f>
        <v>0.2</v>
      </c>
      <c r="T260" s="31" t="str">
        <f>IF(TabelaAssinantes!$L260&gt;0,"Sim","Não")</f>
        <v>Sim</v>
      </c>
      <c r="U260" s="31">
        <f>TabelaAssinantes!$M260+TabelaAssinantes!$L260</f>
        <v>5</v>
      </c>
    </row>
    <row r="261" spans="1:21" x14ac:dyDescent="0.25">
      <c r="A261" s="27">
        <v>3490</v>
      </c>
      <c r="B261" s="26" t="s">
        <v>277</v>
      </c>
      <c r="C261" s="27" t="s">
        <v>18</v>
      </c>
      <c r="D261" s="28">
        <v>45607</v>
      </c>
      <c r="E261" s="27" t="s">
        <v>19</v>
      </c>
      <c r="F261" s="29">
        <v>15</v>
      </c>
      <c r="G261" s="27" t="s">
        <v>20</v>
      </c>
      <c r="H261" s="27" t="s">
        <v>19</v>
      </c>
      <c r="I261" s="29">
        <v>30</v>
      </c>
      <c r="J261" s="27" t="s">
        <v>19</v>
      </c>
      <c r="K261" s="29">
        <v>20</v>
      </c>
      <c r="L261" s="29">
        <v>15</v>
      </c>
      <c r="M261" s="29">
        <v>50</v>
      </c>
      <c r="N261" s="27" t="s">
        <v>340</v>
      </c>
      <c r="O261" s="27">
        <v>2024</v>
      </c>
      <c r="P261" s="29">
        <v>15</v>
      </c>
      <c r="Q261" s="29">
        <v>50</v>
      </c>
      <c r="R261" s="29">
        <v>50</v>
      </c>
      <c r="S261" s="30">
        <f>TabelaAssinantes!$L261/(SUM(TabelaAssinantes!$F261,TabelaAssinantes!$I261,TabelaAssinantes!$K261))</f>
        <v>0.23076923076923078</v>
      </c>
      <c r="T261" s="31" t="str">
        <f>IF(TabelaAssinantes!$L261&gt;0,"Sim","Não")</f>
        <v>Sim</v>
      </c>
      <c r="U261" s="31">
        <f>TabelaAssinantes!$M261+TabelaAssinantes!$L261</f>
        <v>65</v>
      </c>
    </row>
    <row r="262" spans="1:21" x14ac:dyDescent="0.25">
      <c r="A262" s="27">
        <v>3491</v>
      </c>
      <c r="B262" s="26" t="s">
        <v>278</v>
      </c>
      <c r="C262" s="27" t="s">
        <v>26</v>
      </c>
      <c r="D262" s="28">
        <v>45608</v>
      </c>
      <c r="E262" s="27" t="s">
        <v>23</v>
      </c>
      <c r="F262" s="29">
        <v>10</v>
      </c>
      <c r="G262" s="27" t="s">
        <v>20</v>
      </c>
      <c r="H262" s="27" t="s">
        <v>23</v>
      </c>
      <c r="I262" s="29">
        <v>0</v>
      </c>
      <c r="J262" s="27" t="s">
        <v>19</v>
      </c>
      <c r="K262" s="29">
        <v>20</v>
      </c>
      <c r="L262" s="29">
        <v>5</v>
      </c>
      <c r="M262" s="29">
        <v>25</v>
      </c>
      <c r="N262" s="27" t="s">
        <v>340</v>
      </c>
      <c r="O262" s="27">
        <v>2024</v>
      </c>
      <c r="P262" s="29">
        <v>10</v>
      </c>
      <c r="Q262" s="29">
        <v>20</v>
      </c>
      <c r="R262" s="29">
        <v>25</v>
      </c>
      <c r="S262" s="30">
        <f>TabelaAssinantes!$L262/(SUM(TabelaAssinantes!$F262,TabelaAssinantes!$I262,TabelaAssinantes!$K262))</f>
        <v>0.16666666666666666</v>
      </c>
      <c r="T262" s="31" t="str">
        <f>IF(TabelaAssinantes!$L262&gt;0,"Sim","Não")</f>
        <v>Sim</v>
      </c>
      <c r="U262" s="31">
        <f>TabelaAssinantes!$M262+TabelaAssinantes!$L262</f>
        <v>30</v>
      </c>
    </row>
    <row r="263" spans="1:21" x14ac:dyDescent="0.25">
      <c r="A263" s="27">
        <v>3492</v>
      </c>
      <c r="B263" s="26" t="s">
        <v>279</v>
      </c>
      <c r="C263" s="27" t="s">
        <v>22</v>
      </c>
      <c r="D263" s="28">
        <v>45609</v>
      </c>
      <c r="E263" s="27" t="s">
        <v>19</v>
      </c>
      <c r="F263" s="29">
        <v>5</v>
      </c>
      <c r="G263" s="27" t="s">
        <v>24</v>
      </c>
      <c r="H263" s="27" t="s">
        <v>23</v>
      </c>
      <c r="I263" s="29">
        <v>0</v>
      </c>
      <c r="J263" s="27" t="s">
        <v>23</v>
      </c>
      <c r="K263" s="29">
        <v>0</v>
      </c>
      <c r="L263" s="29">
        <v>0</v>
      </c>
      <c r="M263" s="29">
        <v>5</v>
      </c>
      <c r="N263" s="27" t="s">
        <v>340</v>
      </c>
      <c r="O263" s="27">
        <v>2024</v>
      </c>
      <c r="P263" s="29">
        <v>5</v>
      </c>
      <c r="Q263" s="29">
        <v>0</v>
      </c>
      <c r="R263" s="29">
        <v>5</v>
      </c>
      <c r="S263" s="30">
        <f>TabelaAssinantes!$L263/(SUM(TabelaAssinantes!$F263,TabelaAssinantes!$I263,TabelaAssinantes!$K263))</f>
        <v>0</v>
      </c>
      <c r="T263" s="31" t="str">
        <f>IF(TabelaAssinantes!$L263&gt;0,"Sim","Não")</f>
        <v>Não</v>
      </c>
      <c r="U263" s="31">
        <f>TabelaAssinantes!$M263+TabelaAssinantes!$L263</f>
        <v>5</v>
      </c>
    </row>
    <row r="264" spans="1:21" x14ac:dyDescent="0.25">
      <c r="A264" s="27">
        <v>3493</v>
      </c>
      <c r="B264" s="26" t="s">
        <v>280</v>
      </c>
      <c r="C264" s="27" t="s">
        <v>18</v>
      </c>
      <c r="D264" s="28">
        <v>45610</v>
      </c>
      <c r="E264" s="27" t="s">
        <v>23</v>
      </c>
      <c r="F264" s="29">
        <v>15</v>
      </c>
      <c r="G264" s="27" t="s">
        <v>27</v>
      </c>
      <c r="H264" s="27" t="s">
        <v>19</v>
      </c>
      <c r="I264" s="29">
        <v>30</v>
      </c>
      <c r="J264" s="27" t="s">
        <v>19</v>
      </c>
      <c r="K264" s="29">
        <v>20</v>
      </c>
      <c r="L264" s="29">
        <v>20</v>
      </c>
      <c r="M264" s="29">
        <v>45</v>
      </c>
      <c r="N264" s="27" t="s">
        <v>340</v>
      </c>
      <c r="O264" s="27">
        <v>2024</v>
      </c>
      <c r="P264" s="29">
        <v>15</v>
      </c>
      <c r="Q264" s="29">
        <v>50</v>
      </c>
      <c r="R264" s="29">
        <v>45</v>
      </c>
      <c r="S264" s="30">
        <f>TabelaAssinantes!$L264/(SUM(TabelaAssinantes!$F264,TabelaAssinantes!$I264,TabelaAssinantes!$K264))</f>
        <v>0.30769230769230771</v>
      </c>
      <c r="T264" s="31" t="str">
        <f>IF(TabelaAssinantes!$L264&gt;0,"Sim","Não")</f>
        <v>Sim</v>
      </c>
      <c r="U264" s="31">
        <f>TabelaAssinantes!$M264+TabelaAssinantes!$L264</f>
        <v>65</v>
      </c>
    </row>
    <row r="265" spans="1:21" x14ac:dyDescent="0.25">
      <c r="A265" s="27">
        <v>3494</v>
      </c>
      <c r="B265" s="26" t="s">
        <v>281</v>
      </c>
      <c r="C265" s="27" t="s">
        <v>26</v>
      </c>
      <c r="D265" s="28">
        <v>45611</v>
      </c>
      <c r="E265" s="27" t="s">
        <v>19</v>
      </c>
      <c r="F265" s="29">
        <v>10</v>
      </c>
      <c r="G265" s="27" t="s">
        <v>27</v>
      </c>
      <c r="H265" s="27" t="s">
        <v>23</v>
      </c>
      <c r="I265" s="29">
        <v>0</v>
      </c>
      <c r="J265" s="27" t="s">
        <v>19</v>
      </c>
      <c r="K265" s="29">
        <v>20</v>
      </c>
      <c r="L265" s="29">
        <v>12</v>
      </c>
      <c r="M265" s="29">
        <v>18</v>
      </c>
      <c r="N265" s="27" t="s">
        <v>340</v>
      </c>
      <c r="O265" s="27">
        <v>2024</v>
      </c>
      <c r="P265" s="29">
        <v>10</v>
      </c>
      <c r="Q265" s="29">
        <v>20</v>
      </c>
      <c r="R265" s="29">
        <v>18</v>
      </c>
      <c r="S265" s="30">
        <f>TabelaAssinantes!$L265/(SUM(TabelaAssinantes!$F265,TabelaAssinantes!$I265,TabelaAssinantes!$K265))</f>
        <v>0.4</v>
      </c>
      <c r="T265" s="31" t="str">
        <f>IF(TabelaAssinantes!$L265&gt;0,"Sim","Não")</f>
        <v>Sim</v>
      </c>
      <c r="U265" s="31">
        <f>TabelaAssinantes!$M265+TabelaAssinantes!$L265</f>
        <v>30</v>
      </c>
    </row>
    <row r="266" spans="1:21" x14ac:dyDescent="0.25">
      <c r="A266" s="27">
        <v>3495</v>
      </c>
      <c r="B266" s="26" t="s">
        <v>282</v>
      </c>
      <c r="C266" s="27" t="s">
        <v>22</v>
      </c>
      <c r="D266" s="28">
        <v>45612</v>
      </c>
      <c r="E266" s="27" t="s">
        <v>23</v>
      </c>
      <c r="F266" s="29">
        <v>5</v>
      </c>
      <c r="G266" s="27" t="s">
        <v>20</v>
      </c>
      <c r="H266" s="27" t="s">
        <v>23</v>
      </c>
      <c r="I266" s="29">
        <v>0</v>
      </c>
      <c r="J266" s="27" t="s">
        <v>23</v>
      </c>
      <c r="K266" s="29">
        <v>0</v>
      </c>
      <c r="L266" s="29">
        <v>2</v>
      </c>
      <c r="M266" s="29">
        <v>3</v>
      </c>
      <c r="N266" s="27" t="s">
        <v>340</v>
      </c>
      <c r="O266" s="27">
        <v>2024</v>
      </c>
      <c r="P266" s="29">
        <v>5</v>
      </c>
      <c r="Q266" s="29">
        <v>0</v>
      </c>
      <c r="R266" s="29">
        <v>3</v>
      </c>
      <c r="S266" s="30">
        <f>TabelaAssinantes!$L266/(SUM(TabelaAssinantes!$F266,TabelaAssinantes!$I266,TabelaAssinantes!$K266))</f>
        <v>0.4</v>
      </c>
      <c r="T266" s="31" t="str">
        <f>IF(TabelaAssinantes!$L266&gt;0,"Sim","Não")</f>
        <v>Sim</v>
      </c>
      <c r="U266" s="31">
        <f>TabelaAssinantes!$M266+TabelaAssinantes!$L266</f>
        <v>5</v>
      </c>
    </row>
    <row r="267" spans="1:21" x14ac:dyDescent="0.25">
      <c r="A267" s="27">
        <v>3496</v>
      </c>
      <c r="B267" s="26" t="s">
        <v>283</v>
      </c>
      <c r="C267" s="27" t="s">
        <v>18</v>
      </c>
      <c r="D267" s="28">
        <v>45613</v>
      </c>
      <c r="E267" s="27" t="s">
        <v>19</v>
      </c>
      <c r="F267" s="29">
        <v>15</v>
      </c>
      <c r="G267" s="27" t="s">
        <v>24</v>
      </c>
      <c r="H267" s="27" t="s">
        <v>19</v>
      </c>
      <c r="I267" s="29">
        <v>30</v>
      </c>
      <c r="J267" s="27" t="s">
        <v>19</v>
      </c>
      <c r="K267" s="29">
        <v>20</v>
      </c>
      <c r="L267" s="29">
        <v>5</v>
      </c>
      <c r="M267" s="29">
        <v>60</v>
      </c>
      <c r="N267" s="27" t="s">
        <v>340</v>
      </c>
      <c r="O267" s="27">
        <v>2024</v>
      </c>
      <c r="P267" s="29">
        <v>15</v>
      </c>
      <c r="Q267" s="29">
        <v>50</v>
      </c>
      <c r="R267" s="29">
        <v>60</v>
      </c>
      <c r="S267" s="30">
        <f>TabelaAssinantes!$L267/(SUM(TabelaAssinantes!$F267,TabelaAssinantes!$I267,TabelaAssinantes!$K267))</f>
        <v>7.6923076923076927E-2</v>
      </c>
      <c r="T267" s="31" t="str">
        <f>IF(TabelaAssinantes!$L267&gt;0,"Sim","Não")</f>
        <v>Sim</v>
      </c>
      <c r="U267" s="31">
        <f>TabelaAssinantes!$M267+TabelaAssinantes!$L267</f>
        <v>65</v>
      </c>
    </row>
    <row r="268" spans="1:21" x14ac:dyDescent="0.25">
      <c r="A268" s="27">
        <v>3497</v>
      </c>
      <c r="B268" s="26" t="s">
        <v>284</v>
      </c>
      <c r="C268" s="27" t="s">
        <v>26</v>
      </c>
      <c r="D268" s="28">
        <v>45614</v>
      </c>
      <c r="E268" s="27" t="s">
        <v>23</v>
      </c>
      <c r="F268" s="29">
        <v>10</v>
      </c>
      <c r="G268" s="27" t="s">
        <v>20</v>
      </c>
      <c r="H268" s="27" t="s">
        <v>23</v>
      </c>
      <c r="I268" s="29">
        <v>0</v>
      </c>
      <c r="J268" s="27" t="s">
        <v>19</v>
      </c>
      <c r="K268" s="29">
        <v>20</v>
      </c>
      <c r="L268" s="29">
        <v>10</v>
      </c>
      <c r="M268" s="29">
        <v>20</v>
      </c>
      <c r="N268" s="27" t="s">
        <v>340</v>
      </c>
      <c r="O268" s="27">
        <v>2024</v>
      </c>
      <c r="P268" s="29">
        <v>10</v>
      </c>
      <c r="Q268" s="29">
        <v>20</v>
      </c>
      <c r="R268" s="29">
        <v>20</v>
      </c>
      <c r="S268" s="30">
        <f>TabelaAssinantes!$L268/(SUM(TabelaAssinantes!$F268,TabelaAssinantes!$I268,TabelaAssinantes!$K268))</f>
        <v>0.33333333333333331</v>
      </c>
      <c r="T268" s="31" t="str">
        <f>IF(TabelaAssinantes!$L268&gt;0,"Sim","Não")</f>
        <v>Sim</v>
      </c>
      <c r="U268" s="31">
        <f>TabelaAssinantes!$M268+TabelaAssinantes!$L268</f>
        <v>30</v>
      </c>
    </row>
    <row r="269" spans="1:21" x14ac:dyDescent="0.25">
      <c r="A269" s="27">
        <v>3498</v>
      </c>
      <c r="B269" s="26" t="s">
        <v>285</v>
      </c>
      <c r="C269" s="27" t="s">
        <v>22</v>
      </c>
      <c r="D269" s="28">
        <v>45615</v>
      </c>
      <c r="E269" s="27" t="s">
        <v>19</v>
      </c>
      <c r="F269" s="29">
        <v>5</v>
      </c>
      <c r="G269" s="27" t="s">
        <v>27</v>
      </c>
      <c r="H269" s="27" t="s">
        <v>23</v>
      </c>
      <c r="I269" s="29">
        <v>0</v>
      </c>
      <c r="J269" s="27" t="s">
        <v>23</v>
      </c>
      <c r="K269" s="29">
        <v>0</v>
      </c>
      <c r="L269" s="29">
        <v>0</v>
      </c>
      <c r="M269" s="29">
        <v>5</v>
      </c>
      <c r="N269" s="27" t="s">
        <v>340</v>
      </c>
      <c r="O269" s="27">
        <v>2024</v>
      </c>
      <c r="P269" s="29">
        <v>5</v>
      </c>
      <c r="Q269" s="29">
        <v>0</v>
      </c>
      <c r="R269" s="29">
        <v>5</v>
      </c>
      <c r="S269" s="30">
        <f>TabelaAssinantes!$L269/(SUM(TabelaAssinantes!$F269,TabelaAssinantes!$I269,TabelaAssinantes!$K269))</f>
        <v>0</v>
      </c>
      <c r="T269" s="31" t="str">
        <f>IF(TabelaAssinantes!$L269&gt;0,"Sim","Não")</f>
        <v>Não</v>
      </c>
      <c r="U269" s="31">
        <f>TabelaAssinantes!$M269+TabelaAssinantes!$L269</f>
        <v>5</v>
      </c>
    </row>
    <row r="270" spans="1:21" x14ac:dyDescent="0.25">
      <c r="A270" s="27">
        <v>3499</v>
      </c>
      <c r="B270" s="26" t="s">
        <v>286</v>
      </c>
      <c r="C270" s="27" t="s">
        <v>18</v>
      </c>
      <c r="D270" s="28">
        <v>45616</v>
      </c>
      <c r="E270" s="27" t="s">
        <v>23</v>
      </c>
      <c r="F270" s="29">
        <v>15</v>
      </c>
      <c r="G270" s="27" t="s">
        <v>20</v>
      </c>
      <c r="H270" s="27" t="s">
        <v>19</v>
      </c>
      <c r="I270" s="29">
        <v>30</v>
      </c>
      <c r="J270" s="27" t="s">
        <v>19</v>
      </c>
      <c r="K270" s="29">
        <v>20</v>
      </c>
      <c r="L270" s="29">
        <v>3</v>
      </c>
      <c r="M270" s="29">
        <v>62</v>
      </c>
      <c r="N270" s="27" t="s">
        <v>340</v>
      </c>
      <c r="O270" s="27">
        <v>2024</v>
      </c>
      <c r="P270" s="29">
        <v>15</v>
      </c>
      <c r="Q270" s="29">
        <v>50</v>
      </c>
      <c r="R270" s="29">
        <v>62</v>
      </c>
      <c r="S270" s="30">
        <f>TabelaAssinantes!$L270/(SUM(TabelaAssinantes!$F270,TabelaAssinantes!$I270,TabelaAssinantes!$K270))</f>
        <v>4.6153846153846156E-2</v>
      </c>
      <c r="T270" s="31" t="str">
        <f>IF(TabelaAssinantes!$L270&gt;0,"Sim","Não")</f>
        <v>Sim</v>
      </c>
      <c r="U270" s="31">
        <f>TabelaAssinantes!$M270+TabelaAssinantes!$L270</f>
        <v>65</v>
      </c>
    </row>
    <row r="271" spans="1:21" x14ac:dyDescent="0.25">
      <c r="A271" s="27">
        <v>3500</v>
      </c>
      <c r="B271" s="26" t="s">
        <v>287</v>
      </c>
      <c r="C271" s="27" t="s">
        <v>26</v>
      </c>
      <c r="D271" s="28">
        <v>45617</v>
      </c>
      <c r="E271" s="27" t="s">
        <v>19</v>
      </c>
      <c r="F271" s="29">
        <v>10</v>
      </c>
      <c r="G271" s="27" t="s">
        <v>24</v>
      </c>
      <c r="H271" s="27" t="s">
        <v>23</v>
      </c>
      <c r="I271" s="29">
        <v>0</v>
      </c>
      <c r="J271" s="27" t="s">
        <v>19</v>
      </c>
      <c r="K271" s="29">
        <v>20</v>
      </c>
      <c r="L271" s="29">
        <v>15</v>
      </c>
      <c r="M271" s="29">
        <v>15</v>
      </c>
      <c r="N271" s="27" t="s">
        <v>340</v>
      </c>
      <c r="O271" s="27">
        <v>2024</v>
      </c>
      <c r="P271" s="29">
        <v>10</v>
      </c>
      <c r="Q271" s="29">
        <v>20</v>
      </c>
      <c r="R271" s="29">
        <v>15</v>
      </c>
      <c r="S271" s="30">
        <f>TabelaAssinantes!$L271/(SUM(TabelaAssinantes!$F271,TabelaAssinantes!$I271,TabelaAssinantes!$K271))</f>
        <v>0.5</v>
      </c>
      <c r="T271" s="31" t="str">
        <f>IF(TabelaAssinantes!$L271&gt;0,"Sim","Não")</f>
        <v>Sim</v>
      </c>
      <c r="U271" s="31">
        <f>TabelaAssinantes!$M271+TabelaAssinantes!$L271</f>
        <v>30</v>
      </c>
    </row>
    <row r="272" spans="1:21" x14ac:dyDescent="0.25">
      <c r="A272" s="27">
        <v>3501</v>
      </c>
      <c r="B272" s="26" t="s">
        <v>288</v>
      </c>
      <c r="C272" s="27" t="s">
        <v>22</v>
      </c>
      <c r="D272" s="28">
        <v>45618</v>
      </c>
      <c r="E272" s="27" t="s">
        <v>23</v>
      </c>
      <c r="F272" s="29">
        <v>5</v>
      </c>
      <c r="G272" s="27" t="s">
        <v>20</v>
      </c>
      <c r="H272" s="27" t="s">
        <v>23</v>
      </c>
      <c r="I272" s="29">
        <v>0</v>
      </c>
      <c r="J272" s="27" t="s">
        <v>23</v>
      </c>
      <c r="K272" s="29">
        <v>0</v>
      </c>
      <c r="L272" s="29">
        <v>1</v>
      </c>
      <c r="M272" s="29">
        <v>4</v>
      </c>
      <c r="N272" s="27" t="s">
        <v>340</v>
      </c>
      <c r="O272" s="27">
        <v>2024</v>
      </c>
      <c r="P272" s="29">
        <v>5</v>
      </c>
      <c r="Q272" s="29">
        <v>0</v>
      </c>
      <c r="R272" s="29">
        <v>4</v>
      </c>
      <c r="S272" s="30">
        <f>TabelaAssinantes!$L272/(SUM(TabelaAssinantes!$F272,TabelaAssinantes!$I272,TabelaAssinantes!$K272))</f>
        <v>0.2</v>
      </c>
      <c r="T272" s="31" t="str">
        <f>IF(TabelaAssinantes!$L272&gt;0,"Sim","Não")</f>
        <v>Sim</v>
      </c>
      <c r="U272" s="31">
        <f>TabelaAssinantes!$M272+TabelaAssinantes!$L272</f>
        <v>5</v>
      </c>
    </row>
    <row r="273" spans="1:21" x14ac:dyDescent="0.25">
      <c r="A273" s="27">
        <v>3502</v>
      </c>
      <c r="B273" s="26" t="s">
        <v>289</v>
      </c>
      <c r="C273" s="27" t="s">
        <v>18</v>
      </c>
      <c r="D273" s="28">
        <v>45619</v>
      </c>
      <c r="E273" s="27" t="s">
        <v>19</v>
      </c>
      <c r="F273" s="29">
        <v>15</v>
      </c>
      <c r="G273" s="27" t="s">
        <v>27</v>
      </c>
      <c r="H273" s="27" t="s">
        <v>19</v>
      </c>
      <c r="I273" s="29">
        <v>30</v>
      </c>
      <c r="J273" s="27" t="s">
        <v>19</v>
      </c>
      <c r="K273" s="29">
        <v>20</v>
      </c>
      <c r="L273" s="29">
        <v>7</v>
      </c>
      <c r="M273" s="29">
        <v>58</v>
      </c>
      <c r="N273" s="27" t="s">
        <v>340</v>
      </c>
      <c r="O273" s="27">
        <v>2024</v>
      </c>
      <c r="P273" s="29">
        <v>15</v>
      </c>
      <c r="Q273" s="29">
        <v>50</v>
      </c>
      <c r="R273" s="29">
        <v>58</v>
      </c>
      <c r="S273" s="30">
        <f>TabelaAssinantes!$L273/(SUM(TabelaAssinantes!$F273,TabelaAssinantes!$I273,TabelaAssinantes!$K273))</f>
        <v>0.1076923076923077</v>
      </c>
      <c r="T273" s="31" t="str">
        <f>IF(TabelaAssinantes!$L273&gt;0,"Sim","Não")</f>
        <v>Sim</v>
      </c>
      <c r="U273" s="31">
        <f>TabelaAssinantes!$M273+TabelaAssinantes!$L273</f>
        <v>65</v>
      </c>
    </row>
    <row r="274" spans="1:21" x14ac:dyDescent="0.25">
      <c r="A274" s="27">
        <v>3503</v>
      </c>
      <c r="B274" s="26" t="s">
        <v>148</v>
      </c>
      <c r="C274" s="27" t="s">
        <v>26</v>
      </c>
      <c r="D274" s="28">
        <v>45620</v>
      </c>
      <c r="E274" s="27" t="s">
        <v>23</v>
      </c>
      <c r="F274" s="29">
        <v>10</v>
      </c>
      <c r="G274" s="27" t="s">
        <v>20</v>
      </c>
      <c r="H274" s="27" t="s">
        <v>23</v>
      </c>
      <c r="I274" s="29">
        <v>0</v>
      </c>
      <c r="J274" s="27" t="s">
        <v>19</v>
      </c>
      <c r="K274" s="29">
        <v>20</v>
      </c>
      <c r="L274" s="29">
        <v>10</v>
      </c>
      <c r="M274" s="29">
        <v>20</v>
      </c>
      <c r="N274" s="27" t="s">
        <v>340</v>
      </c>
      <c r="O274" s="27">
        <v>2024</v>
      </c>
      <c r="P274" s="29">
        <v>10</v>
      </c>
      <c r="Q274" s="29">
        <v>20</v>
      </c>
      <c r="R274" s="29">
        <v>20</v>
      </c>
      <c r="S274" s="30">
        <f>TabelaAssinantes!$L274/(SUM(TabelaAssinantes!$F274,TabelaAssinantes!$I274,TabelaAssinantes!$K274))</f>
        <v>0.33333333333333331</v>
      </c>
      <c r="T274" s="31" t="str">
        <f>IF(TabelaAssinantes!$L274&gt;0,"Sim","Não")</f>
        <v>Sim</v>
      </c>
      <c r="U274" s="31">
        <f>TabelaAssinantes!$M274+TabelaAssinantes!$L274</f>
        <v>30</v>
      </c>
    </row>
    <row r="275" spans="1:21" x14ac:dyDescent="0.25">
      <c r="A275" s="27">
        <v>3504</v>
      </c>
      <c r="B275" s="26" t="s">
        <v>290</v>
      </c>
      <c r="C275" s="27" t="s">
        <v>22</v>
      </c>
      <c r="D275" s="28">
        <v>45621</v>
      </c>
      <c r="E275" s="27" t="s">
        <v>19</v>
      </c>
      <c r="F275" s="29">
        <v>5</v>
      </c>
      <c r="G275" s="27" t="s">
        <v>24</v>
      </c>
      <c r="H275" s="27" t="s">
        <v>23</v>
      </c>
      <c r="I275" s="29">
        <v>0</v>
      </c>
      <c r="J275" s="27" t="s">
        <v>23</v>
      </c>
      <c r="K275" s="29">
        <v>0</v>
      </c>
      <c r="L275" s="29">
        <v>0</v>
      </c>
      <c r="M275" s="29">
        <v>5</v>
      </c>
      <c r="N275" s="27" t="s">
        <v>340</v>
      </c>
      <c r="O275" s="27">
        <v>2024</v>
      </c>
      <c r="P275" s="29">
        <v>5</v>
      </c>
      <c r="Q275" s="29">
        <v>0</v>
      </c>
      <c r="R275" s="29">
        <v>5</v>
      </c>
      <c r="S275" s="30">
        <f>TabelaAssinantes!$L275/(SUM(TabelaAssinantes!$F275,TabelaAssinantes!$I275,TabelaAssinantes!$K275))</f>
        <v>0</v>
      </c>
      <c r="T275" s="31" t="str">
        <f>IF(TabelaAssinantes!$L275&gt;0,"Sim","Não")</f>
        <v>Não</v>
      </c>
      <c r="U275" s="31">
        <f>TabelaAssinantes!$M275+TabelaAssinantes!$L275</f>
        <v>5</v>
      </c>
    </row>
    <row r="276" spans="1:21" x14ac:dyDescent="0.25">
      <c r="A276" s="27">
        <v>3505</v>
      </c>
      <c r="B276" s="26" t="s">
        <v>291</v>
      </c>
      <c r="C276" s="27" t="s">
        <v>18</v>
      </c>
      <c r="D276" s="28">
        <v>45622</v>
      </c>
      <c r="E276" s="27" t="s">
        <v>23</v>
      </c>
      <c r="F276" s="29">
        <v>15</v>
      </c>
      <c r="G276" s="27" t="s">
        <v>20</v>
      </c>
      <c r="H276" s="27" t="s">
        <v>19</v>
      </c>
      <c r="I276" s="29">
        <v>30</v>
      </c>
      <c r="J276" s="27" t="s">
        <v>19</v>
      </c>
      <c r="K276" s="29">
        <v>20</v>
      </c>
      <c r="L276" s="29">
        <v>20</v>
      </c>
      <c r="M276" s="29">
        <v>45</v>
      </c>
      <c r="N276" s="27" t="s">
        <v>340</v>
      </c>
      <c r="O276" s="27">
        <v>2024</v>
      </c>
      <c r="P276" s="29">
        <v>15</v>
      </c>
      <c r="Q276" s="29">
        <v>50</v>
      </c>
      <c r="R276" s="29">
        <v>45</v>
      </c>
      <c r="S276" s="30">
        <f>TabelaAssinantes!$L276/(SUM(TabelaAssinantes!$F276,TabelaAssinantes!$I276,TabelaAssinantes!$K276))</f>
        <v>0.30769230769230771</v>
      </c>
      <c r="T276" s="31" t="str">
        <f>IF(TabelaAssinantes!$L276&gt;0,"Sim","Não")</f>
        <v>Sim</v>
      </c>
      <c r="U276" s="31">
        <f>TabelaAssinantes!$M276+TabelaAssinantes!$L276</f>
        <v>65</v>
      </c>
    </row>
    <row r="277" spans="1:21" x14ac:dyDescent="0.25">
      <c r="A277" s="27">
        <v>3506</v>
      </c>
      <c r="B277" s="26" t="s">
        <v>292</v>
      </c>
      <c r="C277" s="27" t="s">
        <v>26</v>
      </c>
      <c r="D277" s="28">
        <v>45623</v>
      </c>
      <c r="E277" s="27" t="s">
        <v>19</v>
      </c>
      <c r="F277" s="29">
        <v>10</v>
      </c>
      <c r="G277" s="27" t="s">
        <v>27</v>
      </c>
      <c r="H277" s="27" t="s">
        <v>23</v>
      </c>
      <c r="I277" s="29">
        <v>0</v>
      </c>
      <c r="J277" s="27" t="s">
        <v>19</v>
      </c>
      <c r="K277" s="29">
        <v>20</v>
      </c>
      <c r="L277" s="29">
        <v>15</v>
      </c>
      <c r="M277" s="29">
        <v>15</v>
      </c>
      <c r="N277" s="27" t="s">
        <v>340</v>
      </c>
      <c r="O277" s="27">
        <v>2024</v>
      </c>
      <c r="P277" s="29">
        <v>10</v>
      </c>
      <c r="Q277" s="29">
        <v>20</v>
      </c>
      <c r="R277" s="29">
        <v>15</v>
      </c>
      <c r="S277" s="30">
        <f>TabelaAssinantes!$L277/(SUM(TabelaAssinantes!$F277,TabelaAssinantes!$I277,TabelaAssinantes!$K277))</f>
        <v>0.5</v>
      </c>
      <c r="T277" s="31" t="str">
        <f>IF(TabelaAssinantes!$L277&gt;0,"Sim","Não")</f>
        <v>Sim</v>
      </c>
      <c r="U277" s="31">
        <f>TabelaAssinantes!$M277+TabelaAssinantes!$L277</f>
        <v>30</v>
      </c>
    </row>
    <row r="278" spans="1:21" x14ac:dyDescent="0.25">
      <c r="A278" s="27">
        <v>3507</v>
      </c>
      <c r="B278" s="26" t="s">
        <v>293</v>
      </c>
      <c r="C278" s="27" t="s">
        <v>22</v>
      </c>
      <c r="D278" s="28">
        <v>45624</v>
      </c>
      <c r="E278" s="27" t="s">
        <v>23</v>
      </c>
      <c r="F278" s="29">
        <v>5</v>
      </c>
      <c r="G278" s="27" t="s">
        <v>20</v>
      </c>
      <c r="H278" s="27" t="s">
        <v>23</v>
      </c>
      <c r="I278" s="29">
        <v>0</v>
      </c>
      <c r="J278" s="27" t="s">
        <v>23</v>
      </c>
      <c r="K278" s="29">
        <v>0</v>
      </c>
      <c r="L278" s="29">
        <v>1</v>
      </c>
      <c r="M278" s="29">
        <v>4</v>
      </c>
      <c r="N278" s="27" t="s">
        <v>340</v>
      </c>
      <c r="O278" s="27">
        <v>2024</v>
      </c>
      <c r="P278" s="29">
        <v>5</v>
      </c>
      <c r="Q278" s="29">
        <v>0</v>
      </c>
      <c r="R278" s="29">
        <v>4</v>
      </c>
      <c r="S278" s="30">
        <f>TabelaAssinantes!$L278/(SUM(TabelaAssinantes!$F278,TabelaAssinantes!$I278,TabelaAssinantes!$K278))</f>
        <v>0.2</v>
      </c>
      <c r="T278" s="31" t="str">
        <f>IF(TabelaAssinantes!$L278&gt;0,"Sim","Não")</f>
        <v>Sim</v>
      </c>
      <c r="U278" s="31">
        <f>TabelaAssinantes!$M278+TabelaAssinantes!$L278</f>
        <v>5</v>
      </c>
    </row>
    <row r="279" spans="1:21" x14ac:dyDescent="0.25">
      <c r="A279" s="27">
        <v>3508</v>
      </c>
      <c r="B279" s="26" t="s">
        <v>294</v>
      </c>
      <c r="C279" s="27" t="s">
        <v>18</v>
      </c>
      <c r="D279" s="28">
        <v>45625</v>
      </c>
      <c r="E279" s="27" t="s">
        <v>19</v>
      </c>
      <c r="F279" s="29">
        <v>15</v>
      </c>
      <c r="G279" s="27" t="s">
        <v>24</v>
      </c>
      <c r="H279" s="27" t="s">
        <v>19</v>
      </c>
      <c r="I279" s="29">
        <v>30</v>
      </c>
      <c r="J279" s="27" t="s">
        <v>19</v>
      </c>
      <c r="K279" s="29">
        <v>20</v>
      </c>
      <c r="L279" s="29">
        <v>3</v>
      </c>
      <c r="M279" s="29">
        <v>62</v>
      </c>
      <c r="N279" s="27" t="s">
        <v>340</v>
      </c>
      <c r="O279" s="27">
        <v>2024</v>
      </c>
      <c r="P279" s="29">
        <v>15</v>
      </c>
      <c r="Q279" s="29">
        <v>50</v>
      </c>
      <c r="R279" s="29">
        <v>62</v>
      </c>
      <c r="S279" s="30">
        <f>TabelaAssinantes!$L279/(SUM(TabelaAssinantes!$F279,TabelaAssinantes!$I279,TabelaAssinantes!$K279))</f>
        <v>4.6153846153846156E-2</v>
      </c>
      <c r="T279" s="31" t="str">
        <f>IF(TabelaAssinantes!$L279&gt;0,"Sim","Não")</f>
        <v>Sim</v>
      </c>
      <c r="U279" s="31">
        <f>TabelaAssinantes!$M279+TabelaAssinantes!$L279</f>
        <v>65</v>
      </c>
    </row>
    <row r="280" spans="1:21" x14ac:dyDescent="0.25">
      <c r="A280" s="27">
        <v>3509</v>
      </c>
      <c r="B280" s="26" t="s">
        <v>295</v>
      </c>
      <c r="C280" s="27" t="s">
        <v>26</v>
      </c>
      <c r="D280" s="28">
        <v>45626</v>
      </c>
      <c r="E280" s="27" t="s">
        <v>23</v>
      </c>
      <c r="F280" s="29">
        <v>10</v>
      </c>
      <c r="G280" s="27" t="s">
        <v>20</v>
      </c>
      <c r="H280" s="27" t="s">
        <v>23</v>
      </c>
      <c r="I280" s="29">
        <v>0</v>
      </c>
      <c r="J280" s="27" t="s">
        <v>19</v>
      </c>
      <c r="K280" s="29">
        <v>20</v>
      </c>
      <c r="L280" s="29">
        <v>10</v>
      </c>
      <c r="M280" s="29">
        <v>20</v>
      </c>
      <c r="N280" s="27" t="s">
        <v>340</v>
      </c>
      <c r="O280" s="27">
        <v>2024</v>
      </c>
      <c r="P280" s="29">
        <v>10</v>
      </c>
      <c r="Q280" s="29">
        <v>20</v>
      </c>
      <c r="R280" s="29">
        <v>20</v>
      </c>
      <c r="S280" s="30">
        <f>TabelaAssinantes!$L280/(SUM(TabelaAssinantes!$F280,TabelaAssinantes!$I280,TabelaAssinantes!$K280))</f>
        <v>0.33333333333333331</v>
      </c>
      <c r="T280" s="31" t="str">
        <f>IF(TabelaAssinantes!$L280&gt;0,"Sim","Não")</f>
        <v>Sim</v>
      </c>
      <c r="U280" s="31">
        <f>TabelaAssinantes!$M280+TabelaAssinantes!$L280</f>
        <v>30</v>
      </c>
    </row>
    <row r="281" spans="1:21" x14ac:dyDescent="0.25">
      <c r="A281" s="27">
        <v>3510</v>
      </c>
      <c r="B281" s="26" t="s">
        <v>296</v>
      </c>
      <c r="C281" s="27" t="s">
        <v>22</v>
      </c>
      <c r="D281" s="28">
        <v>45627</v>
      </c>
      <c r="E281" s="27" t="s">
        <v>19</v>
      </c>
      <c r="F281" s="29">
        <v>5</v>
      </c>
      <c r="G281" s="27" t="s">
        <v>27</v>
      </c>
      <c r="H281" s="27" t="s">
        <v>23</v>
      </c>
      <c r="I281" s="29">
        <v>0</v>
      </c>
      <c r="J281" s="27" t="s">
        <v>23</v>
      </c>
      <c r="K281" s="29">
        <v>0</v>
      </c>
      <c r="L281" s="29">
        <v>0</v>
      </c>
      <c r="M281" s="29">
        <v>5</v>
      </c>
      <c r="N281" s="27" t="s">
        <v>341</v>
      </c>
      <c r="O281" s="27">
        <v>2024</v>
      </c>
      <c r="P281" s="29">
        <v>5</v>
      </c>
      <c r="Q281" s="29">
        <v>0</v>
      </c>
      <c r="R281" s="29">
        <v>5</v>
      </c>
      <c r="S281" s="30">
        <f>TabelaAssinantes!$L281/(SUM(TabelaAssinantes!$F281,TabelaAssinantes!$I281,TabelaAssinantes!$K281))</f>
        <v>0</v>
      </c>
      <c r="T281" s="31" t="str">
        <f>IF(TabelaAssinantes!$L281&gt;0,"Sim","Não")</f>
        <v>Não</v>
      </c>
      <c r="U281" s="31">
        <f>TabelaAssinantes!$M281+TabelaAssinantes!$L281</f>
        <v>5</v>
      </c>
    </row>
    <row r="282" spans="1:21" x14ac:dyDescent="0.25">
      <c r="A282" s="27">
        <v>3511</v>
      </c>
      <c r="B282" s="26" t="s">
        <v>297</v>
      </c>
      <c r="C282" s="27" t="s">
        <v>18</v>
      </c>
      <c r="D282" s="28">
        <v>45628</v>
      </c>
      <c r="E282" s="27" t="s">
        <v>23</v>
      </c>
      <c r="F282" s="29">
        <v>15</v>
      </c>
      <c r="G282" s="27" t="s">
        <v>20</v>
      </c>
      <c r="H282" s="27" t="s">
        <v>19</v>
      </c>
      <c r="I282" s="29">
        <v>30</v>
      </c>
      <c r="J282" s="27" t="s">
        <v>19</v>
      </c>
      <c r="K282" s="29">
        <v>20</v>
      </c>
      <c r="L282" s="29">
        <v>15</v>
      </c>
      <c r="M282" s="29">
        <v>50</v>
      </c>
      <c r="N282" s="27" t="s">
        <v>341</v>
      </c>
      <c r="O282" s="27">
        <v>2024</v>
      </c>
      <c r="P282" s="29">
        <v>15</v>
      </c>
      <c r="Q282" s="29">
        <v>50</v>
      </c>
      <c r="R282" s="29">
        <v>50</v>
      </c>
      <c r="S282" s="30">
        <f>TabelaAssinantes!$L282/(SUM(TabelaAssinantes!$F282,TabelaAssinantes!$I282,TabelaAssinantes!$K282))</f>
        <v>0.23076923076923078</v>
      </c>
      <c r="T282" s="31" t="str">
        <f>IF(TabelaAssinantes!$L282&gt;0,"Sim","Não")</f>
        <v>Sim</v>
      </c>
      <c r="U282" s="31">
        <f>TabelaAssinantes!$M282+TabelaAssinantes!$L282</f>
        <v>65</v>
      </c>
    </row>
    <row r="283" spans="1:21" x14ac:dyDescent="0.25">
      <c r="A283" s="27">
        <v>3512</v>
      </c>
      <c r="B283" s="26" t="s">
        <v>298</v>
      </c>
      <c r="C283" s="27" t="s">
        <v>26</v>
      </c>
      <c r="D283" s="28">
        <v>45629</v>
      </c>
      <c r="E283" s="27" t="s">
        <v>19</v>
      </c>
      <c r="F283" s="29">
        <v>10</v>
      </c>
      <c r="G283" s="27" t="s">
        <v>24</v>
      </c>
      <c r="H283" s="27" t="s">
        <v>23</v>
      </c>
      <c r="I283" s="29">
        <v>0</v>
      </c>
      <c r="J283" s="27" t="s">
        <v>19</v>
      </c>
      <c r="K283" s="29">
        <v>20</v>
      </c>
      <c r="L283" s="29">
        <v>15</v>
      </c>
      <c r="M283" s="29">
        <v>15</v>
      </c>
      <c r="N283" s="27" t="s">
        <v>341</v>
      </c>
      <c r="O283" s="27">
        <v>2024</v>
      </c>
      <c r="P283" s="29">
        <v>10</v>
      </c>
      <c r="Q283" s="29">
        <v>20</v>
      </c>
      <c r="R283" s="29">
        <v>15</v>
      </c>
      <c r="S283" s="30">
        <f>TabelaAssinantes!$L283/(SUM(TabelaAssinantes!$F283,TabelaAssinantes!$I283,TabelaAssinantes!$K283))</f>
        <v>0.5</v>
      </c>
      <c r="T283" s="31" t="str">
        <f>IF(TabelaAssinantes!$L283&gt;0,"Sim","Não")</f>
        <v>Sim</v>
      </c>
      <c r="U283" s="31">
        <f>TabelaAssinantes!$M283+TabelaAssinantes!$L283</f>
        <v>30</v>
      </c>
    </row>
    <row r="284" spans="1:21" x14ac:dyDescent="0.25">
      <c r="A284" s="27">
        <v>3513</v>
      </c>
      <c r="B284" s="26" t="s">
        <v>299</v>
      </c>
      <c r="C284" s="27" t="s">
        <v>22</v>
      </c>
      <c r="D284" s="28">
        <v>45630</v>
      </c>
      <c r="E284" s="27" t="s">
        <v>23</v>
      </c>
      <c r="F284" s="29">
        <v>5</v>
      </c>
      <c r="G284" s="27" t="s">
        <v>20</v>
      </c>
      <c r="H284" s="27" t="s">
        <v>23</v>
      </c>
      <c r="I284" s="29">
        <v>0</v>
      </c>
      <c r="J284" s="27" t="s">
        <v>23</v>
      </c>
      <c r="K284" s="29">
        <v>0</v>
      </c>
      <c r="L284" s="29">
        <v>1</v>
      </c>
      <c r="M284" s="29">
        <v>4</v>
      </c>
      <c r="N284" s="27" t="s">
        <v>341</v>
      </c>
      <c r="O284" s="27">
        <v>2024</v>
      </c>
      <c r="P284" s="29">
        <v>5</v>
      </c>
      <c r="Q284" s="29">
        <v>0</v>
      </c>
      <c r="R284" s="29">
        <v>4</v>
      </c>
      <c r="S284" s="30">
        <f>TabelaAssinantes!$L284/(SUM(TabelaAssinantes!$F284,TabelaAssinantes!$I284,TabelaAssinantes!$K284))</f>
        <v>0.2</v>
      </c>
      <c r="T284" s="31" t="str">
        <f>IF(TabelaAssinantes!$L284&gt;0,"Sim","Não")</f>
        <v>Sim</v>
      </c>
      <c r="U284" s="31">
        <f>TabelaAssinantes!$M284+TabelaAssinantes!$L284</f>
        <v>5</v>
      </c>
    </row>
    <row r="285" spans="1:21" x14ac:dyDescent="0.25">
      <c r="A285" s="27">
        <v>3514</v>
      </c>
      <c r="B285" s="26" t="s">
        <v>300</v>
      </c>
      <c r="C285" s="27" t="s">
        <v>18</v>
      </c>
      <c r="D285" s="28">
        <v>45631</v>
      </c>
      <c r="E285" s="27" t="s">
        <v>19</v>
      </c>
      <c r="F285" s="29">
        <v>15</v>
      </c>
      <c r="G285" s="27" t="s">
        <v>27</v>
      </c>
      <c r="H285" s="27" t="s">
        <v>19</v>
      </c>
      <c r="I285" s="29">
        <v>30</v>
      </c>
      <c r="J285" s="27" t="s">
        <v>19</v>
      </c>
      <c r="K285" s="29">
        <v>20</v>
      </c>
      <c r="L285" s="29">
        <v>7</v>
      </c>
      <c r="M285" s="29">
        <v>58</v>
      </c>
      <c r="N285" s="27" t="s">
        <v>341</v>
      </c>
      <c r="O285" s="27">
        <v>2024</v>
      </c>
      <c r="P285" s="29">
        <v>15</v>
      </c>
      <c r="Q285" s="29">
        <v>50</v>
      </c>
      <c r="R285" s="29">
        <v>58</v>
      </c>
      <c r="S285" s="30">
        <f>TabelaAssinantes!$L285/(SUM(TabelaAssinantes!$F285,TabelaAssinantes!$I285,TabelaAssinantes!$K285))</f>
        <v>0.1076923076923077</v>
      </c>
      <c r="T285" s="31" t="str">
        <f>IF(TabelaAssinantes!$L285&gt;0,"Sim","Não")</f>
        <v>Sim</v>
      </c>
      <c r="U285" s="31">
        <f>TabelaAssinantes!$M285+TabelaAssinantes!$L285</f>
        <v>65</v>
      </c>
    </row>
    <row r="286" spans="1:21" x14ac:dyDescent="0.25">
      <c r="A286" s="27">
        <v>3515</v>
      </c>
      <c r="B286" s="26" t="s">
        <v>159</v>
      </c>
      <c r="C286" s="27" t="s">
        <v>26</v>
      </c>
      <c r="D286" s="28">
        <v>45632</v>
      </c>
      <c r="E286" s="27" t="s">
        <v>23</v>
      </c>
      <c r="F286" s="29">
        <v>10</v>
      </c>
      <c r="G286" s="27" t="s">
        <v>20</v>
      </c>
      <c r="H286" s="27" t="s">
        <v>23</v>
      </c>
      <c r="I286" s="29">
        <v>0</v>
      </c>
      <c r="J286" s="27" t="s">
        <v>19</v>
      </c>
      <c r="K286" s="29">
        <v>20</v>
      </c>
      <c r="L286" s="29">
        <v>10</v>
      </c>
      <c r="M286" s="29">
        <v>20</v>
      </c>
      <c r="N286" s="27" t="s">
        <v>341</v>
      </c>
      <c r="O286" s="27">
        <v>2024</v>
      </c>
      <c r="P286" s="29">
        <v>10</v>
      </c>
      <c r="Q286" s="29">
        <v>20</v>
      </c>
      <c r="R286" s="29">
        <v>20</v>
      </c>
      <c r="S286" s="30">
        <f>TabelaAssinantes!$L286/(SUM(TabelaAssinantes!$F286,TabelaAssinantes!$I286,TabelaAssinantes!$K286))</f>
        <v>0.33333333333333331</v>
      </c>
      <c r="T286" s="31" t="str">
        <f>IF(TabelaAssinantes!$L286&gt;0,"Sim","Não")</f>
        <v>Sim</v>
      </c>
      <c r="U286" s="31">
        <f>TabelaAssinantes!$M286+TabelaAssinantes!$L286</f>
        <v>30</v>
      </c>
    </row>
    <row r="287" spans="1:21" x14ac:dyDescent="0.25">
      <c r="A287" s="27">
        <v>3516</v>
      </c>
      <c r="B287" s="26" t="s">
        <v>160</v>
      </c>
      <c r="C287" s="27" t="s">
        <v>22</v>
      </c>
      <c r="D287" s="28">
        <v>45633</v>
      </c>
      <c r="E287" s="27" t="s">
        <v>19</v>
      </c>
      <c r="F287" s="29">
        <v>5</v>
      </c>
      <c r="G287" s="27" t="s">
        <v>24</v>
      </c>
      <c r="H287" s="27" t="s">
        <v>23</v>
      </c>
      <c r="I287" s="29">
        <v>0</v>
      </c>
      <c r="J287" s="27" t="s">
        <v>23</v>
      </c>
      <c r="K287" s="29">
        <v>0</v>
      </c>
      <c r="L287" s="29">
        <v>0</v>
      </c>
      <c r="M287" s="29">
        <v>5</v>
      </c>
      <c r="N287" s="27" t="s">
        <v>341</v>
      </c>
      <c r="O287" s="27">
        <v>2024</v>
      </c>
      <c r="P287" s="29">
        <v>5</v>
      </c>
      <c r="Q287" s="29">
        <v>0</v>
      </c>
      <c r="R287" s="29">
        <v>5</v>
      </c>
      <c r="S287" s="30">
        <f>TabelaAssinantes!$L287/(SUM(TabelaAssinantes!$F287,TabelaAssinantes!$I287,TabelaAssinantes!$K287))</f>
        <v>0</v>
      </c>
      <c r="T287" s="31" t="str">
        <f>IF(TabelaAssinantes!$L287&gt;0,"Sim","Não")</f>
        <v>Não</v>
      </c>
      <c r="U287" s="31">
        <f>TabelaAssinantes!$M287+TabelaAssinantes!$L287</f>
        <v>5</v>
      </c>
    </row>
    <row r="288" spans="1:21" x14ac:dyDescent="0.25">
      <c r="A288" s="27">
        <v>3517</v>
      </c>
      <c r="B288" s="26" t="s">
        <v>210</v>
      </c>
      <c r="C288" s="27" t="s">
        <v>18</v>
      </c>
      <c r="D288" s="28">
        <v>45634</v>
      </c>
      <c r="E288" s="27" t="s">
        <v>23</v>
      </c>
      <c r="F288" s="29">
        <v>15</v>
      </c>
      <c r="G288" s="27" t="s">
        <v>20</v>
      </c>
      <c r="H288" s="27" t="s">
        <v>19</v>
      </c>
      <c r="I288" s="29">
        <v>30</v>
      </c>
      <c r="J288" s="27" t="s">
        <v>19</v>
      </c>
      <c r="K288" s="29">
        <v>20</v>
      </c>
      <c r="L288" s="29">
        <v>20</v>
      </c>
      <c r="M288" s="29">
        <v>45</v>
      </c>
      <c r="N288" s="27" t="s">
        <v>341</v>
      </c>
      <c r="O288" s="27">
        <v>2024</v>
      </c>
      <c r="P288" s="29">
        <v>15</v>
      </c>
      <c r="Q288" s="29">
        <v>50</v>
      </c>
      <c r="R288" s="29">
        <v>45</v>
      </c>
      <c r="S288" s="30">
        <f>TabelaAssinantes!$L288/(SUM(TabelaAssinantes!$F288,TabelaAssinantes!$I288,TabelaAssinantes!$K288))</f>
        <v>0.30769230769230771</v>
      </c>
      <c r="T288" s="31" t="str">
        <f>IF(TabelaAssinantes!$L288&gt;0,"Sim","Não")</f>
        <v>Sim</v>
      </c>
      <c r="U288" s="31">
        <f>TabelaAssinantes!$M288+TabelaAssinantes!$L288</f>
        <v>65</v>
      </c>
    </row>
    <row r="289" spans="1:21" x14ac:dyDescent="0.25">
      <c r="A289" s="27">
        <v>3518</v>
      </c>
      <c r="B289" s="26" t="s">
        <v>301</v>
      </c>
      <c r="C289" s="27" t="s">
        <v>26</v>
      </c>
      <c r="D289" s="28">
        <v>45635</v>
      </c>
      <c r="E289" s="27" t="s">
        <v>19</v>
      </c>
      <c r="F289" s="29">
        <v>10</v>
      </c>
      <c r="G289" s="27" t="s">
        <v>27</v>
      </c>
      <c r="H289" s="27" t="s">
        <v>23</v>
      </c>
      <c r="I289" s="29">
        <v>0</v>
      </c>
      <c r="J289" s="27" t="s">
        <v>19</v>
      </c>
      <c r="K289" s="29">
        <v>20</v>
      </c>
      <c r="L289" s="29">
        <v>12</v>
      </c>
      <c r="M289" s="29">
        <v>18</v>
      </c>
      <c r="N289" s="27" t="s">
        <v>341</v>
      </c>
      <c r="O289" s="27">
        <v>2024</v>
      </c>
      <c r="P289" s="29">
        <v>10</v>
      </c>
      <c r="Q289" s="29">
        <v>20</v>
      </c>
      <c r="R289" s="29">
        <v>18</v>
      </c>
      <c r="S289" s="30">
        <f>TabelaAssinantes!$L289/(SUM(TabelaAssinantes!$F289,TabelaAssinantes!$I289,TabelaAssinantes!$K289))</f>
        <v>0.4</v>
      </c>
      <c r="T289" s="31" t="str">
        <f>IF(TabelaAssinantes!$L289&gt;0,"Sim","Não")</f>
        <v>Sim</v>
      </c>
      <c r="U289" s="31">
        <f>TabelaAssinantes!$M289+TabelaAssinantes!$L289</f>
        <v>30</v>
      </c>
    </row>
    <row r="290" spans="1:21" x14ac:dyDescent="0.25">
      <c r="A290" s="27">
        <v>3519</v>
      </c>
      <c r="B290" s="26" t="s">
        <v>302</v>
      </c>
      <c r="C290" s="27" t="s">
        <v>22</v>
      </c>
      <c r="D290" s="28">
        <v>45636</v>
      </c>
      <c r="E290" s="27" t="s">
        <v>23</v>
      </c>
      <c r="F290" s="29">
        <v>5</v>
      </c>
      <c r="G290" s="27" t="s">
        <v>20</v>
      </c>
      <c r="H290" s="27" t="s">
        <v>23</v>
      </c>
      <c r="I290" s="29">
        <v>0</v>
      </c>
      <c r="J290" s="27" t="s">
        <v>23</v>
      </c>
      <c r="K290" s="29">
        <v>0</v>
      </c>
      <c r="L290" s="29">
        <v>2</v>
      </c>
      <c r="M290" s="29">
        <v>3</v>
      </c>
      <c r="N290" s="27" t="s">
        <v>341</v>
      </c>
      <c r="O290" s="27">
        <v>2024</v>
      </c>
      <c r="P290" s="29">
        <v>5</v>
      </c>
      <c r="Q290" s="29">
        <v>0</v>
      </c>
      <c r="R290" s="29">
        <v>3</v>
      </c>
      <c r="S290" s="30">
        <f>TabelaAssinantes!$L290/(SUM(TabelaAssinantes!$F290,TabelaAssinantes!$I290,TabelaAssinantes!$K290))</f>
        <v>0.4</v>
      </c>
      <c r="T290" s="31" t="str">
        <f>IF(TabelaAssinantes!$L290&gt;0,"Sim","Não")</f>
        <v>Sim</v>
      </c>
      <c r="U290" s="31">
        <f>TabelaAssinantes!$M290+TabelaAssinantes!$L290</f>
        <v>5</v>
      </c>
    </row>
    <row r="291" spans="1:21" x14ac:dyDescent="0.25">
      <c r="A291" s="27">
        <v>3520</v>
      </c>
      <c r="B291" s="26" t="s">
        <v>303</v>
      </c>
      <c r="C291" s="27" t="s">
        <v>18</v>
      </c>
      <c r="D291" s="28">
        <v>45637</v>
      </c>
      <c r="E291" s="27" t="s">
        <v>19</v>
      </c>
      <c r="F291" s="29">
        <v>15</v>
      </c>
      <c r="G291" s="27" t="s">
        <v>24</v>
      </c>
      <c r="H291" s="27" t="s">
        <v>19</v>
      </c>
      <c r="I291" s="29">
        <v>30</v>
      </c>
      <c r="J291" s="27" t="s">
        <v>19</v>
      </c>
      <c r="K291" s="29">
        <v>20</v>
      </c>
      <c r="L291" s="29">
        <v>5</v>
      </c>
      <c r="M291" s="29">
        <v>60</v>
      </c>
      <c r="N291" s="27" t="s">
        <v>341</v>
      </c>
      <c r="O291" s="27">
        <v>2024</v>
      </c>
      <c r="P291" s="29">
        <v>15</v>
      </c>
      <c r="Q291" s="29">
        <v>50</v>
      </c>
      <c r="R291" s="29">
        <v>60</v>
      </c>
      <c r="S291" s="30">
        <f>TabelaAssinantes!$L291/(SUM(TabelaAssinantes!$F291,TabelaAssinantes!$I291,TabelaAssinantes!$K291))</f>
        <v>7.6923076923076927E-2</v>
      </c>
      <c r="T291" s="31" t="str">
        <f>IF(TabelaAssinantes!$L291&gt;0,"Sim","Não")</f>
        <v>Sim</v>
      </c>
      <c r="U291" s="31">
        <f>TabelaAssinantes!$M291+TabelaAssinantes!$L291</f>
        <v>65</v>
      </c>
    </row>
    <row r="292" spans="1:21" x14ac:dyDescent="0.25">
      <c r="A292" s="27">
        <v>3521</v>
      </c>
      <c r="B292" s="26" t="s">
        <v>304</v>
      </c>
      <c r="C292" s="27" t="s">
        <v>26</v>
      </c>
      <c r="D292" s="28">
        <v>45638</v>
      </c>
      <c r="E292" s="27" t="s">
        <v>23</v>
      </c>
      <c r="F292" s="29">
        <v>10</v>
      </c>
      <c r="G292" s="27" t="s">
        <v>20</v>
      </c>
      <c r="H292" s="27" t="s">
        <v>23</v>
      </c>
      <c r="I292" s="29">
        <v>0</v>
      </c>
      <c r="J292" s="27" t="s">
        <v>19</v>
      </c>
      <c r="K292" s="29">
        <v>20</v>
      </c>
      <c r="L292" s="29">
        <v>10</v>
      </c>
      <c r="M292" s="29">
        <v>20</v>
      </c>
      <c r="N292" s="27" t="s">
        <v>341</v>
      </c>
      <c r="O292" s="27">
        <v>2024</v>
      </c>
      <c r="P292" s="29">
        <v>10</v>
      </c>
      <c r="Q292" s="29">
        <v>20</v>
      </c>
      <c r="R292" s="29">
        <v>20</v>
      </c>
      <c r="S292" s="30">
        <f>TabelaAssinantes!$L292/(SUM(TabelaAssinantes!$F292,TabelaAssinantes!$I292,TabelaAssinantes!$K292))</f>
        <v>0.33333333333333331</v>
      </c>
      <c r="T292" s="31" t="str">
        <f>IF(TabelaAssinantes!$L292&gt;0,"Sim","Não")</f>
        <v>Sim</v>
      </c>
      <c r="U292" s="31">
        <f>TabelaAssinantes!$M292+TabelaAssinantes!$L292</f>
        <v>30</v>
      </c>
    </row>
    <row r="293" spans="1:21" x14ac:dyDescent="0.25">
      <c r="A293" s="27">
        <v>3522</v>
      </c>
      <c r="B293" s="26" t="s">
        <v>305</v>
      </c>
      <c r="C293" s="27" t="s">
        <v>22</v>
      </c>
      <c r="D293" s="28">
        <v>45639</v>
      </c>
      <c r="E293" s="27" t="s">
        <v>19</v>
      </c>
      <c r="F293" s="29">
        <v>5</v>
      </c>
      <c r="G293" s="27" t="s">
        <v>27</v>
      </c>
      <c r="H293" s="27" t="s">
        <v>23</v>
      </c>
      <c r="I293" s="29">
        <v>0</v>
      </c>
      <c r="J293" s="27" t="s">
        <v>23</v>
      </c>
      <c r="K293" s="29">
        <v>0</v>
      </c>
      <c r="L293" s="29">
        <v>0</v>
      </c>
      <c r="M293" s="29">
        <v>5</v>
      </c>
      <c r="N293" s="27" t="s">
        <v>341</v>
      </c>
      <c r="O293" s="27">
        <v>2024</v>
      </c>
      <c r="P293" s="29">
        <v>5</v>
      </c>
      <c r="Q293" s="29">
        <v>0</v>
      </c>
      <c r="R293" s="29">
        <v>5</v>
      </c>
      <c r="S293" s="30">
        <f>TabelaAssinantes!$L293/(SUM(TabelaAssinantes!$F293,TabelaAssinantes!$I293,TabelaAssinantes!$K293))</f>
        <v>0</v>
      </c>
      <c r="T293" s="31" t="str">
        <f>IF(TabelaAssinantes!$L293&gt;0,"Sim","Não")</f>
        <v>Não</v>
      </c>
      <c r="U293" s="31">
        <f>TabelaAssinantes!$M293+TabelaAssinantes!$L293</f>
        <v>5</v>
      </c>
    </row>
    <row r="294" spans="1:21" x14ac:dyDescent="0.25">
      <c r="A294" s="27">
        <v>3523</v>
      </c>
      <c r="B294" s="26" t="s">
        <v>306</v>
      </c>
      <c r="C294" s="27" t="s">
        <v>18</v>
      </c>
      <c r="D294" s="28">
        <v>45640</v>
      </c>
      <c r="E294" s="27" t="s">
        <v>23</v>
      </c>
      <c r="F294" s="29">
        <v>15</v>
      </c>
      <c r="G294" s="27" t="s">
        <v>20</v>
      </c>
      <c r="H294" s="27" t="s">
        <v>19</v>
      </c>
      <c r="I294" s="29">
        <v>30</v>
      </c>
      <c r="J294" s="27" t="s">
        <v>19</v>
      </c>
      <c r="K294" s="29">
        <v>20</v>
      </c>
      <c r="L294" s="29">
        <v>3</v>
      </c>
      <c r="M294" s="29">
        <v>62</v>
      </c>
      <c r="N294" s="27" t="s">
        <v>341</v>
      </c>
      <c r="O294" s="27">
        <v>2024</v>
      </c>
      <c r="P294" s="29">
        <v>15</v>
      </c>
      <c r="Q294" s="29">
        <v>50</v>
      </c>
      <c r="R294" s="29">
        <v>62</v>
      </c>
      <c r="S294" s="30">
        <f>TabelaAssinantes!$L294/(SUM(TabelaAssinantes!$F294,TabelaAssinantes!$I294,TabelaAssinantes!$K294))</f>
        <v>4.6153846153846156E-2</v>
      </c>
      <c r="T294" s="31" t="str">
        <f>IF(TabelaAssinantes!$L294&gt;0,"Sim","Não")</f>
        <v>Sim</v>
      </c>
      <c r="U294" s="31">
        <f>TabelaAssinantes!$M294+TabelaAssinantes!$L294</f>
        <v>65</v>
      </c>
    </row>
    <row r="295" spans="1:21" x14ac:dyDescent="0.25">
      <c r="A295" s="27">
        <v>3524</v>
      </c>
      <c r="B295" s="26" t="s">
        <v>307</v>
      </c>
      <c r="C295" s="27" t="s">
        <v>26</v>
      </c>
      <c r="D295" s="28">
        <v>45641</v>
      </c>
      <c r="E295" s="27" t="s">
        <v>19</v>
      </c>
      <c r="F295" s="29">
        <v>10</v>
      </c>
      <c r="G295" s="27" t="s">
        <v>24</v>
      </c>
      <c r="H295" s="27" t="s">
        <v>23</v>
      </c>
      <c r="I295" s="29">
        <v>0</v>
      </c>
      <c r="J295" s="27" t="s">
        <v>19</v>
      </c>
      <c r="K295" s="29">
        <v>20</v>
      </c>
      <c r="L295" s="29">
        <v>15</v>
      </c>
      <c r="M295" s="29">
        <v>15</v>
      </c>
      <c r="N295" s="27" t="s">
        <v>341</v>
      </c>
      <c r="O295" s="27">
        <v>2024</v>
      </c>
      <c r="P295" s="29">
        <v>10</v>
      </c>
      <c r="Q295" s="29">
        <v>20</v>
      </c>
      <c r="R295" s="29">
        <v>15</v>
      </c>
      <c r="S295" s="30">
        <f>TabelaAssinantes!$L295/(SUM(TabelaAssinantes!$F295,TabelaAssinantes!$I295,TabelaAssinantes!$K295))</f>
        <v>0.5</v>
      </c>
      <c r="T295" s="31" t="str">
        <f>IF(TabelaAssinantes!$L295&gt;0,"Sim","Não")</f>
        <v>Sim</v>
      </c>
      <c r="U295" s="31">
        <f>TabelaAssinantes!$M295+TabelaAssinantes!$L295</f>
        <v>30</v>
      </c>
    </row>
    <row r="296" spans="1:21" x14ac:dyDescent="0.25">
      <c r="A296" s="27">
        <v>3525</v>
      </c>
      <c r="B296" s="26" t="s">
        <v>308</v>
      </c>
      <c r="C296" s="27" t="s">
        <v>22</v>
      </c>
      <c r="D296" s="28">
        <v>45642</v>
      </c>
      <c r="E296" s="27" t="s">
        <v>23</v>
      </c>
      <c r="F296" s="29">
        <v>5</v>
      </c>
      <c r="G296" s="27" t="s">
        <v>20</v>
      </c>
      <c r="H296" s="27" t="s">
        <v>23</v>
      </c>
      <c r="I296" s="29">
        <v>0</v>
      </c>
      <c r="J296" s="27" t="s">
        <v>23</v>
      </c>
      <c r="K296" s="29">
        <v>0</v>
      </c>
      <c r="L296" s="29">
        <v>1</v>
      </c>
      <c r="M296" s="29">
        <v>4</v>
      </c>
      <c r="N296" s="27" t="s">
        <v>341</v>
      </c>
      <c r="O296" s="27">
        <v>2024</v>
      </c>
      <c r="P296" s="29">
        <v>5</v>
      </c>
      <c r="Q296" s="29">
        <v>0</v>
      </c>
      <c r="R296" s="29">
        <v>4</v>
      </c>
      <c r="S296" s="30">
        <f>TabelaAssinantes!$L296/(SUM(TabelaAssinantes!$F296,TabelaAssinantes!$I296,TabelaAssinantes!$K296))</f>
        <v>0.2</v>
      </c>
      <c r="T296" s="31" t="str">
        <f>IF(TabelaAssinantes!$L296&gt;0,"Sim","Não")</f>
        <v>Sim</v>
      </c>
      <c r="U296" s="31">
        <f>TabelaAssinantes!$M296+TabelaAssinantes!$L296</f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R296"/>
  <sheetViews>
    <sheetView zoomScale="90" zoomScaleNormal="90" workbookViewId="0">
      <selection activeCell="L2" sqref="L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  <col min="14" max="14" width="14.28515625" bestFit="1" customWidth="1"/>
  </cols>
  <sheetData>
    <row r="1" spans="1:18" ht="45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313</v>
      </c>
      <c r="G1" s="9" t="s">
        <v>16</v>
      </c>
      <c r="H1" s="9" t="s">
        <v>312</v>
      </c>
      <c r="I1" s="9" t="s">
        <v>324</v>
      </c>
      <c r="J1" s="9" t="s">
        <v>30</v>
      </c>
      <c r="K1" s="9" t="s">
        <v>31</v>
      </c>
      <c r="L1" s="9" t="s">
        <v>32</v>
      </c>
      <c r="M1" s="9" t="s">
        <v>33</v>
      </c>
      <c r="N1" s="9" t="s">
        <v>325</v>
      </c>
      <c r="O1" s="9" t="s">
        <v>326</v>
      </c>
      <c r="P1" s="9" t="s">
        <v>327</v>
      </c>
      <c r="Q1" s="9" t="s">
        <v>328</v>
      </c>
      <c r="R1" s="9" t="s">
        <v>329</v>
      </c>
    </row>
    <row r="2" spans="1:18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  <c r="N2" s="11" t="str">
        <f>TEXT(Tabela1[[#This Row],[Start Date]],"mmmm")</f>
        <v>janeiro</v>
      </c>
      <c r="O2" s="21">
        <f>YEAR(Tabela1[[#This Row],[Start Date]])</f>
        <v>2024</v>
      </c>
      <c r="P2" s="11">
        <f>Tabela1[[#This Row],[Subscription Price]]</f>
        <v>15</v>
      </c>
      <c r="Q2" s="11">
        <f>Tabela1[[#This Row],[EA Play Season Pass Price]]+Tabela1[[#This Row],[Minecraft Season Pass Price]]</f>
        <v>50</v>
      </c>
      <c r="R2" s="11">
        <f>Tabela1[[#This Row],[Total Value]]</f>
        <v>60</v>
      </c>
    </row>
    <row r="3" spans="1:18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>
        <v>0</v>
      </c>
      <c r="J3" s="8" t="s">
        <v>23</v>
      </c>
      <c r="K3" s="11">
        <v>0</v>
      </c>
      <c r="L3" s="11">
        <v>0</v>
      </c>
      <c r="M3" s="11">
        <v>5</v>
      </c>
      <c r="N3" s="11" t="str">
        <f>TEXT(Tabela1[[#This Row],[Start Date]],"mmmm")</f>
        <v>janeiro</v>
      </c>
      <c r="O3" s="20">
        <f>YEAR(Tabela1[[#This Row],[Start Date]])</f>
        <v>2024</v>
      </c>
      <c r="P3" s="11">
        <f>Tabela1[[#This Row],[Subscription Price]]</f>
        <v>5</v>
      </c>
      <c r="Q3" s="11">
        <f>Tabela1[[#This Row],[EA Play Season Pass Price]]+Tabela1[[#This Row],[Minecraft Season Pass Price]]</f>
        <v>0</v>
      </c>
      <c r="R3" s="11">
        <f>Tabela1[[#This Row],[Total Value]]</f>
        <v>5</v>
      </c>
    </row>
    <row r="4" spans="1:18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>
        <v>0</v>
      </c>
      <c r="J4" s="8" t="s">
        <v>19</v>
      </c>
      <c r="K4" s="11">
        <v>20</v>
      </c>
      <c r="L4" s="11">
        <v>10</v>
      </c>
      <c r="M4" s="11">
        <v>20</v>
      </c>
      <c r="N4" s="11" t="str">
        <f>TEXT(Tabela1[[#This Row],[Start Date]],"mmmm")</f>
        <v>fevereiro</v>
      </c>
      <c r="O4" s="20">
        <f>YEAR(Tabela1[[#This Row],[Start Date]])</f>
        <v>2024</v>
      </c>
      <c r="P4" s="11">
        <f>Tabela1[[#This Row],[Subscription Price]]</f>
        <v>10</v>
      </c>
      <c r="Q4" s="11">
        <f>Tabela1[[#This Row],[EA Play Season Pass Price]]+Tabela1[[#This Row],[Minecraft Season Pass Price]]</f>
        <v>20</v>
      </c>
      <c r="R4" s="11">
        <f>Tabela1[[#This Row],[Total Value]]</f>
        <v>20</v>
      </c>
    </row>
    <row r="5" spans="1:18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  <c r="N5" s="11" t="str">
        <f>TEXT(Tabela1[[#This Row],[Start Date]],"mmmm")</f>
        <v>fevereiro</v>
      </c>
      <c r="O5" s="20">
        <f>YEAR(Tabela1[[#This Row],[Start Date]])</f>
        <v>2024</v>
      </c>
      <c r="P5" s="11">
        <f>Tabela1[[#This Row],[Subscription Price]]</f>
        <v>15</v>
      </c>
      <c r="Q5" s="11">
        <f>Tabela1[[#This Row],[EA Play Season Pass Price]]+Tabela1[[#This Row],[Minecraft Season Pass Price]]</f>
        <v>50</v>
      </c>
      <c r="R5" s="11">
        <f>Tabela1[[#This Row],[Total Value]]</f>
        <v>62</v>
      </c>
    </row>
    <row r="6" spans="1:18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>
        <v>0</v>
      </c>
      <c r="J6" s="8" t="s">
        <v>23</v>
      </c>
      <c r="K6" s="11">
        <v>0</v>
      </c>
      <c r="L6" s="11">
        <v>1</v>
      </c>
      <c r="M6" s="11">
        <v>4</v>
      </c>
      <c r="N6" s="11" t="str">
        <f>TEXT(Tabela1[[#This Row],[Start Date]],"mmmm")</f>
        <v>março</v>
      </c>
      <c r="O6" s="20">
        <f>YEAR(Tabela1[[#This Row],[Start Date]])</f>
        <v>2024</v>
      </c>
      <c r="P6" s="11">
        <f>Tabela1[[#This Row],[Subscription Price]]</f>
        <v>5</v>
      </c>
      <c r="Q6" s="11">
        <f>Tabela1[[#This Row],[EA Play Season Pass Price]]+Tabela1[[#This Row],[Minecraft Season Pass Price]]</f>
        <v>0</v>
      </c>
      <c r="R6" s="11">
        <f>Tabela1[[#This Row],[Total Value]]</f>
        <v>4</v>
      </c>
    </row>
    <row r="7" spans="1:18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>
        <v>0</v>
      </c>
      <c r="J7" s="8" t="s">
        <v>19</v>
      </c>
      <c r="K7" s="11">
        <v>20</v>
      </c>
      <c r="L7" s="11">
        <v>2</v>
      </c>
      <c r="M7" s="11">
        <v>28</v>
      </c>
      <c r="N7" s="11" t="str">
        <f>TEXT(Tabela1[[#This Row],[Start Date]],"mmmm")</f>
        <v>março</v>
      </c>
      <c r="O7" s="20">
        <f>YEAR(Tabela1[[#This Row],[Start Date]])</f>
        <v>2024</v>
      </c>
      <c r="P7" s="11">
        <f>Tabela1[[#This Row],[Subscription Price]]</f>
        <v>10</v>
      </c>
      <c r="Q7" s="11">
        <f>Tabela1[[#This Row],[EA Play Season Pass Price]]+Tabela1[[#This Row],[Minecraft Season Pass Price]]</f>
        <v>20</v>
      </c>
      <c r="R7" s="11">
        <f>Tabela1[[#This Row],[Total Value]]</f>
        <v>28</v>
      </c>
    </row>
    <row r="8" spans="1:18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  <c r="N8" s="11" t="str">
        <f>TEXT(Tabela1[[#This Row],[Start Date]],"mmmm")</f>
        <v>março</v>
      </c>
      <c r="O8" s="20">
        <f>YEAR(Tabela1[[#This Row],[Start Date]])</f>
        <v>2024</v>
      </c>
      <c r="P8" s="11">
        <f>Tabela1[[#This Row],[Subscription Price]]</f>
        <v>15</v>
      </c>
      <c r="Q8" s="11">
        <f>Tabela1[[#This Row],[EA Play Season Pass Price]]+Tabela1[[#This Row],[Minecraft Season Pass Price]]</f>
        <v>50</v>
      </c>
      <c r="R8" s="11">
        <f>Tabela1[[#This Row],[Total Value]]</f>
        <v>55</v>
      </c>
    </row>
    <row r="9" spans="1:18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>
        <v>0</v>
      </c>
      <c r="J9" s="8" t="s">
        <v>23</v>
      </c>
      <c r="K9" s="11">
        <v>0</v>
      </c>
      <c r="L9" s="11">
        <v>0</v>
      </c>
      <c r="M9" s="11">
        <v>5</v>
      </c>
      <c r="N9" s="11" t="str">
        <f>TEXT(Tabela1[[#This Row],[Start Date]],"mmmm")</f>
        <v>março</v>
      </c>
      <c r="O9" s="20">
        <f>YEAR(Tabela1[[#This Row],[Start Date]])</f>
        <v>2024</v>
      </c>
      <c r="P9" s="11">
        <f>Tabela1[[#This Row],[Subscription Price]]</f>
        <v>5</v>
      </c>
      <c r="Q9" s="11">
        <f>Tabela1[[#This Row],[EA Play Season Pass Price]]+Tabela1[[#This Row],[Minecraft Season Pass Price]]</f>
        <v>0</v>
      </c>
      <c r="R9" s="11">
        <f>Tabela1[[#This Row],[Total Value]]</f>
        <v>5</v>
      </c>
    </row>
    <row r="10" spans="1:18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  <c r="N10" s="11" t="str">
        <f>TEXT(Tabela1[[#This Row],[Start Date]],"mmmm")</f>
        <v>março</v>
      </c>
      <c r="O10" s="20">
        <f>YEAR(Tabela1[[#This Row],[Start Date]])</f>
        <v>2024</v>
      </c>
      <c r="P10" s="11">
        <f>Tabela1[[#This Row],[Subscription Price]]</f>
        <v>15</v>
      </c>
      <c r="Q10" s="11">
        <f>Tabela1[[#This Row],[EA Play Season Pass Price]]+Tabela1[[#This Row],[Minecraft Season Pass Price]]</f>
        <v>50</v>
      </c>
      <c r="R10" s="11">
        <f>Tabela1[[#This Row],[Total Value]]</f>
        <v>60</v>
      </c>
    </row>
    <row r="11" spans="1:18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>
        <v>0</v>
      </c>
      <c r="J11" s="8" t="s">
        <v>19</v>
      </c>
      <c r="K11" s="11">
        <v>20</v>
      </c>
      <c r="L11" s="11">
        <v>15</v>
      </c>
      <c r="M11" s="11">
        <v>15</v>
      </c>
      <c r="N11" s="11" t="str">
        <f>TEXT(Tabela1[[#This Row],[Start Date]],"mmmm")</f>
        <v>março</v>
      </c>
      <c r="O11" s="20">
        <f>YEAR(Tabela1[[#This Row],[Start Date]])</f>
        <v>2024</v>
      </c>
      <c r="P11" s="11">
        <f>Tabela1[[#This Row],[Subscription Price]]</f>
        <v>10</v>
      </c>
      <c r="Q11" s="11">
        <f>Tabela1[[#This Row],[EA Play Season Pass Price]]+Tabela1[[#This Row],[Minecraft Season Pass Price]]</f>
        <v>20</v>
      </c>
      <c r="R11" s="11">
        <f>Tabela1[[#This Row],[Total Value]]</f>
        <v>15</v>
      </c>
    </row>
    <row r="12" spans="1:18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>
        <v>0</v>
      </c>
      <c r="J12" s="8" t="s">
        <v>23</v>
      </c>
      <c r="K12" s="11">
        <v>0</v>
      </c>
      <c r="L12" s="11">
        <v>1</v>
      </c>
      <c r="M12" s="11">
        <v>4</v>
      </c>
      <c r="N12" s="11" t="str">
        <f>TEXT(Tabela1[[#This Row],[Start Date]],"mmmm")</f>
        <v>março</v>
      </c>
      <c r="O12" s="20">
        <f>YEAR(Tabela1[[#This Row],[Start Date]])</f>
        <v>2024</v>
      </c>
      <c r="P12" s="11">
        <f>Tabela1[[#This Row],[Subscription Price]]</f>
        <v>5</v>
      </c>
      <c r="Q12" s="11">
        <f>Tabela1[[#This Row],[EA Play Season Pass Price]]+Tabela1[[#This Row],[Minecraft Season Pass Price]]</f>
        <v>0</v>
      </c>
      <c r="R12" s="11">
        <f>Tabela1[[#This Row],[Total Value]]</f>
        <v>4</v>
      </c>
    </row>
    <row r="13" spans="1:18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  <c r="N13" s="11" t="str">
        <f>TEXT(Tabela1[[#This Row],[Start Date]],"mmmm")</f>
        <v>março</v>
      </c>
      <c r="O13" s="20">
        <f>YEAR(Tabela1[[#This Row],[Start Date]])</f>
        <v>2024</v>
      </c>
      <c r="P13" s="11">
        <f>Tabela1[[#This Row],[Subscription Price]]</f>
        <v>15</v>
      </c>
      <c r="Q13" s="11">
        <f>Tabela1[[#This Row],[EA Play Season Pass Price]]+Tabela1[[#This Row],[Minecraft Season Pass Price]]</f>
        <v>50</v>
      </c>
      <c r="R13" s="11">
        <f>Tabela1[[#This Row],[Total Value]]</f>
        <v>45</v>
      </c>
    </row>
    <row r="14" spans="1:18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>
        <v>0</v>
      </c>
      <c r="J14" s="8" t="s">
        <v>19</v>
      </c>
      <c r="K14" s="11">
        <v>20</v>
      </c>
      <c r="L14" s="11">
        <v>10</v>
      </c>
      <c r="M14" s="11">
        <v>20</v>
      </c>
      <c r="N14" s="11" t="str">
        <f>TEXT(Tabela1[[#This Row],[Start Date]],"mmmm")</f>
        <v>março</v>
      </c>
      <c r="O14" s="20">
        <f>YEAR(Tabela1[[#This Row],[Start Date]])</f>
        <v>2024</v>
      </c>
      <c r="P14" s="11">
        <f>Tabela1[[#This Row],[Subscription Price]]</f>
        <v>10</v>
      </c>
      <c r="Q14" s="11">
        <f>Tabela1[[#This Row],[EA Play Season Pass Price]]+Tabela1[[#This Row],[Minecraft Season Pass Price]]</f>
        <v>20</v>
      </c>
      <c r="R14" s="11">
        <f>Tabela1[[#This Row],[Total Value]]</f>
        <v>20</v>
      </c>
    </row>
    <row r="15" spans="1:18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>
        <v>0</v>
      </c>
      <c r="J15" s="8" t="s">
        <v>23</v>
      </c>
      <c r="K15" s="11">
        <v>0</v>
      </c>
      <c r="L15" s="11">
        <v>0</v>
      </c>
      <c r="M15" s="11">
        <v>5</v>
      </c>
      <c r="N15" s="11" t="str">
        <f>TEXT(Tabela1[[#This Row],[Start Date]],"mmmm")</f>
        <v>março</v>
      </c>
      <c r="O15" s="20">
        <f>YEAR(Tabela1[[#This Row],[Start Date]])</f>
        <v>2024</v>
      </c>
      <c r="P15" s="11">
        <f>Tabela1[[#This Row],[Subscription Price]]</f>
        <v>5</v>
      </c>
      <c r="Q15" s="11">
        <f>Tabela1[[#This Row],[EA Play Season Pass Price]]+Tabela1[[#This Row],[Minecraft Season Pass Price]]</f>
        <v>0</v>
      </c>
      <c r="R15" s="11">
        <f>Tabela1[[#This Row],[Total Value]]</f>
        <v>5</v>
      </c>
    </row>
    <row r="16" spans="1:18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  <c r="N16" s="11" t="str">
        <f>TEXT(Tabela1[[#This Row],[Start Date]],"mmmm")</f>
        <v>março</v>
      </c>
      <c r="O16" s="20">
        <f>YEAR(Tabela1[[#This Row],[Start Date]])</f>
        <v>2024</v>
      </c>
      <c r="P16" s="11">
        <f>Tabela1[[#This Row],[Subscription Price]]</f>
        <v>15</v>
      </c>
      <c r="Q16" s="11">
        <f>Tabela1[[#This Row],[EA Play Season Pass Price]]+Tabela1[[#This Row],[Minecraft Season Pass Price]]</f>
        <v>50</v>
      </c>
      <c r="R16" s="11">
        <f>Tabela1[[#This Row],[Total Value]]</f>
        <v>57</v>
      </c>
    </row>
    <row r="17" spans="1:18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>
        <v>0</v>
      </c>
      <c r="J17" s="8" t="s">
        <v>19</v>
      </c>
      <c r="K17" s="11">
        <v>20</v>
      </c>
      <c r="L17" s="11">
        <v>12</v>
      </c>
      <c r="M17" s="11">
        <v>18</v>
      </c>
      <c r="N17" s="11" t="str">
        <f>TEXT(Tabela1[[#This Row],[Start Date]],"mmmm")</f>
        <v>março</v>
      </c>
      <c r="O17" s="20">
        <f>YEAR(Tabela1[[#This Row],[Start Date]])</f>
        <v>2024</v>
      </c>
      <c r="P17" s="11">
        <f>Tabela1[[#This Row],[Subscription Price]]</f>
        <v>10</v>
      </c>
      <c r="Q17" s="11">
        <f>Tabela1[[#This Row],[EA Play Season Pass Price]]+Tabela1[[#This Row],[Minecraft Season Pass Price]]</f>
        <v>20</v>
      </c>
      <c r="R17" s="11">
        <f>Tabela1[[#This Row],[Total Value]]</f>
        <v>18</v>
      </c>
    </row>
    <row r="18" spans="1:18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>
        <v>0</v>
      </c>
      <c r="J18" s="8" t="s">
        <v>23</v>
      </c>
      <c r="K18" s="11">
        <v>0</v>
      </c>
      <c r="L18" s="11">
        <v>2</v>
      </c>
      <c r="M18" s="11">
        <v>3</v>
      </c>
      <c r="N18" s="11" t="str">
        <f>TEXT(Tabela1[[#This Row],[Start Date]],"mmmm")</f>
        <v>março</v>
      </c>
      <c r="O18" s="20">
        <f>YEAR(Tabela1[[#This Row],[Start Date]])</f>
        <v>2024</v>
      </c>
      <c r="P18" s="11">
        <f>Tabela1[[#This Row],[Subscription Price]]</f>
        <v>5</v>
      </c>
      <c r="Q18" s="11">
        <f>Tabela1[[#This Row],[EA Play Season Pass Price]]+Tabela1[[#This Row],[Minecraft Season Pass Price]]</f>
        <v>0</v>
      </c>
      <c r="R18" s="11">
        <f>Tabela1[[#This Row],[Total Value]]</f>
        <v>3</v>
      </c>
    </row>
    <row r="19" spans="1:18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  <c r="N19" s="11" t="str">
        <f>TEXT(Tabela1[[#This Row],[Start Date]],"mmmm")</f>
        <v>março</v>
      </c>
      <c r="O19" s="20">
        <f>YEAR(Tabela1[[#This Row],[Start Date]])</f>
        <v>2024</v>
      </c>
      <c r="P19" s="11">
        <f>Tabela1[[#This Row],[Subscription Price]]</f>
        <v>15</v>
      </c>
      <c r="Q19" s="11">
        <f>Tabela1[[#This Row],[EA Play Season Pass Price]]+Tabela1[[#This Row],[Minecraft Season Pass Price]]</f>
        <v>50</v>
      </c>
      <c r="R19" s="11">
        <f>Tabela1[[#This Row],[Total Value]]</f>
        <v>58</v>
      </c>
    </row>
    <row r="20" spans="1:18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>
        <v>0</v>
      </c>
      <c r="J20" s="8" t="s">
        <v>19</v>
      </c>
      <c r="K20" s="11">
        <v>20</v>
      </c>
      <c r="L20" s="11">
        <v>5</v>
      </c>
      <c r="M20" s="11">
        <v>25</v>
      </c>
      <c r="N20" s="11" t="str">
        <f>TEXT(Tabela1[[#This Row],[Start Date]],"mmmm")</f>
        <v>março</v>
      </c>
      <c r="O20" s="20">
        <f>YEAR(Tabela1[[#This Row],[Start Date]])</f>
        <v>2024</v>
      </c>
      <c r="P20" s="11">
        <f>Tabela1[[#This Row],[Subscription Price]]</f>
        <v>10</v>
      </c>
      <c r="Q20" s="11">
        <f>Tabela1[[#This Row],[EA Play Season Pass Price]]+Tabela1[[#This Row],[Minecraft Season Pass Price]]</f>
        <v>20</v>
      </c>
      <c r="R20" s="11">
        <f>Tabela1[[#This Row],[Total Value]]</f>
        <v>25</v>
      </c>
    </row>
    <row r="21" spans="1:18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>
        <v>0</v>
      </c>
      <c r="J21" s="8" t="s">
        <v>23</v>
      </c>
      <c r="K21" s="11">
        <v>0</v>
      </c>
      <c r="L21" s="11">
        <v>0</v>
      </c>
      <c r="M21" s="11">
        <v>5</v>
      </c>
      <c r="N21" s="11" t="str">
        <f>TEXT(Tabela1[[#This Row],[Start Date]],"mmmm")</f>
        <v>março</v>
      </c>
      <c r="O21" s="20">
        <f>YEAR(Tabela1[[#This Row],[Start Date]])</f>
        <v>2024</v>
      </c>
      <c r="P21" s="11">
        <f>Tabela1[[#This Row],[Subscription Price]]</f>
        <v>5</v>
      </c>
      <c r="Q21" s="11">
        <f>Tabela1[[#This Row],[EA Play Season Pass Price]]+Tabela1[[#This Row],[Minecraft Season Pass Price]]</f>
        <v>0</v>
      </c>
      <c r="R21" s="11">
        <f>Tabela1[[#This Row],[Total Value]]</f>
        <v>5</v>
      </c>
    </row>
    <row r="22" spans="1:18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  <c r="N22" s="11" t="str">
        <f>TEXT(Tabela1[[#This Row],[Start Date]],"mmmm")</f>
        <v>março</v>
      </c>
      <c r="O22" s="20">
        <f>YEAR(Tabela1[[#This Row],[Start Date]])</f>
        <v>2024</v>
      </c>
      <c r="P22" s="11">
        <f>Tabela1[[#This Row],[Subscription Price]]</f>
        <v>15</v>
      </c>
      <c r="Q22" s="11">
        <f>Tabela1[[#This Row],[EA Play Season Pass Price]]+Tabela1[[#This Row],[Minecraft Season Pass Price]]</f>
        <v>50</v>
      </c>
      <c r="R22" s="11">
        <f>Tabela1[[#This Row],[Total Value]]</f>
        <v>62</v>
      </c>
    </row>
    <row r="23" spans="1:18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>
        <v>0</v>
      </c>
      <c r="J23" s="8" t="s">
        <v>19</v>
      </c>
      <c r="K23" s="11">
        <v>20</v>
      </c>
      <c r="L23" s="11">
        <v>15</v>
      </c>
      <c r="M23" s="11">
        <v>15</v>
      </c>
      <c r="N23" s="11" t="str">
        <f>TEXT(Tabela1[[#This Row],[Start Date]],"mmmm")</f>
        <v>março</v>
      </c>
      <c r="O23" s="20">
        <f>YEAR(Tabela1[[#This Row],[Start Date]])</f>
        <v>2024</v>
      </c>
      <c r="P23" s="11">
        <f>Tabela1[[#This Row],[Subscription Price]]</f>
        <v>10</v>
      </c>
      <c r="Q23" s="11">
        <f>Tabela1[[#This Row],[EA Play Season Pass Price]]+Tabela1[[#This Row],[Minecraft Season Pass Price]]</f>
        <v>20</v>
      </c>
      <c r="R23" s="11">
        <f>Tabela1[[#This Row],[Total Value]]</f>
        <v>15</v>
      </c>
    </row>
    <row r="24" spans="1:18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>
        <v>0</v>
      </c>
      <c r="J24" s="8" t="s">
        <v>23</v>
      </c>
      <c r="K24" s="11">
        <v>0</v>
      </c>
      <c r="L24" s="11">
        <v>1</v>
      </c>
      <c r="M24" s="11">
        <v>4</v>
      </c>
      <c r="N24" s="11" t="str">
        <f>TEXT(Tabela1[[#This Row],[Start Date]],"mmmm")</f>
        <v>março</v>
      </c>
      <c r="O24" s="20">
        <f>YEAR(Tabela1[[#This Row],[Start Date]])</f>
        <v>2024</v>
      </c>
      <c r="P24" s="11">
        <f>Tabela1[[#This Row],[Subscription Price]]</f>
        <v>5</v>
      </c>
      <c r="Q24" s="11">
        <f>Tabela1[[#This Row],[EA Play Season Pass Price]]+Tabela1[[#This Row],[Minecraft Season Pass Price]]</f>
        <v>0</v>
      </c>
      <c r="R24" s="11">
        <f>Tabela1[[#This Row],[Total Value]]</f>
        <v>4</v>
      </c>
    </row>
    <row r="25" spans="1:18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  <c r="N25" s="11" t="str">
        <f>TEXT(Tabela1[[#This Row],[Start Date]],"mmmm")</f>
        <v>março</v>
      </c>
      <c r="O25" s="20">
        <f>YEAR(Tabela1[[#This Row],[Start Date]])</f>
        <v>2024</v>
      </c>
      <c r="P25" s="11">
        <f>Tabela1[[#This Row],[Subscription Price]]</f>
        <v>15</v>
      </c>
      <c r="Q25" s="11">
        <f>Tabela1[[#This Row],[EA Play Season Pass Price]]+Tabela1[[#This Row],[Minecraft Season Pass Price]]</f>
        <v>50</v>
      </c>
      <c r="R25" s="11">
        <f>Tabela1[[#This Row],[Total Value]]</f>
        <v>45</v>
      </c>
    </row>
    <row r="26" spans="1:18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>
        <v>0</v>
      </c>
      <c r="J26" s="8" t="s">
        <v>19</v>
      </c>
      <c r="K26" s="11">
        <v>20</v>
      </c>
      <c r="L26" s="11">
        <v>10</v>
      </c>
      <c r="M26" s="11">
        <v>20</v>
      </c>
      <c r="N26" s="11" t="str">
        <f>TEXT(Tabela1[[#This Row],[Start Date]],"mmmm")</f>
        <v>março</v>
      </c>
      <c r="O26" s="20">
        <f>YEAR(Tabela1[[#This Row],[Start Date]])</f>
        <v>2024</v>
      </c>
      <c r="P26" s="11">
        <f>Tabela1[[#This Row],[Subscription Price]]</f>
        <v>10</v>
      </c>
      <c r="Q26" s="11">
        <f>Tabela1[[#This Row],[EA Play Season Pass Price]]+Tabela1[[#This Row],[Minecraft Season Pass Price]]</f>
        <v>20</v>
      </c>
      <c r="R26" s="11">
        <f>Tabela1[[#This Row],[Total Value]]</f>
        <v>20</v>
      </c>
    </row>
    <row r="27" spans="1:18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>
        <v>0</v>
      </c>
      <c r="J27" s="8" t="s">
        <v>23</v>
      </c>
      <c r="K27" s="11">
        <v>0</v>
      </c>
      <c r="L27" s="11">
        <v>0</v>
      </c>
      <c r="M27" s="11">
        <v>5</v>
      </c>
      <c r="N27" s="11" t="str">
        <f>TEXT(Tabela1[[#This Row],[Start Date]],"mmmm")</f>
        <v>março</v>
      </c>
      <c r="O27" s="20">
        <f>YEAR(Tabela1[[#This Row],[Start Date]])</f>
        <v>2024</v>
      </c>
      <c r="P27" s="11">
        <f>Tabela1[[#This Row],[Subscription Price]]</f>
        <v>5</v>
      </c>
      <c r="Q27" s="11">
        <f>Tabela1[[#This Row],[EA Play Season Pass Price]]+Tabela1[[#This Row],[Minecraft Season Pass Price]]</f>
        <v>0</v>
      </c>
      <c r="R27" s="11">
        <f>Tabela1[[#This Row],[Total Value]]</f>
        <v>5</v>
      </c>
    </row>
    <row r="28" spans="1:18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  <c r="N28" s="11" t="str">
        <f>TEXT(Tabela1[[#This Row],[Start Date]],"mmmm")</f>
        <v>março</v>
      </c>
      <c r="O28" s="20">
        <f>YEAR(Tabela1[[#This Row],[Start Date]])</f>
        <v>2024</v>
      </c>
      <c r="P28" s="11">
        <f>Tabela1[[#This Row],[Subscription Price]]</f>
        <v>15</v>
      </c>
      <c r="Q28" s="11">
        <f>Tabela1[[#This Row],[EA Play Season Pass Price]]+Tabela1[[#This Row],[Minecraft Season Pass Price]]</f>
        <v>50</v>
      </c>
      <c r="R28" s="11">
        <f>Tabela1[[#This Row],[Total Value]]</f>
        <v>60</v>
      </c>
    </row>
    <row r="29" spans="1:18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>
        <v>0</v>
      </c>
      <c r="J29" s="8" t="s">
        <v>19</v>
      </c>
      <c r="K29" s="11">
        <v>20</v>
      </c>
      <c r="L29" s="11">
        <v>15</v>
      </c>
      <c r="M29" s="11">
        <v>15</v>
      </c>
      <c r="N29" s="11" t="str">
        <f>TEXT(Tabela1[[#This Row],[Start Date]],"mmmm")</f>
        <v>março</v>
      </c>
      <c r="O29" s="20">
        <f>YEAR(Tabela1[[#This Row],[Start Date]])</f>
        <v>2024</v>
      </c>
      <c r="P29" s="11">
        <f>Tabela1[[#This Row],[Subscription Price]]</f>
        <v>10</v>
      </c>
      <c r="Q29" s="11">
        <f>Tabela1[[#This Row],[EA Play Season Pass Price]]+Tabela1[[#This Row],[Minecraft Season Pass Price]]</f>
        <v>20</v>
      </c>
      <c r="R29" s="11">
        <f>Tabela1[[#This Row],[Total Value]]</f>
        <v>15</v>
      </c>
    </row>
    <row r="30" spans="1:18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>
        <v>0</v>
      </c>
      <c r="J30" s="8" t="s">
        <v>23</v>
      </c>
      <c r="K30" s="11">
        <v>0</v>
      </c>
      <c r="L30" s="11">
        <v>1</v>
      </c>
      <c r="M30" s="11">
        <v>4</v>
      </c>
      <c r="N30" s="11" t="str">
        <f>TEXT(Tabela1[[#This Row],[Start Date]],"mmmm")</f>
        <v>março</v>
      </c>
      <c r="O30" s="20">
        <f>YEAR(Tabela1[[#This Row],[Start Date]])</f>
        <v>2024</v>
      </c>
      <c r="P30" s="11">
        <f>Tabela1[[#This Row],[Subscription Price]]</f>
        <v>5</v>
      </c>
      <c r="Q30" s="11">
        <f>Tabela1[[#This Row],[EA Play Season Pass Price]]+Tabela1[[#This Row],[Minecraft Season Pass Price]]</f>
        <v>0</v>
      </c>
      <c r="R30" s="11">
        <f>Tabela1[[#This Row],[Total Value]]</f>
        <v>4</v>
      </c>
    </row>
    <row r="31" spans="1:18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  <c r="N31" s="11" t="str">
        <f>TEXT(Tabela1[[#This Row],[Start Date]],"mmmm")</f>
        <v>março</v>
      </c>
      <c r="O31" s="20">
        <f>YEAR(Tabela1[[#This Row],[Start Date]])</f>
        <v>2024</v>
      </c>
      <c r="P31" s="11">
        <f>Tabela1[[#This Row],[Subscription Price]]</f>
        <v>15</v>
      </c>
      <c r="Q31" s="11">
        <f>Tabela1[[#This Row],[EA Play Season Pass Price]]+Tabela1[[#This Row],[Minecraft Season Pass Price]]</f>
        <v>50</v>
      </c>
      <c r="R31" s="11">
        <f>Tabela1[[#This Row],[Total Value]]</f>
        <v>58</v>
      </c>
    </row>
    <row r="32" spans="1:18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>
        <v>0</v>
      </c>
      <c r="J32" s="8" t="s">
        <v>19</v>
      </c>
      <c r="K32" s="11">
        <v>20</v>
      </c>
      <c r="L32" s="11">
        <v>10</v>
      </c>
      <c r="M32" s="11">
        <v>20</v>
      </c>
      <c r="N32" s="11" t="str">
        <f>TEXT(Tabela1[[#This Row],[Start Date]],"mmmm")</f>
        <v>março</v>
      </c>
      <c r="O32" s="20">
        <f>YEAR(Tabela1[[#This Row],[Start Date]])</f>
        <v>2024</v>
      </c>
      <c r="P32" s="11">
        <f>Tabela1[[#This Row],[Subscription Price]]</f>
        <v>10</v>
      </c>
      <c r="Q32" s="11">
        <f>Tabela1[[#This Row],[EA Play Season Pass Price]]+Tabela1[[#This Row],[Minecraft Season Pass Price]]</f>
        <v>20</v>
      </c>
      <c r="R32" s="11">
        <f>Tabela1[[#This Row],[Total Value]]</f>
        <v>20</v>
      </c>
    </row>
    <row r="33" spans="1:18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>
        <v>0</v>
      </c>
      <c r="J33" s="8" t="s">
        <v>23</v>
      </c>
      <c r="K33" s="11">
        <v>0</v>
      </c>
      <c r="L33" s="11">
        <v>0</v>
      </c>
      <c r="M33" s="11">
        <v>5</v>
      </c>
      <c r="N33" s="11" t="str">
        <f>TEXT(Tabela1[[#This Row],[Start Date]],"mmmm")</f>
        <v>março</v>
      </c>
      <c r="O33" s="20">
        <f>YEAR(Tabela1[[#This Row],[Start Date]])</f>
        <v>2024</v>
      </c>
      <c r="P33" s="11">
        <f>Tabela1[[#This Row],[Subscription Price]]</f>
        <v>5</v>
      </c>
      <c r="Q33" s="11">
        <f>Tabela1[[#This Row],[EA Play Season Pass Price]]+Tabela1[[#This Row],[Minecraft Season Pass Price]]</f>
        <v>0</v>
      </c>
      <c r="R33" s="11">
        <f>Tabela1[[#This Row],[Total Value]]</f>
        <v>5</v>
      </c>
    </row>
    <row r="34" spans="1:18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  <c r="N34" s="11" t="str">
        <f>TEXT(Tabela1[[#This Row],[Start Date]],"mmmm")</f>
        <v>março</v>
      </c>
      <c r="O34" s="20">
        <f>YEAR(Tabela1[[#This Row],[Start Date]])</f>
        <v>2024</v>
      </c>
      <c r="P34" s="11">
        <f>Tabela1[[#This Row],[Subscription Price]]</f>
        <v>15</v>
      </c>
      <c r="Q34" s="11">
        <f>Tabela1[[#This Row],[EA Play Season Pass Price]]+Tabela1[[#This Row],[Minecraft Season Pass Price]]</f>
        <v>50</v>
      </c>
      <c r="R34" s="11">
        <f>Tabela1[[#This Row],[Total Value]]</f>
        <v>62</v>
      </c>
    </row>
    <row r="35" spans="1:18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>
        <v>0</v>
      </c>
      <c r="J35" s="8" t="s">
        <v>19</v>
      </c>
      <c r="K35" s="11">
        <v>20</v>
      </c>
      <c r="L35" s="11">
        <v>15</v>
      </c>
      <c r="M35" s="11">
        <v>15</v>
      </c>
      <c r="N35" s="11" t="str">
        <f>TEXT(Tabela1[[#This Row],[Start Date]],"mmmm")</f>
        <v>março</v>
      </c>
      <c r="O35" s="20">
        <f>YEAR(Tabela1[[#This Row],[Start Date]])</f>
        <v>2024</v>
      </c>
      <c r="P35" s="11">
        <f>Tabela1[[#This Row],[Subscription Price]]</f>
        <v>10</v>
      </c>
      <c r="Q35" s="11">
        <f>Tabela1[[#This Row],[EA Play Season Pass Price]]+Tabela1[[#This Row],[Minecraft Season Pass Price]]</f>
        <v>20</v>
      </c>
      <c r="R35" s="11">
        <f>Tabela1[[#This Row],[Total Value]]</f>
        <v>15</v>
      </c>
    </row>
    <row r="36" spans="1:18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>
        <v>0</v>
      </c>
      <c r="J36" s="8" t="s">
        <v>23</v>
      </c>
      <c r="K36" s="11">
        <v>0</v>
      </c>
      <c r="L36" s="11">
        <v>1</v>
      </c>
      <c r="M36" s="11">
        <v>4</v>
      </c>
      <c r="N36" s="11" t="str">
        <f>TEXT(Tabela1[[#This Row],[Start Date]],"mmmm")</f>
        <v>março</v>
      </c>
      <c r="O36" s="20">
        <f>YEAR(Tabela1[[#This Row],[Start Date]])</f>
        <v>2024</v>
      </c>
      <c r="P36" s="11">
        <f>Tabela1[[#This Row],[Subscription Price]]</f>
        <v>5</v>
      </c>
      <c r="Q36" s="11">
        <f>Tabela1[[#This Row],[EA Play Season Pass Price]]+Tabela1[[#This Row],[Minecraft Season Pass Price]]</f>
        <v>0</v>
      </c>
      <c r="R36" s="11">
        <f>Tabela1[[#This Row],[Total Value]]</f>
        <v>4</v>
      </c>
    </row>
    <row r="37" spans="1:18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>
        <v>0</v>
      </c>
      <c r="J37" s="8" t="s">
        <v>23</v>
      </c>
      <c r="K37" s="11">
        <v>0</v>
      </c>
      <c r="L37" s="11">
        <v>0</v>
      </c>
      <c r="M37" s="11">
        <v>5</v>
      </c>
      <c r="N37" s="11" t="str">
        <f>TEXT(Tabela1[[#This Row],[Start Date]],"mmmm")</f>
        <v>abril</v>
      </c>
      <c r="O37" s="20">
        <f>YEAR(Tabela1[[#This Row],[Start Date]])</f>
        <v>2024</v>
      </c>
      <c r="P37" s="11">
        <f>Tabela1[[#This Row],[Subscription Price]]</f>
        <v>5</v>
      </c>
      <c r="Q37" s="11">
        <f>Tabela1[[#This Row],[EA Play Season Pass Price]]+Tabela1[[#This Row],[Minecraft Season Pass Price]]</f>
        <v>0</v>
      </c>
      <c r="R37" s="11">
        <f>Tabela1[[#This Row],[Total Value]]</f>
        <v>5</v>
      </c>
    </row>
    <row r="38" spans="1:18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  <c r="N38" s="11" t="str">
        <f>TEXT(Tabela1[[#This Row],[Start Date]],"mmmm")</f>
        <v>abril</v>
      </c>
      <c r="O38" s="20">
        <f>YEAR(Tabela1[[#This Row],[Start Date]])</f>
        <v>2024</v>
      </c>
      <c r="P38" s="11">
        <f>Tabela1[[#This Row],[Subscription Price]]</f>
        <v>15</v>
      </c>
      <c r="Q38" s="11">
        <f>Tabela1[[#This Row],[EA Play Season Pass Price]]+Tabela1[[#This Row],[Minecraft Season Pass Price]]</f>
        <v>50</v>
      </c>
      <c r="R38" s="11">
        <f>Tabela1[[#This Row],[Total Value]]</f>
        <v>58</v>
      </c>
    </row>
    <row r="39" spans="1:18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>
        <v>0</v>
      </c>
      <c r="J39" s="8" t="s">
        <v>19</v>
      </c>
      <c r="K39" s="11">
        <v>20</v>
      </c>
      <c r="L39" s="11">
        <v>10</v>
      </c>
      <c r="M39" s="11">
        <v>20</v>
      </c>
      <c r="N39" s="11" t="str">
        <f>TEXT(Tabela1[[#This Row],[Start Date]],"mmmm")</f>
        <v>abril</v>
      </c>
      <c r="O39" s="20">
        <f>YEAR(Tabela1[[#This Row],[Start Date]])</f>
        <v>2024</v>
      </c>
      <c r="P39" s="11">
        <f>Tabela1[[#This Row],[Subscription Price]]</f>
        <v>10</v>
      </c>
      <c r="Q39" s="11">
        <f>Tabela1[[#This Row],[EA Play Season Pass Price]]+Tabela1[[#This Row],[Minecraft Season Pass Price]]</f>
        <v>20</v>
      </c>
      <c r="R39" s="11">
        <f>Tabela1[[#This Row],[Total Value]]</f>
        <v>20</v>
      </c>
    </row>
    <row r="40" spans="1:18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>
        <v>0</v>
      </c>
      <c r="J40" s="8" t="s">
        <v>23</v>
      </c>
      <c r="K40" s="11">
        <v>0</v>
      </c>
      <c r="L40" s="11">
        <v>1</v>
      </c>
      <c r="M40" s="11">
        <v>4</v>
      </c>
      <c r="N40" s="11" t="str">
        <f>TEXT(Tabela1[[#This Row],[Start Date]],"mmmm")</f>
        <v>abril</v>
      </c>
      <c r="O40" s="20">
        <f>YEAR(Tabela1[[#This Row],[Start Date]])</f>
        <v>2024</v>
      </c>
      <c r="P40" s="11">
        <f>Tabela1[[#This Row],[Subscription Price]]</f>
        <v>5</v>
      </c>
      <c r="Q40" s="11">
        <f>Tabela1[[#This Row],[EA Play Season Pass Price]]+Tabela1[[#This Row],[Minecraft Season Pass Price]]</f>
        <v>0</v>
      </c>
      <c r="R40" s="11">
        <f>Tabela1[[#This Row],[Total Value]]</f>
        <v>4</v>
      </c>
    </row>
    <row r="41" spans="1:18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  <c r="N41" s="11" t="str">
        <f>TEXT(Tabela1[[#This Row],[Start Date]],"mmmm")</f>
        <v>abril</v>
      </c>
      <c r="O41" s="20">
        <f>YEAR(Tabela1[[#This Row],[Start Date]])</f>
        <v>2024</v>
      </c>
      <c r="P41" s="11">
        <f>Tabela1[[#This Row],[Subscription Price]]</f>
        <v>15</v>
      </c>
      <c r="Q41" s="11">
        <f>Tabela1[[#This Row],[EA Play Season Pass Price]]+Tabela1[[#This Row],[Minecraft Season Pass Price]]</f>
        <v>50</v>
      </c>
      <c r="R41" s="11">
        <f>Tabela1[[#This Row],[Total Value]]</f>
        <v>50</v>
      </c>
    </row>
    <row r="42" spans="1:18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>
        <v>0</v>
      </c>
      <c r="J42" s="8" t="s">
        <v>19</v>
      </c>
      <c r="K42" s="11">
        <v>20</v>
      </c>
      <c r="L42" s="11">
        <v>5</v>
      </c>
      <c r="M42" s="11">
        <v>25</v>
      </c>
      <c r="N42" s="11" t="str">
        <f>TEXT(Tabela1[[#This Row],[Start Date]],"mmmm")</f>
        <v>abril</v>
      </c>
      <c r="O42" s="20">
        <f>YEAR(Tabela1[[#This Row],[Start Date]])</f>
        <v>2024</v>
      </c>
      <c r="P42" s="11">
        <f>Tabela1[[#This Row],[Subscription Price]]</f>
        <v>10</v>
      </c>
      <c r="Q42" s="11">
        <f>Tabela1[[#This Row],[EA Play Season Pass Price]]+Tabela1[[#This Row],[Minecraft Season Pass Price]]</f>
        <v>20</v>
      </c>
      <c r="R42" s="11">
        <f>Tabela1[[#This Row],[Total Value]]</f>
        <v>25</v>
      </c>
    </row>
    <row r="43" spans="1:18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>
        <v>0</v>
      </c>
      <c r="J43" s="8" t="s">
        <v>23</v>
      </c>
      <c r="K43" s="11">
        <v>0</v>
      </c>
      <c r="L43" s="11">
        <v>0</v>
      </c>
      <c r="M43" s="11">
        <v>5</v>
      </c>
      <c r="N43" s="11" t="str">
        <f>TEXT(Tabela1[[#This Row],[Start Date]],"mmmm")</f>
        <v>abril</v>
      </c>
      <c r="O43" s="20">
        <f>YEAR(Tabela1[[#This Row],[Start Date]])</f>
        <v>2024</v>
      </c>
      <c r="P43" s="11">
        <f>Tabela1[[#This Row],[Subscription Price]]</f>
        <v>5</v>
      </c>
      <c r="Q43" s="11">
        <f>Tabela1[[#This Row],[EA Play Season Pass Price]]+Tabela1[[#This Row],[Minecraft Season Pass Price]]</f>
        <v>0</v>
      </c>
      <c r="R43" s="11">
        <f>Tabela1[[#This Row],[Total Value]]</f>
        <v>5</v>
      </c>
    </row>
    <row r="44" spans="1:18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  <c r="N44" s="11" t="str">
        <f>TEXT(Tabela1[[#This Row],[Start Date]],"mmmm")</f>
        <v>abril</v>
      </c>
      <c r="O44" s="20">
        <f>YEAR(Tabela1[[#This Row],[Start Date]])</f>
        <v>2024</v>
      </c>
      <c r="P44" s="11">
        <f>Tabela1[[#This Row],[Subscription Price]]</f>
        <v>15</v>
      </c>
      <c r="Q44" s="11">
        <f>Tabela1[[#This Row],[EA Play Season Pass Price]]+Tabela1[[#This Row],[Minecraft Season Pass Price]]</f>
        <v>50</v>
      </c>
      <c r="R44" s="11">
        <f>Tabela1[[#This Row],[Total Value]]</f>
        <v>45</v>
      </c>
    </row>
    <row r="45" spans="1:18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>
        <v>0</v>
      </c>
      <c r="J45" s="8" t="s">
        <v>19</v>
      </c>
      <c r="K45" s="11">
        <v>20</v>
      </c>
      <c r="L45" s="11">
        <v>12</v>
      </c>
      <c r="M45" s="11">
        <v>18</v>
      </c>
      <c r="N45" s="11" t="str">
        <f>TEXT(Tabela1[[#This Row],[Start Date]],"mmmm")</f>
        <v>abril</v>
      </c>
      <c r="O45" s="20">
        <f>YEAR(Tabela1[[#This Row],[Start Date]])</f>
        <v>2024</v>
      </c>
      <c r="P45" s="11">
        <f>Tabela1[[#This Row],[Subscription Price]]</f>
        <v>10</v>
      </c>
      <c r="Q45" s="11">
        <f>Tabela1[[#This Row],[EA Play Season Pass Price]]+Tabela1[[#This Row],[Minecraft Season Pass Price]]</f>
        <v>20</v>
      </c>
      <c r="R45" s="11">
        <f>Tabela1[[#This Row],[Total Value]]</f>
        <v>18</v>
      </c>
    </row>
    <row r="46" spans="1:18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>
        <v>0</v>
      </c>
      <c r="J46" s="8" t="s">
        <v>23</v>
      </c>
      <c r="K46" s="11">
        <v>0</v>
      </c>
      <c r="L46" s="11">
        <v>2</v>
      </c>
      <c r="M46" s="11">
        <v>3</v>
      </c>
      <c r="N46" s="11" t="str">
        <f>TEXT(Tabela1[[#This Row],[Start Date]],"mmmm")</f>
        <v>abril</v>
      </c>
      <c r="O46" s="20">
        <f>YEAR(Tabela1[[#This Row],[Start Date]])</f>
        <v>2024</v>
      </c>
      <c r="P46" s="11">
        <f>Tabela1[[#This Row],[Subscription Price]]</f>
        <v>5</v>
      </c>
      <c r="Q46" s="11">
        <f>Tabela1[[#This Row],[EA Play Season Pass Price]]+Tabela1[[#This Row],[Minecraft Season Pass Price]]</f>
        <v>0</v>
      </c>
      <c r="R46" s="11">
        <f>Tabela1[[#This Row],[Total Value]]</f>
        <v>3</v>
      </c>
    </row>
    <row r="47" spans="1:18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  <c r="N47" s="11" t="str">
        <f>TEXT(Tabela1[[#This Row],[Start Date]],"mmmm")</f>
        <v>abril</v>
      </c>
      <c r="O47" s="20">
        <f>YEAR(Tabela1[[#This Row],[Start Date]])</f>
        <v>2024</v>
      </c>
      <c r="P47" s="11">
        <f>Tabela1[[#This Row],[Subscription Price]]</f>
        <v>15</v>
      </c>
      <c r="Q47" s="11">
        <f>Tabela1[[#This Row],[EA Play Season Pass Price]]+Tabela1[[#This Row],[Minecraft Season Pass Price]]</f>
        <v>50</v>
      </c>
      <c r="R47" s="11">
        <f>Tabela1[[#This Row],[Total Value]]</f>
        <v>60</v>
      </c>
    </row>
    <row r="48" spans="1:18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>
        <v>0</v>
      </c>
      <c r="J48" s="8" t="s">
        <v>19</v>
      </c>
      <c r="K48" s="11">
        <v>20</v>
      </c>
      <c r="L48" s="11">
        <v>10</v>
      </c>
      <c r="M48" s="11">
        <v>20</v>
      </c>
      <c r="N48" s="11" t="str">
        <f>TEXT(Tabela1[[#This Row],[Start Date]],"mmmm")</f>
        <v>abril</v>
      </c>
      <c r="O48" s="20">
        <f>YEAR(Tabela1[[#This Row],[Start Date]])</f>
        <v>2024</v>
      </c>
      <c r="P48" s="11">
        <f>Tabela1[[#This Row],[Subscription Price]]</f>
        <v>10</v>
      </c>
      <c r="Q48" s="11">
        <f>Tabela1[[#This Row],[EA Play Season Pass Price]]+Tabela1[[#This Row],[Minecraft Season Pass Price]]</f>
        <v>20</v>
      </c>
      <c r="R48" s="11">
        <f>Tabela1[[#This Row],[Total Value]]</f>
        <v>20</v>
      </c>
    </row>
    <row r="49" spans="1:18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>
        <v>0</v>
      </c>
      <c r="J49" s="8" t="s">
        <v>23</v>
      </c>
      <c r="K49" s="11">
        <v>0</v>
      </c>
      <c r="L49" s="11">
        <v>0</v>
      </c>
      <c r="M49" s="11">
        <v>5</v>
      </c>
      <c r="N49" s="11" t="str">
        <f>TEXT(Tabela1[[#This Row],[Start Date]],"mmmm")</f>
        <v>abril</v>
      </c>
      <c r="O49" s="20">
        <f>YEAR(Tabela1[[#This Row],[Start Date]])</f>
        <v>2024</v>
      </c>
      <c r="P49" s="11">
        <f>Tabela1[[#This Row],[Subscription Price]]</f>
        <v>5</v>
      </c>
      <c r="Q49" s="11">
        <f>Tabela1[[#This Row],[EA Play Season Pass Price]]+Tabela1[[#This Row],[Minecraft Season Pass Price]]</f>
        <v>0</v>
      </c>
      <c r="R49" s="11">
        <f>Tabela1[[#This Row],[Total Value]]</f>
        <v>5</v>
      </c>
    </row>
    <row r="50" spans="1:18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  <c r="N50" s="11" t="str">
        <f>TEXT(Tabela1[[#This Row],[Start Date]],"mmmm")</f>
        <v>abril</v>
      </c>
      <c r="O50" s="20">
        <f>YEAR(Tabela1[[#This Row],[Start Date]])</f>
        <v>2024</v>
      </c>
      <c r="P50" s="11">
        <f>Tabela1[[#This Row],[Subscription Price]]</f>
        <v>15</v>
      </c>
      <c r="Q50" s="11">
        <f>Tabela1[[#This Row],[EA Play Season Pass Price]]+Tabela1[[#This Row],[Minecraft Season Pass Price]]</f>
        <v>50</v>
      </c>
      <c r="R50" s="11">
        <f>Tabela1[[#This Row],[Total Value]]</f>
        <v>62</v>
      </c>
    </row>
    <row r="51" spans="1:18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>
        <v>0</v>
      </c>
      <c r="J51" s="8" t="s">
        <v>19</v>
      </c>
      <c r="K51" s="11">
        <v>20</v>
      </c>
      <c r="L51" s="11">
        <v>15</v>
      </c>
      <c r="M51" s="11">
        <v>15</v>
      </c>
      <c r="N51" s="11" t="str">
        <f>TEXT(Tabela1[[#This Row],[Start Date]],"mmmm")</f>
        <v>abril</v>
      </c>
      <c r="O51" s="20">
        <f>YEAR(Tabela1[[#This Row],[Start Date]])</f>
        <v>2024</v>
      </c>
      <c r="P51" s="11">
        <f>Tabela1[[#This Row],[Subscription Price]]</f>
        <v>10</v>
      </c>
      <c r="Q51" s="11">
        <f>Tabela1[[#This Row],[EA Play Season Pass Price]]+Tabela1[[#This Row],[Minecraft Season Pass Price]]</f>
        <v>20</v>
      </c>
      <c r="R51" s="11">
        <f>Tabela1[[#This Row],[Total Value]]</f>
        <v>15</v>
      </c>
    </row>
    <row r="52" spans="1:18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>
        <v>0</v>
      </c>
      <c r="J52" s="8" t="s">
        <v>23</v>
      </c>
      <c r="K52" s="11">
        <v>0</v>
      </c>
      <c r="L52" s="11">
        <v>1</v>
      </c>
      <c r="M52" s="11">
        <v>4</v>
      </c>
      <c r="N52" s="11" t="str">
        <f>TEXT(Tabela1[[#This Row],[Start Date]],"mmmm")</f>
        <v>abril</v>
      </c>
      <c r="O52" s="20">
        <f>YEAR(Tabela1[[#This Row],[Start Date]])</f>
        <v>2024</v>
      </c>
      <c r="P52" s="11">
        <f>Tabela1[[#This Row],[Subscription Price]]</f>
        <v>5</v>
      </c>
      <c r="Q52" s="11">
        <f>Tabela1[[#This Row],[EA Play Season Pass Price]]+Tabela1[[#This Row],[Minecraft Season Pass Price]]</f>
        <v>0</v>
      </c>
      <c r="R52" s="11">
        <f>Tabela1[[#This Row],[Total Value]]</f>
        <v>4</v>
      </c>
    </row>
    <row r="53" spans="1:18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  <c r="N53" s="11" t="str">
        <f>TEXT(Tabela1[[#This Row],[Start Date]],"mmmm")</f>
        <v>abril</v>
      </c>
      <c r="O53" s="20">
        <f>YEAR(Tabela1[[#This Row],[Start Date]])</f>
        <v>2024</v>
      </c>
      <c r="P53" s="11">
        <f>Tabela1[[#This Row],[Subscription Price]]</f>
        <v>15</v>
      </c>
      <c r="Q53" s="11">
        <f>Tabela1[[#This Row],[EA Play Season Pass Price]]+Tabela1[[#This Row],[Minecraft Season Pass Price]]</f>
        <v>50</v>
      </c>
      <c r="R53" s="11">
        <f>Tabela1[[#This Row],[Total Value]]</f>
        <v>58</v>
      </c>
    </row>
    <row r="54" spans="1:18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>
        <v>0</v>
      </c>
      <c r="J54" s="8" t="s">
        <v>19</v>
      </c>
      <c r="K54" s="11">
        <v>20</v>
      </c>
      <c r="L54" s="11">
        <v>10</v>
      </c>
      <c r="M54" s="11">
        <v>20</v>
      </c>
      <c r="N54" s="11" t="str">
        <f>TEXT(Tabela1[[#This Row],[Start Date]],"mmmm")</f>
        <v>abril</v>
      </c>
      <c r="O54" s="20">
        <f>YEAR(Tabela1[[#This Row],[Start Date]])</f>
        <v>2024</v>
      </c>
      <c r="P54" s="11">
        <f>Tabela1[[#This Row],[Subscription Price]]</f>
        <v>10</v>
      </c>
      <c r="Q54" s="11">
        <f>Tabela1[[#This Row],[EA Play Season Pass Price]]+Tabela1[[#This Row],[Minecraft Season Pass Price]]</f>
        <v>20</v>
      </c>
      <c r="R54" s="11">
        <f>Tabela1[[#This Row],[Total Value]]</f>
        <v>20</v>
      </c>
    </row>
    <row r="55" spans="1:18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>
        <v>0</v>
      </c>
      <c r="J55" s="8" t="s">
        <v>23</v>
      </c>
      <c r="K55" s="11">
        <v>0</v>
      </c>
      <c r="L55" s="11">
        <v>0</v>
      </c>
      <c r="M55" s="11">
        <v>5</v>
      </c>
      <c r="N55" s="11" t="str">
        <f>TEXT(Tabela1[[#This Row],[Start Date]],"mmmm")</f>
        <v>abril</v>
      </c>
      <c r="O55" s="20">
        <f>YEAR(Tabela1[[#This Row],[Start Date]])</f>
        <v>2024</v>
      </c>
      <c r="P55" s="11">
        <f>Tabela1[[#This Row],[Subscription Price]]</f>
        <v>5</v>
      </c>
      <c r="Q55" s="11">
        <f>Tabela1[[#This Row],[EA Play Season Pass Price]]+Tabela1[[#This Row],[Minecraft Season Pass Price]]</f>
        <v>0</v>
      </c>
      <c r="R55" s="11">
        <f>Tabela1[[#This Row],[Total Value]]</f>
        <v>5</v>
      </c>
    </row>
    <row r="56" spans="1:18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  <c r="N56" s="11" t="str">
        <f>TEXT(Tabela1[[#This Row],[Start Date]],"mmmm")</f>
        <v>abril</v>
      </c>
      <c r="O56" s="20">
        <f>YEAR(Tabela1[[#This Row],[Start Date]])</f>
        <v>2024</v>
      </c>
      <c r="P56" s="11">
        <f>Tabela1[[#This Row],[Subscription Price]]</f>
        <v>15</v>
      </c>
      <c r="Q56" s="11">
        <f>Tabela1[[#This Row],[EA Play Season Pass Price]]+Tabela1[[#This Row],[Minecraft Season Pass Price]]</f>
        <v>50</v>
      </c>
      <c r="R56" s="11">
        <f>Tabela1[[#This Row],[Total Value]]</f>
        <v>45</v>
      </c>
    </row>
    <row r="57" spans="1:18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>
        <v>0</v>
      </c>
      <c r="J57" s="8" t="s">
        <v>19</v>
      </c>
      <c r="K57" s="11">
        <v>20</v>
      </c>
      <c r="L57" s="11">
        <v>15</v>
      </c>
      <c r="M57" s="11">
        <v>15</v>
      </c>
      <c r="N57" s="11" t="str">
        <f>TEXT(Tabela1[[#This Row],[Start Date]],"mmmm")</f>
        <v>abril</v>
      </c>
      <c r="O57" s="20">
        <f>YEAR(Tabela1[[#This Row],[Start Date]])</f>
        <v>2024</v>
      </c>
      <c r="P57" s="11">
        <f>Tabela1[[#This Row],[Subscription Price]]</f>
        <v>10</v>
      </c>
      <c r="Q57" s="11">
        <f>Tabela1[[#This Row],[EA Play Season Pass Price]]+Tabela1[[#This Row],[Minecraft Season Pass Price]]</f>
        <v>20</v>
      </c>
      <c r="R57" s="11">
        <f>Tabela1[[#This Row],[Total Value]]</f>
        <v>15</v>
      </c>
    </row>
    <row r="58" spans="1:18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>
        <v>0</v>
      </c>
      <c r="J58" s="8" t="s">
        <v>23</v>
      </c>
      <c r="K58" s="11">
        <v>0</v>
      </c>
      <c r="L58" s="11">
        <v>1</v>
      </c>
      <c r="M58" s="11">
        <v>4</v>
      </c>
      <c r="N58" s="11" t="str">
        <f>TEXT(Tabela1[[#This Row],[Start Date]],"mmmm")</f>
        <v>abril</v>
      </c>
      <c r="O58" s="20">
        <f>YEAR(Tabela1[[#This Row],[Start Date]])</f>
        <v>2024</v>
      </c>
      <c r="P58" s="11">
        <f>Tabela1[[#This Row],[Subscription Price]]</f>
        <v>5</v>
      </c>
      <c r="Q58" s="11">
        <f>Tabela1[[#This Row],[EA Play Season Pass Price]]+Tabela1[[#This Row],[Minecraft Season Pass Price]]</f>
        <v>0</v>
      </c>
      <c r="R58" s="11">
        <f>Tabela1[[#This Row],[Total Value]]</f>
        <v>4</v>
      </c>
    </row>
    <row r="59" spans="1:18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  <c r="N59" s="11" t="str">
        <f>TEXT(Tabela1[[#This Row],[Start Date]],"mmmm")</f>
        <v>abril</v>
      </c>
      <c r="O59" s="20">
        <f>YEAR(Tabela1[[#This Row],[Start Date]])</f>
        <v>2024</v>
      </c>
      <c r="P59" s="11">
        <f>Tabela1[[#This Row],[Subscription Price]]</f>
        <v>15</v>
      </c>
      <c r="Q59" s="11">
        <f>Tabela1[[#This Row],[EA Play Season Pass Price]]+Tabela1[[#This Row],[Minecraft Season Pass Price]]</f>
        <v>50</v>
      </c>
      <c r="R59" s="11">
        <f>Tabela1[[#This Row],[Total Value]]</f>
        <v>62</v>
      </c>
    </row>
    <row r="60" spans="1:18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>
        <v>0</v>
      </c>
      <c r="J60" s="8" t="s">
        <v>19</v>
      </c>
      <c r="K60" s="11">
        <v>20</v>
      </c>
      <c r="L60" s="11">
        <v>10</v>
      </c>
      <c r="M60" s="11">
        <v>20</v>
      </c>
      <c r="N60" s="11" t="str">
        <f>TEXT(Tabela1[[#This Row],[Start Date]],"mmmm")</f>
        <v>abril</v>
      </c>
      <c r="O60" s="20">
        <f>YEAR(Tabela1[[#This Row],[Start Date]])</f>
        <v>2024</v>
      </c>
      <c r="P60" s="11">
        <f>Tabela1[[#This Row],[Subscription Price]]</f>
        <v>10</v>
      </c>
      <c r="Q60" s="11">
        <f>Tabela1[[#This Row],[EA Play Season Pass Price]]+Tabela1[[#This Row],[Minecraft Season Pass Price]]</f>
        <v>20</v>
      </c>
      <c r="R60" s="11">
        <f>Tabela1[[#This Row],[Total Value]]</f>
        <v>20</v>
      </c>
    </row>
    <row r="61" spans="1:18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>
        <v>0</v>
      </c>
      <c r="J61" s="8" t="s">
        <v>23</v>
      </c>
      <c r="K61" s="11">
        <v>0</v>
      </c>
      <c r="L61" s="11">
        <v>0</v>
      </c>
      <c r="M61" s="11">
        <v>5</v>
      </c>
      <c r="N61" s="11" t="str">
        <f>TEXT(Tabela1[[#This Row],[Start Date]],"mmmm")</f>
        <v>abril</v>
      </c>
      <c r="O61" s="20">
        <f>YEAR(Tabela1[[#This Row],[Start Date]])</f>
        <v>2024</v>
      </c>
      <c r="P61" s="11">
        <f>Tabela1[[#This Row],[Subscription Price]]</f>
        <v>5</v>
      </c>
      <c r="Q61" s="11">
        <f>Tabela1[[#This Row],[EA Play Season Pass Price]]+Tabela1[[#This Row],[Minecraft Season Pass Price]]</f>
        <v>0</v>
      </c>
      <c r="R61" s="11">
        <f>Tabela1[[#This Row],[Total Value]]</f>
        <v>5</v>
      </c>
    </row>
    <row r="62" spans="1:18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  <c r="N62" s="11" t="str">
        <f>TEXT(Tabela1[[#This Row],[Start Date]],"mmmm")</f>
        <v>abril</v>
      </c>
      <c r="O62" s="20">
        <f>YEAR(Tabela1[[#This Row],[Start Date]])</f>
        <v>2024</v>
      </c>
      <c r="P62" s="11">
        <f>Tabela1[[#This Row],[Subscription Price]]</f>
        <v>15</v>
      </c>
      <c r="Q62" s="11">
        <f>Tabela1[[#This Row],[EA Play Season Pass Price]]+Tabela1[[#This Row],[Minecraft Season Pass Price]]</f>
        <v>50</v>
      </c>
      <c r="R62" s="11">
        <f>Tabela1[[#This Row],[Total Value]]</f>
        <v>60</v>
      </c>
    </row>
    <row r="63" spans="1:18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>
        <v>0</v>
      </c>
      <c r="J63" s="8" t="s">
        <v>19</v>
      </c>
      <c r="K63" s="11">
        <v>20</v>
      </c>
      <c r="L63" s="11">
        <v>15</v>
      </c>
      <c r="M63" s="11">
        <v>15</v>
      </c>
      <c r="N63" s="11" t="str">
        <f>TEXT(Tabela1[[#This Row],[Start Date]],"mmmm")</f>
        <v>abril</v>
      </c>
      <c r="O63" s="20">
        <f>YEAR(Tabela1[[#This Row],[Start Date]])</f>
        <v>2024</v>
      </c>
      <c r="P63" s="11">
        <f>Tabela1[[#This Row],[Subscription Price]]</f>
        <v>10</v>
      </c>
      <c r="Q63" s="11">
        <f>Tabela1[[#This Row],[EA Play Season Pass Price]]+Tabela1[[#This Row],[Minecraft Season Pass Price]]</f>
        <v>20</v>
      </c>
      <c r="R63" s="11">
        <f>Tabela1[[#This Row],[Total Value]]</f>
        <v>15</v>
      </c>
    </row>
    <row r="64" spans="1:18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>
        <v>0</v>
      </c>
      <c r="J64" s="8" t="s">
        <v>23</v>
      </c>
      <c r="K64" s="11">
        <v>0</v>
      </c>
      <c r="L64" s="11">
        <v>1</v>
      </c>
      <c r="M64" s="11">
        <v>4</v>
      </c>
      <c r="N64" s="11" t="str">
        <f>TEXT(Tabela1[[#This Row],[Start Date]],"mmmm")</f>
        <v>abril</v>
      </c>
      <c r="O64" s="20">
        <f>YEAR(Tabela1[[#This Row],[Start Date]])</f>
        <v>2024</v>
      </c>
      <c r="P64" s="11">
        <f>Tabela1[[#This Row],[Subscription Price]]</f>
        <v>5</v>
      </c>
      <c r="Q64" s="11">
        <f>Tabela1[[#This Row],[EA Play Season Pass Price]]+Tabela1[[#This Row],[Minecraft Season Pass Price]]</f>
        <v>0</v>
      </c>
      <c r="R64" s="11">
        <f>Tabela1[[#This Row],[Total Value]]</f>
        <v>4</v>
      </c>
    </row>
    <row r="65" spans="1:18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  <c r="N65" s="11" t="str">
        <f>TEXT(Tabela1[[#This Row],[Start Date]],"mmmm")</f>
        <v>abril</v>
      </c>
      <c r="O65" s="20">
        <f>YEAR(Tabela1[[#This Row],[Start Date]])</f>
        <v>2024</v>
      </c>
      <c r="P65" s="11">
        <f>Tabela1[[#This Row],[Subscription Price]]</f>
        <v>15</v>
      </c>
      <c r="Q65" s="11">
        <f>Tabela1[[#This Row],[EA Play Season Pass Price]]+Tabela1[[#This Row],[Minecraft Season Pass Price]]</f>
        <v>50</v>
      </c>
      <c r="R65" s="11">
        <f>Tabela1[[#This Row],[Total Value]]</f>
        <v>45</v>
      </c>
    </row>
    <row r="66" spans="1:18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>
        <v>0</v>
      </c>
      <c r="J66" s="8" t="s">
        <v>19</v>
      </c>
      <c r="K66" s="11">
        <v>20</v>
      </c>
      <c r="L66" s="11">
        <v>5</v>
      </c>
      <c r="M66" s="11">
        <v>25</v>
      </c>
      <c r="N66" s="11" t="str">
        <f>TEXT(Tabela1[[#This Row],[Start Date]],"mmmm")</f>
        <v>abril</v>
      </c>
      <c r="O66" s="20">
        <f>YEAR(Tabela1[[#This Row],[Start Date]])</f>
        <v>2024</v>
      </c>
      <c r="P66" s="11">
        <f>Tabela1[[#This Row],[Subscription Price]]</f>
        <v>10</v>
      </c>
      <c r="Q66" s="11">
        <f>Tabela1[[#This Row],[EA Play Season Pass Price]]+Tabela1[[#This Row],[Minecraft Season Pass Price]]</f>
        <v>20</v>
      </c>
      <c r="R66" s="11">
        <f>Tabela1[[#This Row],[Total Value]]</f>
        <v>25</v>
      </c>
    </row>
    <row r="67" spans="1:18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>
        <v>0</v>
      </c>
      <c r="J67" s="8" t="s">
        <v>23</v>
      </c>
      <c r="K67" s="11">
        <v>0</v>
      </c>
      <c r="L67" s="11">
        <v>0</v>
      </c>
      <c r="M67" s="11">
        <v>5</v>
      </c>
      <c r="N67" s="11" t="str">
        <f>TEXT(Tabela1[[#This Row],[Start Date]],"mmmm")</f>
        <v>maio</v>
      </c>
      <c r="O67" s="20">
        <f>YEAR(Tabela1[[#This Row],[Start Date]])</f>
        <v>2024</v>
      </c>
      <c r="P67" s="11">
        <f>Tabela1[[#This Row],[Subscription Price]]</f>
        <v>5</v>
      </c>
      <c r="Q67" s="11">
        <f>Tabela1[[#This Row],[EA Play Season Pass Price]]+Tabela1[[#This Row],[Minecraft Season Pass Price]]</f>
        <v>0</v>
      </c>
      <c r="R67" s="11">
        <f>Tabela1[[#This Row],[Total Value]]</f>
        <v>5</v>
      </c>
    </row>
    <row r="68" spans="1:18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  <c r="N68" s="11" t="str">
        <f>TEXT(Tabela1[[#This Row],[Start Date]],"mmmm")</f>
        <v>maio</v>
      </c>
      <c r="O68" s="20">
        <f>YEAR(Tabela1[[#This Row],[Start Date]])</f>
        <v>2024</v>
      </c>
      <c r="P68" s="11">
        <f>Tabela1[[#This Row],[Subscription Price]]</f>
        <v>15</v>
      </c>
      <c r="Q68" s="11">
        <f>Tabela1[[#This Row],[EA Play Season Pass Price]]+Tabela1[[#This Row],[Minecraft Season Pass Price]]</f>
        <v>50</v>
      </c>
      <c r="R68" s="11">
        <f>Tabela1[[#This Row],[Total Value]]</f>
        <v>58</v>
      </c>
    </row>
    <row r="69" spans="1:18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>
        <v>0</v>
      </c>
      <c r="J69" s="8" t="s">
        <v>19</v>
      </c>
      <c r="K69" s="11">
        <v>20</v>
      </c>
      <c r="L69" s="11">
        <v>10</v>
      </c>
      <c r="M69" s="11">
        <v>20</v>
      </c>
      <c r="N69" s="11" t="str">
        <f>TEXT(Tabela1[[#This Row],[Start Date]],"mmmm")</f>
        <v>maio</v>
      </c>
      <c r="O69" s="20">
        <f>YEAR(Tabela1[[#This Row],[Start Date]])</f>
        <v>2024</v>
      </c>
      <c r="P69" s="11">
        <f>Tabela1[[#This Row],[Subscription Price]]</f>
        <v>10</v>
      </c>
      <c r="Q69" s="11">
        <f>Tabela1[[#This Row],[EA Play Season Pass Price]]+Tabela1[[#This Row],[Minecraft Season Pass Price]]</f>
        <v>20</v>
      </c>
      <c r="R69" s="11">
        <f>Tabela1[[#This Row],[Total Value]]</f>
        <v>20</v>
      </c>
    </row>
    <row r="70" spans="1:18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>
        <v>0</v>
      </c>
      <c r="J70" s="8" t="s">
        <v>23</v>
      </c>
      <c r="K70" s="11">
        <v>0</v>
      </c>
      <c r="L70" s="11">
        <v>1</v>
      </c>
      <c r="M70" s="11">
        <v>4</v>
      </c>
      <c r="N70" s="11" t="str">
        <f>TEXT(Tabela1[[#This Row],[Start Date]],"mmmm")</f>
        <v>maio</v>
      </c>
      <c r="O70" s="20">
        <f>YEAR(Tabela1[[#This Row],[Start Date]])</f>
        <v>2024</v>
      </c>
      <c r="P70" s="11">
        <f>Tabela1[[#This Row],[Subscription Price]]</f>
        <v>5</v>
      </c>
      <c r="Q70" s="11">
        <f>Tabela1[[#This Row],[EA Play Season Pass Price]]+Tabela1[[#This Row],[Minecraft Season Pass Price]]</f>
        <v>0</v>
      </c>
      <c r="R70" s="11">
        <f>Tabela1[[#This Row],[Total Value]]</f>
        <v>4</v>
      </c>
    </row>
    <row r="71" spans="1:18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  <c r="N71" s="11" t="str">
        <f>TEXT(Tabela1[[#This Row],[Start Date]],"mmmm")</f>
        <v>maio</v>
      </c>
      <c r="O71" s="20">
        <f>YEAR(Tabela1[[#This Row],[Start Date]])</f>
        <v>2024</v>
      </c>
      <c r="P71" s="11">
        <f>Tabela1[[#This Row],[Subscription Price]]</f>
        <v>15</v>
      </c>
      <c r="Q71" s="11">
        <f>Tabela1[[#This Row],[EA Play Season Pass Price]]+Tabela1[[#This Row],[Minecraft Season Pass Price]]</f>
        <v>50</v>
      </c>
      <c r="R71" s="11">
        <f>Tabela1[[#This Row],[Total Value]]</f>
        <v>50</v>
      </c>
    </row>
    <row r="72" spans="1:18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>
        <v>0</v>
      </c>
      <c r="J72" s="8" t="s">
        <v>19</v>
      </c>
      <c r="K72" s="11">
        <v>20</v>
      </c>
      <c r="L72" s="11">
        <v>5</v>
      </c>
      <c r="M72" s="11">
        <v>25</v>
      </c>
      <c r="N72" s="11" t="str">
        <f>TEXT(Tabela1[[#This Row],[Start Date]],"mmmm")</f>
        <v>maio</v>
      </c>
      <c r="O72" s="20">
        <f>YEAR(Tabela1[[#This Row],[Start Date]])</f>
        <v>2024</v>
      </c>
      <c r="P72" s="11">
        <f>Tabela1[[#This Row],[Subscription Price]]</f>
        <v>10</v>
      </c>
      <c r="Q72" s="11">
        <f>Tabela1[[#This Row],[EA Play Season Pass Price]]+Tabela1[[#This Row],[Minecraft Season Pass Price]]</f>
        <v>20</v>
      </c>
      <c r="R72" s="11">
        <f>Tabela1[[#This Row],[Total Value]]</f>
        <v>25</v>
      </c>
    </row>
    <row r="73" spans="1:18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>
        <v>0</v>
      </c>
      <c r="J73" s="8" t="s">
        <v>23</v>
      </c>
      <c r="K73" s="11">
        <v>0</v>
      </c>
      <c r="L73" s="11">
        <v>0</v>
      </c>
      <c r="M73" s="11">
        <v>5</v>
      </c>
      <c r="N73" s="11" t="str">
        <f>TEXT(Tabela1[[#This Row],[Start Date]],"mmmm")</f>
        <v>maio</v>
      </c>
      <c r="O73" s="20">
        <f>YEAR(Tabela1[[#This Row],[Start Date]])</f>
        <v>2024</v>
      </c>
      <c r="P73" s="11">
        <f>Tabela1[[#This Row],[Subscription Price]]</f>
        <v>5</v>
      </c>
      <c r="Q73" s="11">
        <f>Tabela1[[#This Row],[EA Play Season Pass Price]]+Tabela1[[#This Row],[Minecraft Season Pass Price]]</f>
        <v>0</v>
      </c>
      <c r="R73" s="11">
        <f>Tabela1[[#This Row],[Total Value]]</f>
        <v>5</v>
      </c>
    </row>
    <row r="74" spans="1:18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  <c r="N74" s="11" t="str">
        <f>TEXT(Tabela1[[#This Row],[Start Date]],"mmmm")</f>
        <v>maio</v>
      </c>
      <c r="O74" s="20">
        <f>YEAR(Tabela1[[#This Row],[Start Date]])</f>
        <v>2024</v>
      </c>
      <c r="P74" s="11">
        <f>Tabela1[[#This Row],[Subscription Price]]</f>
        <v>15</v>
      </c>
      <c r="Q74" s="11">
        <f>Tabela1[[#This Row],[EA Play Season Pass Price]]+Tabela1[[#This Row],[Minecraft Season Pass Price]]</f>
        <v>50</v>
      </c>
      <c r="R74" s="11">
        <f>Tabela1[[#This Row],[Total Value]]</f>
        <v>45</v>
      </c>
    </row>
    <row r="75" spans="1:18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>
        <v>0</v>
      </c>
      <c r="J75" s="8" t="s">
        <v>19</v>
      </c>
      <c r="K75" s="11">
        <v>20</v>
      </c>
      <c r="L75" s="11">
        <v>12</v>
      </c>
      <c r="M75" s="11">
        <v>18</v>
      </c>
      <c r="N75" s="11" t="str">
        <f>TEXT(Tabela1[[#This Row],[Start Date]],"mmmm")</f>
        <v>maio</v>
      </c>
      <c r="O75" s="20">
        <f>YEAR(Tabela1[[#This Row],[Start Date]])</f>
        <v>2024</v>
      </c>
      <c r="P75" s="11">
        <f>Tabela1[[#This Row],[Subscription Price]]</f>
        <v>10</v>
      </c>
      <c r="Q75" s="11">
        <f>Tabela1[[#This Row],[EA Play Season Pass Price]]+Tabela1[[#This Row],[Minecraft Season Pass Price]]</f>
        <v>20</v>
      </c>
      <c r="R75" s="11">
        <f>Tabela1[[#This Row],[Total Value]]</f>
        <v>18</v>
      </c>
    </row>
    <row r="76" spans="1:18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>
        <v>0</v>
      </c>
      <c r="J76" s="8" t="s">
        <v>23</v>
      </c>
      <c r="K76" s="11">
        <v>0</v>
      </c>
      <c r="L76" s="11">
        <v>2</v>
      </c>
      <c r="M76" s="11">
        <v>3</v>
      </c>
      <c r="N76" s="11" t="str">
        <f>TEXT(Tabela1[[#This Row],[Start Date]],"mmmm")</f>
        <v>maio</v>
      </c>
      <c r="O76" s="20">
        <f>YEAR(Tabela1[[#This Row],[Start Date]])</f>
        <v>2024</v>
      </c>
      <c r="P76" s="11">
        <f>Tabela1[[#This Row],[Subscription Price]]</f>
        <v>5</v>
      </c>
      <c r="Q76" s="11">
        <f>Tabela1[[#This Row],[EA Play Season Pass Price]]+Tabela1[[#This Row],[Minecraft Season Pass Price]]</f>
        <v>0</v>
      </c>
      <c r="R76" s="11">
        <f>Tabela1[[#This Row],[Total Value]]</f>
        <v>3</v>
      </c>
    </row>
    <row r="77" spans="1:18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  <c r="N77" s="11" t="str">
        <f>TEXT(Tabela1[[#This Row],[Start Date]],"mmmm")</f>
        <v>maio</v>
      </c>
      <c r="O77" s="20">
        <f>YEAR(Tabela1[[#This Row],[Start Date]])</f>
        <v>2024</v>
      </c>
      <c r="P77" s="11">
        <f>Tabela1[[#This Row],[Subscription Price]]</f>
        <v>15</v>
      </c>
      <c r="Q77" s="11">
        <f>Tabela1[[#This Row],[EA Play Season Pass Price]]+Tabela1[[#This Row],[Minecraft Season Pass Price]]</f>
        <v>50</v>
      </c>
      <c r="R77" s="11">
        <f>Tabela1[[#This Row],[Total Value]]</f>
        <v>60</v>
      </c>
    </row>
    <row r="78" spans="1:18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>
        <v>0</v>
      </c>
      <c r="J78" s="8" t="s">
        <v>19</v>
      </c>
      <c r="K78" s="11">
        <v>20</v>
      </c>
      <c r="L78" s="11">
        <v>10</v>
      </c>
      <c r="M78" s="11">
        <v>20</v>
      </c>
      <c r="N78" s="11" t="str">
        <f>TEXT(Tabela1[[#This Row],[Start Date]],"mmmm")</f>
        <v>maio</v>
      </c>
      <c r="O78" s="20">
        <f>YEAR(Tabela1[[#This Row],[Start Date]])</f>
        <v>2024</v>
      </c>
      <c r="P78" s="11">
        <f>Tabela1[[#This Row],[Subscription Price]]</f>
        <v>10</v>
      </c>
      <c r="Q78" s="11">
        <f>Tabela1[[#This Row],[EA Play Season Pass Price]]+Tabela1[[#This Row],[Minecraft Season Pass Price]]</f>
        <v>20</v>
      </c>
      <c r="R78" s="11">
        <f>Tabela1[[#This Row],[Total Value]]</f>
        <v>20</v>
      </c>
    </row>
    <row r="79" spans="1:18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>
        <v>0</v>
      </c>
      <c r="J79" s="8" t="s">
        <v>23</v>
      </c>
      <c r="K79" s="11">
        <v>0</v>
      </c>
      <c r="L79" s="11">
        <v>0</v>
      </c>
      <c r="M79" s="11">
        <v>5</v>
      </c>
      <c r="N79" s="11" t="str">
        <f>TEXT(Tabela1[[#This Row],[Start Date]],"mmmm")</f>
        <v>maio</v>
      </c>
      <c r="O79" s="20">
        <f>YEAR(Tabela1[[#This Row],[Start Date]])</f>
        <v>2024</v>
      </c>
      <c r="P79" s="11">
        <f>Tabela1[[#This Row],[Subscription Price]]</f>
        <v>5</v>
      </c>
      <c r="Q79" s="11">
        <f>Tabela1[[#This Row],[EA Play Season Pass Price]]+Tabela1[[#This Row],[Minecraft Season Pass Price]]</f>
        <v>0</v>
      </c>
      <c r="R79" s="11">
        <f>Tabela1[[#This Row],[Total Value]]</f>
        <v>5</v>
      </c>
    </row>
    <row r="80" spans="1:18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  <c r="N80" s="11" t="str">
        <f>TEXT(Tabela1[[#This Row],[Start Date]],"mmmm")</f>
        <v>maio</v>
      </c>
      <c r="O80" s="20">
        <f>YEAR(Tabela1[[#This Row],[Start Date]])</f>
        <v>2024</v>
      </c>
      <c r="P80" s="11">
        <f>Tabela1[[#This Row],[Subscription Price]]</f>
        <v>15</v>
      </c>
      <c r="Q80" s="11">
        <f>Tabela1[[#This Row],[EA Play Season Pass Price]]+Tabela1[[#This Row],[Minecraft Season Pass Price]]</f>
        <v>50</v>
      </c>
      <c r="R80" s="11">
        <f>Tabela1[[#This Row],[Total Value]]</f>
        <v>62</v>
      </c>
    </row>
    <row r="81" spans="1:18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>
        <v>0</v>
      </c>
      <c r="J81" s="8" t="s">
        <v>19</v>
      </c>
      <c r="K81" s="11">
        <v>20</v>
      </c>
      <c r="L81" s="11">
        <v>15</v>
      </c>
      <c r="M81" s="11">
        <v>15</v>
      </c>
      <c r="N81" s="11" t="str">
        <f>TEXT(Tabela1[[#This Row],[Start Date]],"mmmm")</f>
        <v>maio</v>
      </c>
      <c r="O81" s="20">
        <f>YEAR(Tabela1[[#This Row],[Start Date]])</f>
        <v>2024</v>
      </c>
      <c r="P81" s="11">
        <f>Tabela1[[#This Row],[Subscription Price]]</f>
        <v>10</v>
      </c>
      <c r="Q81" s="11">
        <f>Tabela1[[#This Row],[EA Play Season Pass Price]]+Tabela1[[#This Row],[Minecraft Season Pass Price]]</f>
        <v>20</v>
      </c>
      <c r="R81" s="11">
        <f>Tabela1[[#This Row],[Total Value]]</f>
        <v>15</v>
      </c>
    </row>
    <row r="82" spans="1:18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>
        <v>0</v>
      </c>
      <c r="J82" s="8" t="s">
        <v>23</v>
      </c>
      <c r="K82" s="11">
        <v>0</v>
      </c>
      <c r="L82" s="11">
        <v>1</v>
      </c>
      <c r="M82" s="11">
        <v>4</v>
      </c>
      <c r="N82" s="11" t="str">
        <f>TEXT(Tabela1[[#This Row],[Start Date]],"mmmm")</f>
        <v>maio</v>
      </c>
      <c r="O82" s="20">
        <f>YEAR(Tabela1[[#This Row],[Start Date]])</f>
        <v>2024</v>
      </c>
      <c r="P82" s="11">
        <f>Tabela1[[#This Row],[Subscription Price]]</f>
        <v>5</v>
      </c>
      <c r="Q82" s="11">
        <f>Tabela1[[#This Row],[EA Play Season Pass Price]]+Tabela1[[#This Row],[Minecraft Season Pass Price]]</f>
        <v>0</v>
      </c>
      <c r="R82" s="11">
        <f>Tabela1[[#This Row],[Total Value]]</f>
        <v>4</v>
      </c>
    </row>
    <row r="83" spans="1:18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  <c r="N83" s="11" t="str">
        <f>TEXT(Tabela1[[#This Row],[Start Date]],"mmmm")</f>
        <v>maio</v>
      </c>
      <c r="O83" s="20">
        <f>YEAR(Tabela1[[#This Row],[Start Date]])</f>
        <v>2024</v>
      </c>
      <c r="P83" s="11">
        <f>Tabela1[[#This Row],[Subscription Price]]</f>
        <v>15</v>
      </c>
      <c r="Q83" s="11">
        <f>Tabela1[[#This Row],[EA Play Season Pass Price]]+Tabela1[[#This Row],[Minecraft Season Pass Price]]</f>
        <v>50</v>
      </c>
      <c r="R83" s="11">
        <f>Tabela1[[#This Row],[Total Value]]</f>
        <v>58</v>
      </c>
    </row>
    <row r="84" spans="1:18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>
        <v>0</v>
      </c>
      <c r="J84" s="8" t="s">
        <v>19</v>
      </c>
      <c r="K84" s="11">
        <v>20</v>
      </c>
      <c r="L84" s="11">
        <v>10</v>
      </c>
      <c r="M84" s="11">
        <v>20</v>
      </c>
      <c r="N84" s="11" t="str">
        <f>TEXT(Tabela1[[#This Row],[Start Date]],"mmmm")</f>
        <v>maio</v>
      </c>
      <c r="O84" s="20">
        <f>YEAR(Tabela1[[#This Row],[Start Date]])</f>
        <v>2024</v>
      </c>
      <c r="P84" s="11">
        <f>Tabela1[[#This Row],[Subscription Price]]</f>
        <v>10</v>
      </c>
      <c r="Q84" s="11">
        <f>Tabela1[[#This Row],[EA Play Season Pass Price]]+Tabela1[[#This Row],[Minecraft Season Pass Price]]</f>
        <v>20</v>
      </c>
      <c r="R84" s="11">
        <f>Tabela1[[#This Row],[Total Value]]</f>
        <v>20</v>
      </c>
    </row>
    <row r="85" spans="1:18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>
        <v>0</v>
      </c>
      <c r="J85" s="8" t="s">
        <v>23</v>
      </c>
      <c r="K85" s="11">
        <v>0</v>
      </c>
      <c r="L85" s="11">
        <v>0</v>
      </c>
      <c r="M85" s="11">
        <v>5</v>
      </c>
      <c r="N85" s="11" t="str">
        <f>TEXT(Tabela1[[#This Row],[Start Date]],"mmmm")</f>
        <v>maio</v>
      </c>
      <c r="O85" s="20">
        <f>YEAR(Tabela1[[#This Row],[Start Date]])</f>
        <v>2024</v>
      </c>
      <c r="P85" s="11">
        <f>Tabela1[[#This Row],[Subscription Price]]</f>
        <v>5</v>
      </c>
      <c r="Q85" s="11">
        <f>Tabela1[[#This Row],[EA Play Season Pass Price]]+Tabela1[[#This Row],[Minecraft Season Pass Price]]</f>
        <v>0</v>
      </c>
      <c r="R85" s="11">
        <f>Tabela1[[#This Row],[Total Value]]</f>
        <v>5</v>
      </c>
    </row>
    <row r="86" spans="1:18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  <c r="N86" s="11" t="str">
        <f>TEXT(Tabela1[[#This Row],[Start Date]],"mmmm")</f>
        <v>maio</v>
      </c>
      <c r="O86" s="20">
        <f>YEAR(Tabela1[[#This Row],[Start Date]])</f>
        <v>2024</v>
      </c>
      <c r="P86" s="11">
        <f>Tabela1[[#This Row],[Subscription Price]]</f>
        <v>15</v>
      </c>
      <c r="Q86" s="11">
        <f>Tabela1[[#This Row],[EA Play Season Pass Price]]+Tabela1[[#This Row],[Minecraft Season Pass Price]]</f>
        <v>50</v>
      </c>
      <c r="R86" s="11">
        <f>Tabela1[[#This Row],[Total Value]]</f>
        <v>45</v>
      </c>
    </row>
    <row r="87" spans="1:18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>
        <v>0</v>
      </c>
      <c r="J87" s="8" t="s">
        <v>19</v>
      </c>
      <c r="K87" s="11">
        <v>20</v>
      </c>
      <c r="L87" s="11">
        <v>15</v>
      </c>
      <c r="M87" s="11">
        <v>15</v>
      </c>
      <c r="N87" s="11" t="str">
        <f>TEXT(Tabela1[[#This Row],[Start Date]],"mmmm")</f>
        <v>maio</v>
      </c>
      <c r="O87" s="20">
        <f>YEAR(Tabela1[[#This Row],[Start Date]])</f>
        <v>2024</v>
      </c>
      <c r="P87" s="11">
        <f>Tabela1[[#This Row],[Subscription Price]]</f>
        <v>10</v>
      </c>
      <c r="Q87" s="11">
        <f>Tabela1[[#This Row],[EA Play Season Pass Price]]+Tabela1[[#This Row],[Minecraft Season Pass Price]]</f>
        <v>20</v>
      </c>
      <c r="R87" s="11">
        <f>Tabela1[[#This Row],[Total Value]]</f>
        <v>15</v>
      </c>
    </row>
    <row r="88" spans="1:18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>
        <v>0</v>
      </c>
      <c r="J88" s="8" t="s">
        <v>23</v>
      </c>
      <c r="K88" s="11">
        <v>0</v>
      </c>
      <c r="L88" s="11">
        <v>1</v>
      </c>
      <c r="M88" s="11">
        <v>4</v>
      </c>
      <c r="N88" s="11" t="str">
        <f>TEXT(Tabela1[[#This Row],[Start Date]],"mmmm")</f>
        <v>maio</v>
      </c>
      <c r="O88" s="20">
        <f>YEAR(Tabela1[[#This Row],[Start Date]])</f>
        <v>2024</v>
      </c>
      <c r="P88" s="11">
        <f>Tabela1[[#This Row],[Subscription Price]]</f>
        <v>5</v>
      </c>
      <c r="Q88" s="11">
        <f>Tabela1[[#This Row],[EA Play Season Pass Price]]+Tabela1[[#This Row],[Minecraft Season Pass Price]]</f>
        <v>0</v>
      </c>
      <c r="R88" s="11">
        <f>Tabela1[[#This Row],[Total Value]]</f>
        <v>4</v>
      </c>
    </row>
    <row r="89" spans="1:18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  <c r="N89" s="11" t="str">
        <f>TEXT(Tabela1[[#This Row],[Start Date]],"mmmm")</f>
        <v>maio</v>
      </c>
      <c r="O89" s="20">
        <f>YEAR(Tabela1[[#This Row],[Start Date]])</f>
        <v>2024</v>
      </c>
      <c r="P89" s="11">
        <f>Tabela1[[#This Row],[Subscription Price]]</f>
        <v>15</v>
      </c>
      <c r="Q89" s="11">
        <f>Tabela1[[#This Row],[EA Play Season Pass Price]]+Tabela1[[#This Row],[Minecraft Season Pass Price]]</f>
        <v>50</v>
      </c>
      <c r="R89" s="11">
        <f>Tabela1[[#This Row],[Total Value]]</f>
        <v>62</v>
      </c>
    </row>
    <row r="90" spans="1:18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>
        <v>0</v>
      </c>
      <c r="J90" s="8" t="s">
        <v>19</v>
      </c>
      <c r="K90" s="11">
        <v>20</v>
      </c>
      <c r="L90" s="11">
        <v>10</v>
      </c>
      <c r="M90" s="11">
        <v>20</v>
      </c>
      <c r="N90" s="11" t="str">
        <f>TEXT(Tabela1[[#This Row],[Start Date]],"mmmm")</f>
        <v>maio</v>
      </c>
      <c r="O90" s="20">
        <f>YEAR(Tabela1[[#This Row],[Start Date]])</f>
        <v>2024</v>
      </c>
      <c r="P90" s="11">
        <f>Tabela1[[#This Row],[Subscription Price]]</f>
        <v>10</v>
      </c>
      <c r="Q90" s="11">
        <f>Tabela1[[#This Row],[EA Play Season Pass Price]]+Tabela1[[#This Row],[Minecraft Season Pass Price]]</f>
        <v>20</v>
      </c>
      <c r="R90" s="11">
        <f>Tabela1[[#This Row],[Total Value]]</f>
        <v>20</v>
      </c>
    </row>
    <row r="91" spans="1:18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>
        <v>0</v>
      </c>
      <c r="J91" s="8" t="s">
        <v>23</v>
      </c>
      <c r="K91" s="11">
        <v>0</v>
      </c>
      <c r="L91" s="11">
        <v>0</v>
      </c>
      <c r="M91" s="11">
        <v>5</v>
      </c>
      <c r="N91" s="11" t="str">
        <f>TEXT(Tabela1[[#This Row],[Start Date]],"mmmm")</f>
        <v>maio</v>
      </c>
      <c r="O91" s="20">
        <f>YEAR(Tabela1[[#This Row],[Start Date]])</f>
        <v>2024</v>
      </c>
      <c r="P91" s="11">
        <f>Tabela1[[#This Row],[Subscription Price]]</f>
        <v>5</v>
      </c>
      <c r="Q91" s="11">
        <f>Tabela1[[#This Row],[EA Play Season Pass Price]]+Tabela1[[#This Row],[Minecraft Season Pass Price]]</f>
        <v>0</v>
      </c>
      <c r="R91" s="11">
        <f>Tabela1[[#This Row],[Total Value]]</f>
        <v>5</v>
      </c>
    </row>
    <row r="92" spans="1:18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  <c r="N92" s="11" t="str">
        <f>TEXT(Tabela1[[#This Row],[Start Date]],"mmmm")</f>
        <v>maio</v>
      </c>
      <c r="O92" s="20">
        <f>YEAR(Tabela1[[#This Row],[Start Date]])</f>
        <v>2024</v>
      </c>
      <c r="P92" s="11">
        <f>Tabela1[[#This Row],[Subscription Price]]</f>
        <v>15</v>
      </c>
      <c r="Q92" s="11">
        <f>Tabela1[[#This Row],[EA Play Season Pass Price]]+Tabela1[[#This Row],[Minecraft Season Pass Price]]</f>
        <v>50</v>
      </c>
      <c r="R92" s="11">
        <f>Tabela1[[#This Row],[Total Value]]</f>
        <v>60</v>
      </c>
    </row>
    <row r="93" spans="1:18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>
        <v>0</v>
      </c>
      <c r="J93" s="8" t="s">
        <v>19</v>
      </c>
      <c r="K93" s="11">
        <v>20</v>
      </c>
      <c r="L93" s="11">
        <v>15</v>
      </c>
      <c r="M93" s="11">
        <v>15</v>
      </c>
      <c r="N93" s="11" t="str">
        <f>TEXT(Tabela1[[#This Row],[Start Date]],"mmmm")</f>
        <v>maio</v>
      </c>
      <c r="O93" s="20">
        <f>YEAR(Tabela1[[#This Row],[Start Date]])</f>
        <v>2024</v>
      </c>
      <c r="P93" s="11">
        <f>Tabela1[[#This Row],[Subscription Price]]</f>
        <v>10</v>
      </c>
      <c r="Q93" s="11">
        <f>Tabela1[[#This Row],[EA Play Season Pass Price]]+Tabela1[[#This Row],[Minecraft Season Pass Price]]</f>
        <v>20</v>
      </c>
      <c r="R93" s="11">
        <f>Tabela1[[#This Row],[Total Value]]</f>
        <v>15</v>
      </c>
    </row>
    <row r="94" spans="1:18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>
        <v>0</v>
      </c>
      <c r="J94" s="8" t="s">
        <v>23</v>
      </c>
      <c r="K94" s="11">
        <v>0</v>
      </c>
      <c r="L94" s="11">
        <v>1</v>
      </c>
      <c r="M94" s="11">
        <v>4</v>
      </c>
      <c r="N94" s="11" t="str">
        <f>TEXT(Tabela1[[#This Row],[Start Date]],"mmmm")</f>
        <v>maio</v>
      </c>
      <c r="O94" s="20">
        <f>YEAR(Tabela1[[#This Row],[Start Date]])</f>
        <v>2024</v>
      </c>
      <c r="P94" s="11">
        <f>Tabela1[[#This Row],[Subscription Price]]</f>
        <v>5</v>
      </c>
      <c r="Q94" s="11">
        <f>Tabela1[[#This Row],[EA Play Season Pass Price]]+Tabela1[[#This Row],[Minecraft Season Pass Price]]</f>
        <v>0</v>
      </c>
      <c r="R94" s="11">
        <f>Tabela1[[#This Row],[Total Value]]</f>
        <v>4</v>
      </c>
    </row>
    <row r="95" spans="1:18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  <c r="N95" s="11" t="str">
        <f>TEXT(Tabela1[[#This Row],[Start Date]],"mmmm")</f>
        <v>maio</v>
      </c>
      <c r="O95" s="20">
        <f>YEAR(Tabela1[[#This Row],[Start Date]])</f>
        <v>2024</v>
      </c>
      <c r="P95" s="11">
        <f>Tabela1[[#This Row],[Subscription Price]]</f>
        <v>15</v>
      </c>
      <c r="Q95" s="11">
        <f>Tabela1[[#This Row],[EA Play Season Pass Price]]+Tabela1[[#This Row],[Minecraft Season Pass Price]]</f>
        <v>50</v>
      </c>
      <c r="R95" s="11">
        <f>Tabela1[[#This Row],[Total Value]]</f>
        <v>45</v>
      </c>
    </row>
    <row r="96" spans="1:18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>
        <v>0</v>
      </c>
      <c r="J96" s="8" t="s">
        <v>19</v>
      </c>
      <c r="K96" s="11">
        <v>20</v>
      </c>
      <c r="L96" s="11">
        <v>15</v>
      </c>
      <c r="M96" s="11">
        <v>15</v>
      </c>
      <c r="N96" s="11" t="str">
        <f>TEXT(Tabela1[[#This Row],[Start Date]],"mmmm")</f>
        <v>maio</v>
      </c>
      <c r="O96" s="20">
        <f>YEAR(Tabela1[[#This Row],[Start Date]])</f>
        <v>2024</v>
      </c>
      <c r="P96" s="11">
        <f>Tabela1[[#This Row],[Subscription Price]]</f>
        <v>10</v>
      </c>
      <c r="Q96" s="11">
        <f>Tabela1[[#This Row],[EA Play Season Pass Price]]+Tabela1[[#This Row],[Minecraft Season Pass Price]]</f>
        <v>20</v>
      </c>
      <c r="R96" s="11">
        <f>Tabela1[[#This Row],[Total Value]]</f>
        <v>15</v>
      </c>
    </row>
    <row r="97" spans="1:18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>
        <v>0</v>
      </c>
      <c r="J97" s="8" t="s">
        <v>23</v>
      </c>
      <c r="K97" s="11">
        <v>0</v>
      </c>
      <c r="L97" s="11">
        <v>0</v>
      </c>
      <c r="M97" s="11">
        <v>5</v>
      </c>
      <c r="N97" s="11" t="str">
        <f>TEXT(Tabela1[[#This Row],[Start Date]],"mmmm")</f>
        <v>maio</v>
      </c>
      <c r="O97" s="20">
        <f>YEAR(Tabela1[[#This Row],[Start Date]])</f>
        <v>2024</v>
      </c>
      <c r="P97" s="11">
        <f>Tabela1[[#This Row],[Subscription Price]]</f>
        <v>5</v>
      </c>
      <c r="Q97" s="11">
        <f>Tabela1[[#This Row],[EA Play Season Pass Price]]+Tabela1[[#This Row],[Minecraft Season Pass Price]]</f>
        <v>0</v>
      </c>
      <c r="R97" s="11">
        <f>Tabela1[[#This Row],[Total Value]]</f>
        <v>5</v>
      </c>
    </row>
    <row r="98" spans="1:18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  <c r="N98" s="11" t="str">
        <f>TEXT(Tabela1[[#This Row],[Start Date]],"mmmm")</f>
        <v>junho</v>
      </c>
      <c r="O98" s="20">
        <f>YEAR(Tabela1[[#This Row],[Start Date]])</f>
        <v>2024</v>
      </c>
      <c r="P98" s="11">
        <f>Tabela1[[#This Row],[Subscription Price]]</f>
        <v>15</v>
      </c>
      <c r="Q98" s="11">
        <f>Tabela1[[#This Row],[EA Play Season Pass Price]]+Tabela1[[#This Row],[Minecraft Season Pass Price]]</f>
        <v>50</v>
      </c>
      <c r="R98" s="11">
        <f>Tabela1[[#This Row],[Total Value]]</f>
        <v>58</v>
      </c>
    </row>
    <row r="99" spans="1:18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>
        <v>0</v>
      </c>
      <c r="J99" s="8" t="s">
        <v>19</v>
      </c>
      <c r="K99" s="11">
        <v>20</v>
      </c>
      <c r="L99" s="11">
        <v>10</v>
      </c>
      <c r="M99" s="11">
        <v>20</v>
      </c>
      <c r="N99" s="11" t="str">
        <f>TEXT(Tabela1[[#This Row],[Start Date]],"mmmm")</f>
        <v>junho</v>
      </c>
      <c r="O99" s="20">
        <f>YEAR(Tabela1[[#This Row],[Start Date]])</f>
        <v>2024</v>
      </c>
      <c r="P99" s="11">
        <f>Tabela1[[#This Row],[Subscription Price]]</f>
        <v>10</v>
      </c>
      <c r="Q99" s="11">
        <f>Tabela1[[#This Row],[EA Play Season Pass Price]]+Tabela1[[#This Row],[Minecraft Season Pass Price]]</f>
        <v>20</v>
      </c>
      <c r="R99" s="11">
        <f>Tabela1[[#This Row],[Total Value]]</f>
        <v>20</v>
      </c>
    </row>
    <row r="100" spans="1:18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>
        <v>0</v>
      </c>
      <c r="J100" s="8" t="s">
        <v>23</v>
      </c>
      <c r="K100" s="11">
        <v>0</v>
      </c>
      <c r="L100" s="11">
        <v>1</v>
      </c>
      <c r="M100" s="11">
        <v>4</v>
      </c>
      <c r="N100" s="11" t="str">
        <f>TEXT(Tabela1[[#This Row],[Start Date]],"mmmm")</f>
        <v>junho</v>
      </c>
      <c r="O100" s="20">
        <f>YEAR(Tabela1[[#This Row],[Start Date]])</f>
        <v>2024</v>
      </c>
      <c r="P100" s="11">
        <f>Tabela1[[#This Row],[Subscription Price]]</f>
        <v>5</v>
      </c>
      <c r="Q100" s="11">
        <f>Tabela1[[#This Row],[EA Play Season Pass Price]]+Tabela1[[#This Row],[Minecraft Season Pass Price]]</f>
        <v>0</v>
      </c>
      <c r="R100" s="11">
        <f>Tabela1[[#This Row],[Total Value]]</f>
        <v>4</v>
      </c>
    </row>
    <row r="101" spans="1:18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  <c r="N101" s="11" t="str">
        <f>TEXT(Tabela1[[#This Row],[Start Date]],"mmmm")</f>
        <v>junho</v>
      </c>
      <c r="O101" s="20">
        <f>YEAR(Tabela1[[#This Row],[Start Date]])</f>
        <v>2024</v>
      </c>
      <c r="P101" s="11">
        <f>Tabela1[[#This Row],[Subscription Price]]</f>
        <v>15</v>
      </c>
      <c r="Q101" s="11">
        <f>Tabela1[[#This Row],[EA Play Season Pass Price]]+Tabela1[[#This Row],[Minecraft Season Pass Price]]</f>
        <v>50</v>
      </c>
      <c r="R101" s="11">
        <f>Tabela1[[#This Row],[Total Value]]</f>
        <v>50</v>
      </c>
    </row>
    <row r="102" spans="1:18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>
        <v>0</v>
      </c>
      <c r="J102" s="8" t="s">
        <v>19</v>
      </c>
      <c r="K102" s="11">
        <v>20</v>
      </c>
      <c r="L102" s="11">
        <v>5</v>
      </c>
      <c r="M102" s="11">
        <v>25</v>
      </c>
      <c r="N102" s="11" t="str">
        <f>TEXT(Tabela1[[#This Row],[Start Date]],"mmmm")</f>
        <v>junho</v>
      </c>
      <c r="O102" s="20">
        <f>YEAR(Tabela1[[#This Row],[Start Date]])</f>
        <v>2024</v>
      </c>
      <c r="P102" s="11">
        <f>Tabela1[[#This Row],[Subscription Price]]</f>
        <v>10</v>
      </c>
      <c r="Q102" s="11">
        <f>Tabela1[[#This Row],[EA Play Season Pass Price]]+Tabela1[[#This Row],[Minecraft Season Pass Price]]</f>
        <v>20</v>
      </c>
      <c r="R102" s="11">
        <f>Tabela1[[#This Row],[Total Value]]</f>
        <v>25</v>
      </c>
    </row>
    <row r="103" spans="1:18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>
        <v>0</v>
      </c>
      <c r="J103" s="8" t="s">
        <v>23</v>
      </c>
      <c r="K103" s="11">
        <v>0</v>
      </c>
      <c r="L103" s="11">
        <v>0</v>
      </c>
      <c r="M103" s="11">
        <v>5</v>
      </c>
      <c r="N103" s="11" t="str">
        <f>TEXT(Tabela1[[#This Row],[Start Date]],"mmmm")</f>
        <v>junho</v>
      </c>
      <c r="O103" s="20">
        <f>YEAR(Tabela1[[#This Row],[Start Date]])</f>
        <v>2024</v>
      </c>
      <c r="P103" s="11">
        <f>Tabela1[[#This Row],[Subscription Price]]</f>
        <v>5</v>
      </c>
      <c r="Q103" s="11">
        <f>Tabela1[[#This Row],[EA Play Season Pass Price]]+Tabela1[[#This Row],[Minecraft Season Pass Price]]</f>
        <v>0</v>
      </c>
      <c r="R103" s="11">
        <f>Tabela1[[#This Row],[Total Value]]</f>
        <v>5</v>
      </c>
    </row>
    <row r="104" spans="1:18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  <c r="N104" s="11" t="str">
        <f>TEXT(Tabela1[[#This Row],[Start Date]],"mmmm")</f>
        <v>junho</v>
      </c>
      <c r="O104" s="20">
        <f>YEAR(Tabela1[[#This Row],[Start Date]])</f>
        <v>2024</v>
      </c>
      <c r="P104" s="11">
        <f>Tabela1[[#This Row],[Subscription Price]]</f>
        <v>15</v>
      </c>
      <c r="Q104" s="11">
        <f>Tabela1[[#This Row],[EA Play Season Pass Price]]+Tabela1[[#This Row],[Minecraft Season Pass Price]]</f>
        <v>50</v>
      </c>
      <c r="R104" s="11">
        <f>Tabela1[[#This Row],[Total Value]]</f>
        <v>45</v>
      </c>
    </row>
    <row r="105" spans="1:18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>
        <v>0</v>
      </c>
      <c r="J105" s="8" t="s">
        <v>19</v>
      </c>
      <c r="K105" s="11">
        <v>20</v>
      </c>
      <c r="L105" s="11">
        <v>12</v>
      </c>
      <c r="M105" s="11">
        <v>18</v>
      </c>
      <c r="N105" s="11" t="str">
        <f>TEXT(Tabela1[[#This Row],[Start Date]],"mmmm")</f>
        <v>junho</v>
      </c>
      <c r="O105" s="20">
        <f>YEAR(Tabela1[[#This Row],[Start Date]])</f>
        <v>2024</v>
      </c>
      <c r="P105" s="11">
        <f>Tabela1[[#This Row],[Subscription Price]]</f>
        <v>10</v>
      </c>
      <c r="Q105" s="11">
        <f>Tabela1[[#This Row],[EA Play Season Pass Price]]+Tabela1[[#This Row],[Minecraft Season Pass Price]]</f>
        <v>20</v>
      </c>
      <c r="R105" s="11">
        <f>Tabela1[[#This Row],[Total Value]]</f>
        <v>18</v>
      </c>
    </row>
    <row r="106" spans="1:18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>
        <v>0</v>
      </c>
      <c r="J106" s="8" t="s">
        <v>23</v>
      </c>
      <c r="K106" s="11">
        <v>0</v>
      </c>
      <c r="L106" s="11">
        <v>2</v>
      </c>
      <c r="M106" s="11">
        <v>3</v>
      </c>
      <c r="N106" s="11" t="str">
        <f>TEXT(Tabela1[[#This Row],[Start Date]],"mmmm")</f>
        <v>junho</v>
      </c>
      <c r="O106" s="20">
        <f>YEAR(Tabela1[[#This Row],[Start Date]])</f>
        <v>2024</v>
      </c>
      <c r="P106" s="11">
        <f>Tabela1[[#This Row],[Subscription Price]]</f>
        <v>5</v>
      </c>
      <c r="Q106" s="11">
        <f>Tabela1[[#This Row],[EA Play Season Pass Price]]+Tabela1[[#This Row],[Minecraft Season Pass Price]]</f>
        <v>0</v>
      </c>
      <c r="R106" s="11">
        <f>Tabela1[[#This Row],[Total Value]]</f>
        <v>3</v>
      </c>
    </row>
    <row r="107" spans="1:18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>
        <v>0</v>
      </c>
      <c r="J107" s="8" t="s">
        <v>23</v>
      </c>
      <c r="K107" s="11">
        <v>0</v>
      </c>
      <c r="L107" s="11">
        <v>0</v>
      </c>
      <c r="M107" s="11">
        <v>5</v>
      </c>
      <c r="N107" s="11" t="str">
        <f>TEXT(Tabela1[[#This Row],[Start Date]],"mmmm")</f>
        <v>junho</v>
      </c>
      <c r="O107" s="20">
        <f>YEAR(Tabela1[[#This Row],[Start Date]])</f>
        <v>2024</v>
      </c>
      <c r="P107" s="11">
        <f>Tabela1[[#This Row],[Subscription Price]]</f>
        <v>5</v>
      </c>
      <c r="Q107" s="11">
        <f>Tabela1[[#This Row],[EA Play Season Pass Price]]+Tabela1[[#This Row],[Minecraft Season Pass Price]]</f>
        <v>0</v>
      </c>
      <c r="R107" s="11">
        <f>Tabela1[[#This Row],[Total Value]]</f>
        <v>5</v>
      </c>
    </row>
    <row r="108" spans="1:18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  <c r="N108" s="11" t="str">
        <f>TEXT(Tabela1[[#This Row],[Start Date]],"mmmm")</f>
        <v>junho</v>
      </c>
      <c r="O108" s="20">
        <f>YEAR(Tabela1[[#This Row],[Start Date]])</f>
        <v>2024</v>
      </c>
      <c r="P108" s="11">
        <f>Tabela1[[#This Row],[Subscription Price]]</f>
        <v>15</v>
      </c>
      <c r="Q108" s="11">
        <f>Tabela1[[#This Row],[EA Play Season Pass Price]]+Tabela1[[#This Row],[Minecraft Season Pass Price]]</f>
        <v>50</v>
      </c>
      <c r="R108" s="11">
        <f>Tabela1[[#This Row],[Total Value]]</f>
        <v>58</v>
      </c>
    </row>
    <row r="109" spans="1:18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>
        <v>0</v>
      </c>
      <c r="J109" s="8" t="s">
        <v>19</v>
      </c>
      <c r="K109" s="11">
        <v>20</v>
      </c>
      <c r="L109" s="11">
        <v>10</v>
      </c>
      <c r="M109" s="11">
        <v>20</v>
      </c>
      <c r="N109" s="11" t="str">
        <f>TEXT(Tabela1[[#This Row],[Start Date]],"mmmm")</f>
        <v>junho</v>
      </c>
      <c r="O109" s="20">
        <f>YEAR(Tabela1[[#This Row],[Start Date]])</f>
        <v>2024</v>
      </c>
      <c r="P109" s="11">
        <f>Tabela1[[#This Row],[Subscription Price]]</f>
        <v>10</v>
      </c>
      <c r="Q109" s="11">
        <f>Tabela1[[#This Row],[EA Play Season Pass Price]]+Tabela1[[#This Row],[Minecraft Season Pass Price]]</f>
        <v>20</v>
      </c>
      <c r="R109" s="11">
        <f>Tabela1[[#This Row],[Total Value]]</f>
        <v>20</v>
      </c>
    </row>
    <row r="110" spans="1:18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>
        <v>0</v>
      </c>
      <c r="J110" s="8" t="s">
        <v>23</v>
      </c>
      <c r="K110" s="11">
        <v>0</v>
      </c>
      <c r="L110" s="11">
        <v>1</v>
      </c>
      <c r="M110" s="11">
        <v>4</v>
      </c>
      <c r="N110" s="11" t="str">
        <f>TEXT(Tabela1[[#This Row],[Start Date]],"mmmm")</f>
        <v>junho</v>
      </c>
      <c r="O110" s="20">
        <f>YEAR(Tabela1[[#This Row],[Start Date]])</f>
        <v>2024</v>
      </c>
      <c r="P110" s="11">
        <f>Tabela1[[#This Row],[Subscription Price]]</f>
        <v>5</v>
      </c>
      <c r="Q110" s="11">
        <f>Tabela1[[#This Row],[EA Play Season Pass Price]]+Tabela1[[#This Row],[Minecraft Season Pass Price]]</f>
        <v>0</v>
      </c>
      <c r="R110" s="11">
        <f>Tabela1[[#This Row],[Total Value]]</f>
        <v>4</v>
      </c>
    </row>
    <row r="111" spans="1:18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  <c r="N111" s="11" t="str">
        <f>TEXT(Tabela1[[#This Row],[Start Date]],"mmmm")</f>
        <v>junho</v>
      </c>
      <c r="O111" s="20">
        <f>YEAR(Tabela1[[#This Row],[Start Date]])</f>
        <v>2024</v>
      </c>
      <c r="P111" s="11">
        <f>Tabela1[[#This Row],[Subscription Price]]</f>
        <v>15</v>
      </c>
      <c r="Q111" s="11">
        <f>Tabela1[[#This Row],[EA Play Season Pass Price]]+Tabela1[[#This Row],[Minecraft Season Pass Price]]</f>
        <v>50</v>
      </c>
      <c r="R111" s="11">
        <f>Tabela1[[#This Row],[Total Value]]</f>
        <v>50</v>
      </c>
    </row>
    <row r="112" spans="1:18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>
        <v>0</v>
      </c>
      <c r="J112" s="8" t="s">
        <v>19</v>
      </c>
      <c r="K112" s="11">
        <v>20</v>
      </c>
      <c r="L112" s="11">
        <v>5</v>
      </c>
      <c r="M112" s="11">
        <v>25</v>
      </c>
      <c r="N112" s="11" t="str">
        <f>TEXT(Tabela1[[#This Row],[Start Date]],"mmmm")</f>
        <v>junho</v>
      </c>
      <c r="O112" s="20">
        <f>YEAR(Tabela1[[#This Row],[Start Date]])</f>
        <v>2024</v>
      </c>
      <c r="P112" s="11">
        <f>Tabela1[[#This Row],[Subscription Price]]</f>
        <v>10</v>
      </c>
      <c r="Q112" s="11">
        <f>Tabela1[[#This Row],[EA Play Season Pass Price]]+Tabela1[[#This Row],[Minecraft Season Pass Price]]</f>
        <v>20</v>
      </c>
      <c r="R112" s="11">
        <f>Tabela1[[#This Row],[Total Value]]</f>
        <v>25</v>
      </c>
    </row>
    <row r="113" spans="1:18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>
        <v>0</v>
      </c>
      <c r="J113" s="8" t="s">
        <v>23</v>
      </c>
      <c r="K113" s="11">
        <v>0</v>
      </c>
      <c r="L113" s="11">
        <v>0</v>
      </c>
      <c r="M113" s="11">
        <v>5</v>
      </c>
      <c r="N113" s="11" t="str">
        <f>TEXT(Tabela1[[#This Row],[Start Date]],"mmmm")</f>
        <v>junho</v>
      </c>
      <c r="O113" s="20">
        <f>YEAR(Tabela1[[#This Row],[Start Date]])</f>
        <v>2024</v>
      </c>
      <c r="P113" s="11">
        <f>Tabela1[[#This Row],[Subscription Price]]</f>
        <v>5</v>
      </c>
      <c r="Q113" s="11">
        <f>Tabela1[[#This Row],[EA Play Season Pass Price]]+Tabela1[[#This Row],[Minecraft Season Pass Price]]</f>
        <v>0</v>
      </c>
      <c r="R113" s="11">
        <f>Tabela1[[#This Row],[Total Value]]</f>
        <v>5</v>
      </c>
    </row>
    <row r="114" spans="1:18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  <c r="N114" s="11" t="str">
        <f>TEXT(Tabela1[[#This Row],[Start Date]],"mmmm")</f>
        <v>junho</v>
      </c>
      <c r="O114" s="20">
        <f>YEAR(Tabela1[[#This Row],[Start Date]])</f>
        <v>2024</v>
      </c>
      <c r="P114" s="11">
        <f>Tabela1[[#This Row],[Subscription Price]]</f>
        <v>15</v>
      </c>
      <c r="Q114" s="11">
        <f>Tabela1[[#This Row],[EA Play Season Pass Price]]+Tabela1[[#This Row],[Minecraft Season Pass Price]]</f>
        <v>50</v>
      </c>
      <c r="R114" s="11">
        <f>Tabela1[[#This Row],[Total Value]]</f>
        <v>45</v>
      </c>
    </row>
    <row r="115" spans="1:18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>
        <v>0</v>
      </c>
      <c r="J115" s="8" t="s">
        <v>19</v>
      </c>
      <c r="K115" s="11">
        <v>20</v>
      </c>
      <c r="L115" s="11">
        <v>12</v>
      </c>
      <c r="M115" s="11">
        <v>18</v>
      </c>
      <c r="N115" s="11" t="str">
        <f>TEXT(Tabela1[[#This Row],[Start Date]],"mmmm")</f>
        <v>junho</v>
      </c>
      <c r="O115" s="20">
        <f>YEAR(Tabela1[[#This Row],[Start Date]])</f>
        <v>2024</v>
      </c>
      <c r="P115" s="11">
        <f>Tabela1[[#This Row],[Subscription Price]]</f>
        <v>10</v>
      </c>
      <c r="Q115" s="11">
        <f>Tabela1[[#This Row],[EA Play Season Pass Price]]+Tabela1[[#This Row],[Minecraft Season Pass Price]]</f>
        <v>20</v>
      </c>
      <c r="R115" s="11">
        <f>Tabela1[[#This Row],[Total Value]]</f>
        <v>18</v>
      </c>
    </row>
    <row r="116" spans="1:18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>
        <v>0</v>
      </c>
      <c r="J116" s="8" t="s">
        <v>23</v>
      </c>
      <c r="K116" s="11">
        <v>0</v>
      </c>
      <c r="L116" s="11">
        <v>2</v>
      </c>
      <c r="M116" s="11">
        <v>3</v>
      </c>
      <c r="N116" s="11" t="str">
        <f>TEXT(Tabela1[[#This Row],[Start Date]],"mmmm")</f>
        <v>junho</v>
      </c>
      <c r="O116" s="20">
        <f>YEAR(Tabela1[[#This Row],[Start Date]])</f>
        <v>2024</v>
      </c>
      <c r="P116" s="11">
        <f>Tabela1[[#This Row],[Subscription Price]]</f>
        <v>5</v>
      </c>
      <c r="Q116" s="11">
        <f>Tabela1[[#This Row],[EA Play Season Pass Price]]+Tabela1[[#This Row],[Minecraft Season Pass Price]]</f>
        <v>0</v>
      </c>
      <c r="R116" s="11">
        <f>Tabela1[[#This Row],[Total Value]]</f>
        <v>3</v>
      </c>
    </row>
    <row r="117" spans="1:18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  <c r="N117" s="11" t="str">
        <f>TEXT(Tabela1[[#This Row],[Start Date]],"mmmm")</f>
        <v>junho</v>
      </c>
      <c r="O117" s="20">
        <f>YEAR(Tabela1[[#This Row],[Start Date]])</f>
        <v>2024</v>
      </c>
      <c r="P117" s="11">
        <f>Tabela1[[#This Row],[Subscription Price]]</f>
        <v>15</v>
      </c>
      <c r="Q117" s="11">
        <f>Tabela1[[#This Row],[EA Play Season Pass Price]]+Tabela1[[#This Row],[Minecraft Season Pass Price]]</f>
        <v>50</v>
      </c>
      <c r="R117" s="11">
        <f>Tabela1[[#This Row],[Total Value]]</f>
        <v>60</v>
      </c>
    </row>
    <row r="118" spans="1:18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>
        <v>0</v>
      </c>
      <c r="J118" s="8" t="s">
        <v>19</v>
      </c>
      <c r="K118" s="11">
        <v>20</v>
      </c>
      <c r="L118" s="11">
        <v>10</v>
      </c>
      <c r="M118" s="11">
        <v>20</v>
      </c>
      <c r="N118" s="11" t="str">
        <f>TEXT(Tabela1[[#This Row],[Start Date]],"mmmm")</f>
        <v>junho</v>
      </c>
      <c r="O118" s="20">
        <f>YEAR(Tabela1[[#This Row],[Start Date]])</f>
        <v>2024</v>
      </c>
      <c r="P118" s="11">
        <f>Tabela1[[#This Row],[Subscription Price]]</f>
        <v>10</v>
      </c>
      <c r="Q118" s="11">
        <f>Tabela1[[#This Row],[EA Play Season Pass Price]]+Tabela1[[#This Row],[Minecraft Season Pass Price]]</f>
        <v>20</v>
      </c>
      <c r="R118" s="11">
        <f>Tabela1[[#This Row],[Total Value]]</f>
        <v>20</v>
      </c>
    </row>
    <row r="119" spans="1:18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>
        <v>0</v>
      </c>
      <c r="J119" s="8" t="s">
        <v>23</v>
      </c>
      <c r="K119" s="11">
        <v>0</v>
      </c>
      <c r="L119" s="11">
        <v>0</v>
      </c>
      <c r="M119" s="11">
        <v>5</v>
      </c>
      <c r="N119" s="11" t="str">
        <f>TEXT(Tabela1[[#This Row],[Start Date]],"mmmm")</f>
        <v>junho</v>
      </c>
      <c r="O119" s="20">
        <f>YEAR(Tabela1[[#This Row],[Start Date]])</f>
        <v>2024</v>
      </c>
      <c r="P119" s="11">
        <f>Tabela1[[#This Row],[Subscription Price]]</f>
        <v>5</v>
      </c>
      <c r="Q119" s="11">
        <f>Tabela1[[#This Row],[EA Play Season Pass Price]]+Tabela1[[#This Row],[Minecraft Season Pass Price]]</f>
        <v>0</v>
      </c>
      <c r="R119" s="11">
        <f>Tabela1[[#This Row],[Total Value]]</f>
        <v>5</v>
      </c>
    </row>
    <row r="120" spans="1:18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  <c r="N120" s="11" t="str">
        <f>TEXT(Tabela1[[#This Row],[Start Date]],"mmmm")</f>
        <v>junho</v>
      </c>
      <c r="O120" s="20">
        <f>YEAR(Tabela1[[#This Row],[Start Date]])</f>
        <v>2024</v>
      </c>
      <c r="P120" s="11">
        <f>Tabela1[[#This Row],[Subscription Price]]</f>
        <v>15</v>
      </c>
      <c r="Q120" s="11">
        <f>Tabela1[[#This Row],[EA Play Season Pass Price]]+Tabela1[[#This Row],[Minecraft Season Pass Price]]</f>
        <v>50</v>
      </c>
      <c r="R120" s="11">
        <f>Tabela1[[#This Row],[Total Value]]</f>
        <v>62</v>
      </c>
    </row>
    <row r="121" spans="1:18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>
        <v>0</v>
      </c>
      <c r="J121" s="8" t="s">
        <v>19</v>
      </c>
      <c r="K121" s="11">
        <v>20</v>
      </c>
      <c r="L121" s="11">
        <v>15</v>
      </c>
      <c r="M121" s="11">
        <v>15</v>
      </c>
      <c r="N121" s="11" t="str">
        <f>TEXT(Tabela1[[#This Row],[Start Date]],"mmmm")</f>
        <v>junho</v>
      </c>
      <c r="O121" s="20">
        <f>YEAR(Tabela1[[#This Row],[Start Date]])</f>
        <v>2024</v>
      </c>
      <c r="P121" s="11">
        <f>Tabela1[[#This Row],[Subscription Price]]</f>
        <v>10</v>
      </c>
      <c r="Q121" s="11">
        <f>Tabela1[[#This Row],[EA Play Season Pass Price]]+Tabela1[[#This Row],[Minecraft Season Pass Price]]</f>
        <v>20</v>
      </c>
      <c r="R121" s="11">
        <f>Tabela1[[#This Row],[Total Value]]</f>
        <v>15</v>
      </c>
    </row>
    <row r="122" spans="1:18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>
        <v>0</v>
      </c>
      <c r="J122" s="8" t="s">
        <v>23</v>
      </c>
      <c r="K122" s="11">
        <v>0</v>
      </c>
      <c r="L122" s="11">
        <v>1</v>
      </c>
      <c r="M122" s="11">
        <v>4</v>
      </c>
      <c r="N122" s="11" t="str">
        <f>TEXT(Tabela1[[#This Row],[Start Date]],"mmmm")</f>
        <v>junho</v>
      </c>
      <c r="O122" s="20">
        <f>YEAR(Tabela1[[#This Row],[Start Date]])</f>
        <v>2024</v>
      </c>
      <c r="P122" s="11">
        <f>Tabela1[[#This Row],[Subscription Price]]</f>
        <v>5</v>
      </c>
      <c r="Q122" s="11">
        <f>Tabela1[[#This Row],[EA Play Season Pass Price]]+Tabela1[[#This Row],[Minecraft Season Pass Price]]</f>
        <v>0</v>
      </c>
      <c r="R122" s="11">
        <f>Tabela1[[#This Row],[Total Value]]</f>
        <v>4</v>
      </c>
    </row>
    <row r="123" spans="1:18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  <c r="N123" s="11" t="str">
        <f>TEXT(Tabela1[[#This Row],[Start Date]],"mmmm")</f>
        <v>junho</v>
      </c>
      <c r="O123" s="20">
        <f>YEAR(Tabela1[[#This Row],[Start Date]])</f>
        <v>2024</v>
      </c>
      <c r="P123" s="11">
        <f>Tabela1[[#This Row],[Subscription Price]]</f>
        <v>15</v>
      </c>
      <c r="Q123" s="11">
        <f>Tabela1[[#This Row],[EA Play Season Pass Price]]+Tabela1[[#This Row],[Minecraft Season Pass Price]]</f>
        <v>50</v>
      </c>
      <c r="R123" s="11">
        <f>Tabela1[[#This Row],[Total Value]]</f>
        <v>58</v>
      </c>
    </row>
    <row r="124" spans="1:18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>
        <v>0</v>
      </c>
      <c r="J124" s="8" t="s">
        <v>19</v>
      </c>
      <c r="K124" s="11">
        <v>20</v>
      </c>
      <c r="L124" s="11">
        <v>10</v>
      </c>
      <c r="M124" s="11">
        <v>20</v>
      </c>
      <c r="N124" s="11" t="str">
        <f>TEXT(Tabela1[[#This Row],[Start Date]],"mmmm")</f>
        <v>junho</v>
      </c>
      <c r="O124" s="20">
        <f>YEAR(Tabela1[[#This Row],[Start Date]])</f>
        <v>2024</v>
      </c>
      <c r="P124" s="11">
        <f>Tabela1[[#This Row],[Subscription Price]]</f>
        <v>10</v>
      </c>
      <c r="Q124" s="11">
        <f>Tabela1[[#This Row],[EA Play Season Pass Price]]+Tabela1[[#This Row],[Minecraft Season Pass Price]]</f>
        <v>20</v>
      </c>
      <c r="R124" s="11">
        <f>Tabela1[[#This Row],[Total Value]]</f>
        <v>20</v>
      </c>
    </row>
    <row r="125" spans="1:18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>
        <v>0</v>
      </c>
      <c r="J125" s="8" t="s">
        <v>23</v>
      </c>
      <c r="K125" s="11">
        <v>0</v>
      </c>
      <c r="L125" s="11">
        <v>0</v>
      </c>
      <c r="M125" s="11">
        <v>5</v>
      </c>
      <c r="N125" s="11" t="str">
        <f>TEXT(Tabela1[[#This Row],[Start Date]],"mmmm")</f>
        <v>junho</v>
      </c>
      <c r="O125" s="20">
        <f>YEAR(Tabela1[[#This Row],[Start Date]])</f>
        <v>2024</v>
      </c>
      <c r="P125" s="11">
        <f>Tabela1[[#This Row],[Subscription Price]]</f>
        <v>5</v>
      </c>
      <c r="Q125" s="11">
        <f>Tabela1[[#This Row],[EA Play Season Pass Price]]+Tabela1[[#This Row],[Minecraft Season Pass Price]]</f>
        <v>0</v>
      </c>
      <c r="R125" s="11">
        <f>Tabela1[[#This Row],[Total Value]]</f>
        <v>5</v>
      </c>
    </row>
    <row r="126" spans="1:18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  <c r="N126" s="11" t="str">
        <f>TEXT(Tabela1[[#This Row],[Start Date]],"mmmm")</f>
        <v>junho</v>
      </c>
      <c r="O126" s="20">
        <f>YEAR(Tabela1[[#This Row],[Start Date]])</f>
        <v>2024</v>
      </c>
      <c r="P126" s="11">
        <f>Tabela1[[#This Row],[Subscription Price]]</f>
        <v>15</v>
      </c>
      <c r="Q126" s="11">
        <f>Tabela1[[#This Row],[EA Play Season Pass Price]]+Tabela1[[#This Row],[Minecraft Season Pass Price]]</f>
        <v>50</v>
      </c>
      <c r="R126" s="11">
        <f>Tabela1[[#This Row],[Total Value]]</f>
        <v>45</v>
      </c>
    </row>
    <row r="127" spans="1:18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>
        <v>0</v>
      </c>
      <c r="J127" s="8" t="s">
        <v>19</v>
      </c>
      <c r="K127" s="11">
        <v>20</v>
      </c>
      <c r="L127" s="11">
        <v>15</v>
      </c>
      <c r="M127" s="11">
        <v>15</v>
      </c>
      <c r="N127" s="11" t="str">
        <f>TEXT(Tabela1[[#This Row],[Start Date]],"mmmm")</f>
        <v>junho</v>
      </c>
      <c r="O127" s="20">
        <f>YEAR(Tabela1[[#This Row],[Start Date]])</f>
        <v>2024</v>
      </c>
      <c r="P127" s="11">
        <f>Tabela1[[#This Row],[Subscription Price]]</f>
        <v>10</v>
      </c>
      <c r="Q127" s="11">
        <f>Tabela1[[#This Row],[EA Play Season Pass Price]]+Tabela1[[#This Row],[Minecraft Season Pass Price]]</f>
        <v>20</v>
      </c>
      <c r="R127" s="11">
        <f>Tabela1[[#This Row],[Total Value]]</f>
        <v>15</v>
      </c>
    </row>
    <row r="128" spans="1:18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>
        <v>0</v>
      </c>
      <c r="J128" s="8" t="s">
        <v>23</v>
      </c>
      <c r="K128" s="11">
        <v>0</v>
      </c>
      <c r="L128" s="11">
        <v>1</v>
      </c>
      <c r="M128" s="11">
        <v>4</v>
      </c>
      <c r="N128" s="11" t="str">
        <f>TEXT(Tabela1[[#This Row],[Start Date]],"mmmm")</f>
        <v>julho</v>
      </c>
      <c r="O128" s="20">
        <f>YEAR(Tabela1[[#This Row],[Start Date]])</f>
        <v>2024</v>
      </c>
      <c r="P128" s="11">
        <f>Tabela1[[#This Row],[Subscription Price]]</f>
        <v>5</v>
      </c>
      <c r="Q128" s="11">
        <f>Tabela1[[#This Row],[EA Play Season Pass Price]]+Tabela1[[#This Row],[Minecraft Season Pass Price]]</f>
        <v>0</v>
      </c>
      <c r="R128" s="11">
        <f>Tabela1[[#This Row],[Total Value]]</f>
        <v>4</v>
      </c>
    </row>
    <row r="129" spans="1:18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  <c r="N129" s="11" t="str">
        <f>TEXT(Tabela1[[#This Row],[Start Date]],"mmmm")</f>
        <v>julho</v>
      </c>
      <c r="O129" s="20">
        <f>YEAR(Tabela1[[#This Row],[Start Date]])</f>
        <v>2024</v>
      </c>
      <c r="P129" s="11">
        <f>Tabela1[[#This Row],[Subscription Price]]</f>
        <v>15</v>
      </c>
      <c r="Q129" s="11">
        <f>Tabela1[[#This Row],[EA Play Season Pass Price]]+Tabela1[[#This Row],[Minecraft Season Pass Price]]</f>
        <v>50</v>
      </c>
      <c r="R129" s="11">
        <f>Tabela1[[#This Row],[Total Value]]</f>
        <v>62</v>
      </c>
    </row>
    <row r="130" spans="1:18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>
        <v>0</v>
      </c>
      <c r="J130" s="8" t="s">
        <v>19</v>
      </c>
      <c r="K130" s="11">
        <v>20</v>
      </c>
      <c r="L130" s="11">
        <v>10</v>
      </c>
      <c r="M130" s="11">
        <v>20</v>
      </c>
      <c r="N130" s="11" t="str">
        <f>TEXT(Tabela1[[#This Row],[Start Date]],"mmmm")</f>
        <v>julho</v>
      </c>
      <c r="O130" s="20">
        <f>YEAR(Tabela1[[#This Row],[Start Date]])</f>
        <v>2024</v>
      </c>
      <c r="P130" s="11">
        <f>Tabela1[[#This Row],[Subscription Price]]</f>
        <v>10</v>
      </c>
      <c r="Q130" s="11">
        <f>Tabela1[[#This Row],[EA Play Season Pass Price]]+Tabela1[[#This Row],[Minecraft Season Pass Price]]</f>
        <v>20</v>
      </c>
      <c r="R130" s="11">
        <f>Tabela1[[#This Row],[Total Value]]</f>
        <v>20</v>
      </c>
    </row>
    <row r="131" spans="1:18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>
        <v>0</v>
      </c>
      <c r="J131" s="8" t="s">
        <v>23</v>
      </c>
      <c r="K131" s="11">
        <v>0</v>
      </c>
      <c r="L131" s="11">
        <v>0</v>
      </c>
      <c r="M131" s="11">
        <v>5</v>
      </c>
      <c r="N131" s="11" t="str">
        <f>TEXT(Tabela1[[#This Row],[Start Date]],"mmmm")</f>
        <v>julho</v>
      </c>
      <c r="O131" s="20">
        <f>YEAR(Tabela1[[#This Row],[Start Date]])</f>
        <v>2024</v>
      </c>
      <c r="P131" s="11">
        <f>Tabela1[[#This Row],[Subscription Price]]</f>
        <v>5</v>
      </c>
      <c r="Q131" s="11">
        <f>Tabela1[[#This Row],[EA Play Season Pass Price]]+Tabela1[[#This Row],[Minecraft Season Pass Price]]</f>
        <v>0</v>
      </c>
      <c r="R131" s="11">
        <f>Tabela1[[#This Row],[Total Value]]</f>
        <v>5</v>
      </c>
    </row>
    <row r="132" spans="1:18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  <c r="N132" s="11" t="str">
        <f>TEXT(Tabela1[[#This Row],[Start Date]],"mmmm")</f>
        <v>julho</v>
      </c>
      <c r="O132" s="20">
        <f>YEAR(Tabela1[[#This Row],[Start Date]])</f>
        <v>2024</v>
      </c>
      <c r="P132" s="11">
        <f>Tabela1[[#This Row],[Subscription Price]]</f>
        <v>15</v>
      </c>
      <c r="Q132" s="11">
        <f>Tabela1[[#This Row],[EA Play Season Pass Price]]+Tabela1[[#This Row],[Minecraft Season Pass Price]]</f>
        <v>50</v>
      </c>
      <c r="R132" s="11">
        <f>Tabela1[[#This Row],[Total Value]]</f>
        <v>50</v>
      </c>
    </row>
    <row r="133" spans="1:18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>
        <v>0</v>
      </c>
      <c r="J133" s="8" t="s">
        <v>19</v>
      </c>
      <c r="K133" s="11">
        <v>20</v>
      </c>
      <c r="L133" s="11">
        <v>15</v>
      </c>
      <c r="M133" s="11">
        <v>15</v>
      </c>
      <c r="N133" s="11" t="str">
        <f>TEXT(Tabela1[[#This Row],[Start Date]],"mmmm")</f>
        <v>julho</v>
      </c>
      <c r="O133" s="20">
        <f>YEAR(Tabela1[[#This Row],[Start Date]])</f>
        <v>2024</v>
      </c>
      <c r="P133" s="11">
        <f>Tabela1[[#This Row],[Subscription Price]]</f>
        <v>10</v>
      </c>
      <c r="Q133" s="11">
        <f>Tabela1[[#This Row],[EA Play Season Pass Price]]+Tabela1[[#This Row],[Minecraft Season Pass Price]]</f>
        <v>20</v>
      </c>
      <c r="R133" s="11">
        <f>Tabela1[[#This Row],[Total Value]]</f>
        <v>15</v>
      </c>
    </row>
    <row r="134" spans="1:18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>
        <v>0</v>
      </c>
      <c r="J134" s="8" t="s">
        <v>23</v>
      </c>
      <c r="K134" s="11">
        <v>0</v>
      </c>
      <c r="L134" s="11">
        <v>1</v>
      </c>
      <c r="M134" s="11">
        <v>4</v>
      </c>
      <c r="N134" s="11" t="str">
        <f>TEXT(Tabela1[[#This Row],[Start Date]],"mmmm")</f>
        <v>julho</v>
      </c>
      <c r="O134" s="20">
        <f>YEAR(Tabela1[[#This Row],[Start Date]])</f>
        <v>2024</v>
      </c>
      <c r="P134" s="11">
        <f>Tabela1[[#This Row],[Subscription Price]]</f>
        <v>5</v>
      </c>
      <c r="Q134" s="11">
        <f>Tabela1[[#This Row],[EA Play Season Pass Price]]+Tabela1[[#This Row],[Minecraft Season Pass Price]]</f>
        <v>0</v>
      </c>
      <c r="R134" s="11">
        <f>Tabela1[[#This Row],[Total Value]]</f>
        <v>4</v>
      </c>
    </row>
    <row r="135" spans="1:18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  <c r="N135" s="11" t="str">
        <f>TEXT(Tabela1[[#This Row],[Start Date]],"mmmm")</f>
        <v>julho</v>
      </c>
      <c r="O135" s="20">
        <f>YEAR(Tabela1[[#This Row],[Start Date]])</f>
        <v>2024</v>
      </c>
      <c r="P135" s="11">
        <f>Tabela1[[#This Row],[Subscription Price]]</f>
        <v>15</v>
      </c>
      <c r="Q135" s="11">
        <f>Tabela1[[#This Row],[EA Play Season Pass Price]]+Tabela1[[#This Row],[Minecraft Season Pass Price]]</f>
        <v>50</v>
      </c>
      <c r="R135" s="11">
        <f>Tabela1[[#This Row],[Total Value]]</f>
        <v>58</v>
      </c>
    </row>
    <row r="136" spans="1:18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>
        <v>0</v>
      </c>
      <c r="J136" s="8" t="s">
        <v>19</v>
      </c>
      <c r="K136" s="11">
        <v>20</v>
      </c>
      <c r="L136" s="11">
        <v>10</v>
      </c>
      <c r="M136" s="11">
        <v>20</v>
      </c>
      <c r="N136" s="11" t="str">
        <f>TEXT(Tabela1[[#This Row],[Start Date]],"mmmm")</f>
        <v>julho</v>
      </c>
      <c r="O136" s="20">
        <f>YEAR(Tabela1[[#This Row],[Start Date]])</f>
        <v>2024</v>
      </c>
      <c r="P136" s="11">
        <f>Tabela1[[#This Row],[Subscription Price]]</f>
        <v>10</v>
      </c>
      <c r="Q136" s="11">
        <f>Tabela1[[#This Row],[EA Play Season Pass Price]]+Tabela1[[#This Row],[Minecraft Season Pass Price]]</f>
        <v>20</v>
      </c>
      <c r="R136" s="11">
        <f>Tabela1[[#This Row],[Total Value]]</f>
        <v>20</v>
      </c>
    </row>
    <row r="137" spans="1:18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>
        <v>0</v>
      </c>
      <c r="J137" s="8" t="s">
        <v>23</v>
      </c>
      <c r="K137" s="11">
        <v>0</v>
      </c>
      <c r="L137" s="11">
        <v>0</v>
      </c>
      <c r="M137" s="11">
        <v>5</v>
      </c>
      <c r="N137" s="11" t="str">
        <f>TEXT(Tabela1[[#This Row],[Start Date]],"mmmm")</f>
        <v>julho</v>
      </c>
      <c r="O137" s="20">
        <f>YEAR(Tabela1[[#This Row],[Start Date]])</f>
        <v>2024</v>
      </c>
      <c r="P137" s="11">
        <f>Tabela1[[#This Row],[Subscription Price]]</f>
        <v>5</v>
      </c>
      <c r="Q137" s="11">
        <f>Tabela1[[#This Row],[EA Play Season Pass Price]]+Tabela1[[#This Row],[Minecraft Season Pass Price]]</f>
        <v>0</v>
      </c>
      <c r="R137" s="11">
        <f>Tabela1[[#This Row],[Total Value]]</f>
        <v>5</v>
      </c>
    </row>
    <row r="138" spans="1:18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  <c r="N138" s="11" t="str">
        <f>TEXT(Tabela1[[#This Row],[Start Date]],"mmmm")</f>
        <v>julho</v>
      </c>
      <c r="O138" s="20">
        <f>YEAR(Tabela1[[#This Row],[Start Date]])</f>
        <v>2024</v>
      </c>
      <c r="P138" s="11">
        <f>Tabela1[[#This Row],[Subscription Price]]</f>
        <v>15</v>
      </c>
      <c r="Q138" s="11">
        <f>Tabela1[[#This Row],[EA Play Season Pass Price]]+Tabela1[[#This Row],[Minecraft Season Pass Price]]</f>
        <v>50</v>
      </c>
      <c r="R138" s="11">
        <f>Tabela1[[#This Row],[Total Value]]</f>
        <v>58</v>
      </c>
    </row>
    <row r="139" spans="1:18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>
        <v>0</v>
      </c>
      <c r="J139" s="8" t="s">
        <v>19</v>
      </c>
      <c r="K139" s="11">
        <v>20</v>
      </c>
      <c r="L139" s="11">
        <v>10</v>
      </c>
      <c r="M139" s="11">
        <v>20</v>
      </c>
      <c r="N139" s="11" t="str">
        <f>TEXT(Tabela1[[#This Row],[Start Date]],"mmmm")</f>
        <v>julho</v>
      </c>
      <c r="O139" s="20">
        <f>YEAR(Tabela1[[#This Row],[Start Date]])</f>
        <v>2024</v>
      </c>
      <c r="P139" s="11">
        <f>Tabela1[[#This Row],[Subscription Price]]</f>
        <v>10</v>
      </c>
      <c r="Q139" s="11">
        <f>Tabela1[[#This Row],[EA Play Season Pass Price]]+Tabela1[[#This Row],[Minecraft Season Pass Price]]</f>
        <v>20</v>
      </c>
      <c r="R139" s="11">
        <f>Tabela1[[#This Row],[Total Value]]</f>
        <v>20</v>
      </c>
    </row>
    <row r="140" spans="1:18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>
        <v>0</v>
      </c>
      <c r="J140" s="8" t="s">
        <v>23</v>
      </c>
      <c r="K140" s="11">
        <v>0</v>
      </c>
      <c r="L140" s="11">
        <v>1</v>
      </c>
      <c r="M140" s="11">
        <v>4</v>
      </c>
      <c r="N140" s="11" t="str">
        <f>TEXT(Tabela1[[#This Row],[Start Date]],"mmmm")</f>
        <v>julho</v>
      </c>
      <c r="O140" s="20">
        <f>YEAR(Tabela1[[#This Row],[Start Date]])</f>
        <v>2024</v>
      </c>
      <c r="P140" s="11">
        <f>Tabela1[[#This Row],[Subscription Price]]</f>
        <v>5</v>
      </c>
      <c r="Q140" s="11">
        <f>Tabela1[[#This Row],[EA Play Season Pass Price]]+Tabela1[[#This Row],[Minecraft Season Pass Price]]</f>
        <v>0</v>
      </c>
      <c r="R140" s="11">
        <f>Tabela1[[#This Row],[Total Value]]</f>
        <v>4</v>
      </c>
    </row>
    <row r="141" spans="1:18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  <c r="N141" s="11" t="str">
        <f>TEXT(Tabela1[[#This Row],[Start Date]],"mmmm")</f>
        <v>julho</v>
      </c>
      <c r="O141" s="20">
        <f>YEAR(Tabela1[[#This Row],[Start Date]])</f>
        <v>2024</v>
      </c>
      <c r="P141" s="11">
        <f>Tabela1[[#This Row],[Subscription Price]]</f>
        <v>15</v>
      </c>
      <c r="Q141" s="11">
        <f>Tabela1[[#This Row],[EA Play Season Pass Price]]+Tabela1[[#This Row],[Minecraft Season Pass Price]]</f>
        <v>50</v>
      </c>
      <c r="R141" s="11">
        <f>Tabela1[[#This Row],[Total Value]]</f>
        <v>50</v>
      </c>
    </row>
    <row r="142" spans="1:18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>
        <v>0</v>
      </c>
      <c r="J142" s="8" t="s">
        <v>19</v>
      </c>
      <c r="K142" s="11">
        <v>20</v>
      </c>
      <c r="L142" s="11">
        <v>5</v>
      </c>
      <c r="M142" s="11">
        <v>25</v>
      </c>
      <c r="N142" s="11" t="str">
        <f>TEXT(Tabela1[[#This Row],[Start Date]],"mmmm")</f>
        <v>julho</v>
      </c>
      <c r="O142" s="20">
        <f>YEAR(Tabela1[[#This Row],[Start Date]])</f>
        <v>2024</v>
      </c>
      <c r="P142" s="11">
        <f>Tabela1[[#This Row],[Subscription Price]]</f>
        <v>10</v>
      </c>
      <c r="Q142" s="11">
        <f>Tabela1[[#This Row],[EA Play Season Pass Price]]+Tabela1[[#This Row],[Minecraft Season Pass Price]]</f>
        <v>20</v>
      </c>
      <c r="R142" s="11">
        <f>Tabela1[[#This Row],[Total Value]]</f>
        <v>25</v>
      </c>
    </row>
    <row r="143" spans="1:18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>
        <v>0</v>
      </c>
      <c r="J143" s="8" t="s">
        <v>23</v>
      </c>
      <c r="K143" s="11">
        <v>0</v>
      </c>
      <c r="L143" s="11">
        <v>0</v>
      </c>
      <c r="M143" s="11">
        <v>5</v>
      </c>
      <c r="N143" s="11" t="str">
        <f>TEXT(Tabela1[[#This Row],[Start Date]],"mmmm")</f>
        <v>julho</v>
      </c>
      <c r="O143" s="20">
        <f>YEAR(Tabela1[[#This Row],[Start Date]])</f>
        <v>2024</v>
      </c>
      <c r="P143" s="11">
        <f>Tabela1[[#This Row],[Subscription Price]]</f>
        <v>5</v>
      </c>
      <c r="Q143" s="11">
        <f>Tabela1[[#This Row],[EA Play Season Pass Price]]+Tabela1[[#This Row],[Minecraft Season Pass Price]]</f>
        <v>0</v>
      </c>
      <c r="R143" s="11">
        <f>Tabela1[[#This Row],[Total Value]]</f>
        <v>5</v>
      </c>
    </row>
    <row r="144" spans="1:18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  <c r="N144" s="11" t="str">
        <f>TEXT(Tabela1[[#This Row],[Start Date]],"mmmm")</f>
        <v>julho</v>
      </c>
      <c r="O144" s="20">
        <f>YEAR(Tabela1[[#This Row],[Start Date]])</f>
        <v>2024</v>
      </c>
      <c r="P144" s="11">
        <f>Tabela1[[#This Row],[Subscription Price]]</f>
        <v>15</v>
      </c>
      <c r="Q144" s="11">
        <f>Tabela1[[#This Row],[EA Play Season Pass Price]]+Tabela1[[#This Row],[Minecraft Season Pass Price]]</f>
        <v>50</v>
      </c>
      <c r="R144" s="11">
        <f>Tabela1[[#This Row],[Total Value]]</f>
        <v>45</v>
      </c>
    </row>
    <row r="145" spans="1:18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>
        <v>0</v>
      </c>
      <c r="J145" s="8" t="s">
        <v>19</v>
      </c>
      <c r="K145" s="11">
        <v>20</v>
      </c>
      <c r="L145" s="11">
        <v>12</v>
      </c>
      <c r="M145" s="11">
        <v>18</v>
      </c>
      <c r="N145" s="11" t="str">
        <f>TEXT(Tabela1[[#This Row],[Start Date]],"mmmm")</f>
        <v>julho</v>
      </c>
      <c r="O145" s="20">
        <f>YEAR(Tabela1[[#This Row],[Start Date]])</f>
        <v>2024</v>
      </c>
      <c r="P145" s="11">
        <f>Tabela1[[#This Row],[Subscription Price]]</f>
        <v>10</v>
      </c>
      <c r="Q145" s="11">
        <f>Tabela1[[#This Row],[EA Play Season Pass Price]]+Tabela1[[#This Row],[Minecraft Season Pass Price]]</f>
        <v>20</v>
      </c>
      <c r="R145" s="11">
        <f>Tabela1[[#This Row],[Total Value]]</f>
        <v>18</v>
      </c>
    </row>
    <row r="146" spans="1:18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>
        <v>0</v>
      </c>
      <c r="J146" s="8" t="s">
        <v>23</v>
      </c>
      <c r="K146" s="11">
        <v>0</v>
      </c>
      <c r="L146" s="11">
        <v>2</v>
      </c>
      <c r="M146" s="11">
        <v>3</v>
      </c>
      <c r="N146" s="11" t="str">
        <f>TEXT(Tabela1[[#This Row],[Start Date]],"mmmm")</f>
        <v>julho</v>
      </c>
      <c r="O146" s="20">
        <f>YEAR(Tabela1[[#This Row],[Start Date]])</f>
        <v>2024</v>
      </c>
      <c r="P146" s="11">
        <f>Tabela1[[#This Row],[Subscription Price]]</f>
        <v>5</v>
      </c>
      <c r="Q146" s="11">
        <f>Tabela1[[#This Row],[EA Play Season Pass Price]]+Tabela1[[#This Row],[Minecraft Season Pass Price]]</f>
        <v>0</v>
      </c>
      <c r="R146" s="11">
        <f>Tabela1[[#This Row],[Total Value]]</f>
        <v>3</v>
      </c>
    </row>
    <row r="147" spans="1:18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  <c r="N147" s="11" t="str">
        <f>TEXT(Tabela1[[#This Row],[Start Date]],"mmmm")</f>
        <v>julho</v>
      </c>
      <c r="O147" s="20">
        <f>YEAR(Tabela1[[#This Row],[Start Date]])</f>
        <v>2024</v>
      </c>
      <c r="P147" s="11">
        <f>Tabela1[[#This Row],[Subscription Price]]</f>
        <v>15</v>
      </c>
      <c r="Q147" s="11">
        <f>Tabela1[[#This Row],[EA Play Season Pass Price]]+Tabela1[[#This Row],[Minecraft Season Pass Price]]</f>
        <v>50</v>
      </c>
      <c r="R147" s="11">
        <f>Tabela1[[#This Row],[Total Value]]</f>
        <v>60</v>
      </c>
    </row>
    <row r="148" spans="1:18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>
        <v>0</v>
      </c>
      <c r="J148" s="8" t="s">
        <v>19</v>
      </c>
      <c r="K148" s="11">
        <v>20</v>
      </c>
      <c r="L148" s="11">
        <v>10</v>
      </c>
      <c r="M148" s="11">
        <v>20</v>
      </c>
      <c r="N148" s="11" t="str">
        <f>TEXT(Tabela1[[#This Row],[Start Date]],"mmmm")</f>
        <v>julho</v>
      </c>
      <c r="O148" s="20">
        <f>YEAR(Tabela1[[#This Row],[Start Date]])</f>
        <v>2024</v>
      </c>
      <c r="P148" s="11">
        <f>Tabela1[[#This Row],[Subscription Price]]</f>
        <v>10</v>
      </c>
      <c r="Q148" s="11">
        <f>Tabela1[[#This Row],[EA Play Season Pass Price]]+Tabela1[[#This Row],[Minecraft Season Pass Price]]</f>
        <v>20</v>
      </c>
      <c r="R148" s="11">
        <f>Tabela1[[#This Row],[Total Value]]</f>
        <v>20</v>
      </c>
    </row>
    <row r="149" spans="1:18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>
        <v>0</v>
      </c>
      <c r="J149" s="8" t="s">
        <v>23</v>
      </c>
      <c r="K149" s="11">
        <v>0</v>
      </c>
      <c r="L149" s="11">
        <v>0</v>
      </c>
      <c r="M149" s="11">
        <v>5</v>
      </c>
      <c r="N149" s="11" t="str">
        <f>TEXT(Tabela1[[#This Row],[Start Date]],"mmmm")</f>
        <v>julho</v>
      </c>
      <c r="O149" s="20">
        <f>YEAR(Tabela1[[#This Row],[Start Date]])</f>
        <v>2024</v>
      </c>
      <c r="P149" s="11">
        <f>Tabela1[[#This Row],[Subscription Price]]</f>
        <v>5</v>
      </c>
      <c r="Q149" s="11">
        <f>Tabela1[[#This Row],[EA Play Season Pass Price]]+Tabela1[[#This Row],[Minecraft Season Pass Price]]</f>
        <v>0</v>
      </c>
      <c r="R149" s="11">
        <f>Tabela1[[#This Row],[Total Value]]</f>
        <v>5</v>
      </c>
    </row>
    <row r="150" spans="1:18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  <c r="N150" s="11" t="str">
        <f>TEXT(Tabela1[[#This Row],[Start Date]],"mmmm")</f>
        <v>julho</v>
      </c>
      <c r="O150" s="20">
        <f>YEAR(Tabela1[[#This Row],[Start Date]])</f>
        <v>2024</v>
      </c>
      <c r="P150" s="11">
        <f>Tabela1[[#This Row],[Subscription Price]]</f>
        <v>15</v>
      </c>
      <c r="Q150" s="11">
        <f>Tabela1[[#This Row],[EA Play Season Pass Price]]+Tabela1[[#This Row],[Minecraft Season Pass Price]]</f>
        <v>50</v>
      </c>
      <c r="R150" s="11">
        <f>Tabela1[[#This Row],[Total Value]]</f>
        <v>62</v>
      </c>
    </row>
    <row r="151" spans="1:18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>
        <v>0</v>
      </c>
      <c r="J151" s="8" t="s">
        <v>19</v>
      </c>
      <c r="K151" s="11">
        <v>20</v>
      </c>
      <c r="L151" s="11">
        <v>15</v>
      </c>
      <c r="M151" s="11">
        <v>15</v>
      </c>
      <c r="N151" s="11" t="str">
        <f>TEXT(Tabela1[[#This Row],[Start Date]],"mmmm")</f>
        <v>julho</v>
      </c>
      <c r="O151" s="20">
        <f>YEAR(Tabela1[[#This Row],[Start Date]])</f>
        <v>2024</v>
      </c>
      <c r="P151" s="11">
        <f>Tabela1[[#This Row],[Subscription Price]]</f>
        <v>10</v>
      </c>
      <c r="Q151" s="11">
        <f>Tabela1[[#This Row],[EA Play Season Pass Price]]+Tabela1[[#This Row],[Minecraft Season Pass Price]]</f>
        <v>20</v>
      </c>
      <c r="R151" s="11">
        <f>Tabela1[[#This Row],[Total Value]]</f>
        <v>15</v>
      </c>
    </row>
    <row r="152" spans="1:18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>
        <v>0</v>
      </c>
      <c r="J152" s="8" t="s">
        <v>23</v>
      </c>
      <c r="K152" s="11">
        <v>0</v>
      </c>
      <c r="L152" s="11">
        <v>1</v>
      </c>
      <c r="M152" s="11">
        <v>4</v>
      </c>
      <c r="N152" s="11" t="str">
        <f>TEXT(Tabela1[[#This Row],[Start Date]],"mmmm")</f>
        <v>julho</v>
      </c>
      <c r="O152" s="20">
        <f>YEAR(Tabela1[[#This Row],[Start Date]])</f>
        <v>2024</v>
      </c>
      <c r="P152" s="11">
        <f>Tabela1[[#This Row],[Subscription Price]]</f>
        <v>5</v>
      </c>
      <c r="Q152" s="11">
        <f>Tabela1[[#This Row],[EA Play Season Pass Price]]+Tabela1[[#This Row],[Minecraft Season Pass Price]]</f>
        <v>0</v>
      </c>
      <c r="R152" s="11">
        <f>Tabela1[[#This Row],[Total Value]]</f>
        <v>4</v>
      </c>
    </row>
    <row r="153" spans="1:18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  <c r="N153" s="11" t="str">
        <f>TEXT(Tabela1[[#This Row],[Start Date]],"mmmm")</f>
        <v>julho</v>
      </c>
      <c r="O153" s="20">
        <f>YEAR(Tabela1[[#This Row],[Start Date]])</f>
        <v>2024</v>
      </c>
      <c r="P153" s="11">
        <f>Tabela1[[#This Row],[Subscription Price]]</f>
        <v>15</v>
      </c>
      <c r="Q153" s="11">
        <f>Tabela1[[#This Row],[EA Play Season Pass Price]]+Tabela1[[#This Row],[Minecraft Season Pass Price]]</f>
        <v>50</v>
      </c>
      <c r="R153" s="11">
        <f>Tabela1[[#This Row],[Total Value]]</f>
        <v>58</v>
      </c>
    </row>
    <row r="154" spans="1:18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>
        <v>0</v>
      </c>
      <c r="J154" s="8" t="s">
        <v>19</v>
      </c>
      <c r="K154" s="11">
        <v>20</v>
      </c>
      <c r="L154" s="11">
        <v>10</v>
      </c>
      <c r="M154" s="11">
        <v>20</v>
      </c>
      <c r="N154" s="11" t="str">
        <f>TEXT(Tabela1[[#This Row],[Start Date]],"mmmm")</f>
        <v>julho</v>
      </c>
      <c r="O154" s="20">
        <f>YEAR(Tabela1[[#This Row],[Start Date]])</f>
        <v>2024</v>
      </c>
      <c r="P154" s="11">
        <f>Tabela1[[#This Row],[Subscription Price]]</f>
        <v>10</v>
      </c>
      <c r="Q154" s="11">
        <f>Tabela1[[#This Row],[EA Play Season Pass Price]]+Tabela1[[#This Row],[Minecraft Season Pass Price]]</f>
        <v>20</v>
      </c>
      <c r="R154" s="11">
        <f>Tabela1[[#This Row],[Total Value]]</f>
        <v>20</v>
      </c>
    </row>
    <row r="155" spans="1:18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>
        <v>0</v>
      </c>
      <c r="J155" s="8" t="s">
        <v>23</v>
      </c>
      <c r="K155" s="11">
        <v>0</v>
      </c>
      <c r="L155" s="11">
        <v>0</v>
      </c>
      <c r="M155" s="11">
        <v>5</v>
      </c>
      <c r="N155" s="11" t="str">
        <f>TEXT(Tabela1[[#This Row],[Start Date]],"mmmm")</f>
        <v>julho</v>
      </c>
      <c r="O155" s="20">
        <f>YEAR(Tabela1[[#This Row],[Start Date]])</f>
        <v>2024</v>
      </c>
      <c r="P155" s="11">
        <f>Tabela1[[#This Row],[Subscription Price]]</f>
        <v>5</v>
      </c>
      <c r="Q155" s="11">
        <f>Tabela1[[#This Row],[EA Play Season Pass Price]]+Tabela1[[#This Row],[Minecraft Season Pass Price]]</f>
        <v>0</v>
      </c>
      <c r="R155" s="11">
        <f>Tabela1[[#This Row],[Total Value]]</f>
        <v>5</v>
      </c>
    </row>
    <row r="156" spans="1:18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  <c r="N156" s="11" t="str">
        <f>TEXT(Tabela1[[#This Row],[Start Date]],"mmmm")</f>
        <v>julho</v>
      </c>
      <c r="O156" s="20">
        <f>YEAR(Tabela1[[#This Row],[Start Date]])</f>
        <v>2024</v>
      </c>
      <c r="P156" s="11">
        <f>Tabela1[[#This Row],[Subscription Price]]</f>
        <v>15</v>
      </c>
      <c r="Q156" s="11">
        <f>Tabela1[[#This Row],[EA Play Season Pass Price]]+Tabela1[[#This Row],[Minecraft Season Pass Price]]</f>
        <v>50</v>
      </c>
      <c r="R156" s="11">
        <f>Tabela1[[#This Row],[Total Value]]</f>
        <v>45</v>
      </c>
    </row>
    <row r="157" spans="1:18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>
        <v>0</v>
      </c>
      <c r="J157" s="8" t="s">
        <v>19</v>
      </c>
      <c r="K157" s="11">
        <v>20</v>
      </c>
      <c r="L157" s="11">
        <v>15</v>
      </c>
      <c r="M157" s="11">
        <v>15</v>
      </c>
      <c r="N157" s="11" t="str">
        <f>TEXT(Tabela1[[#This Row],[Start Date]],"mmmm")</f>
        <v>julho</v>
      </c>
      <c r="O157" s="20">
        <f>YEAR(Tabela1[[#This Row],[Start Date]])</f>
        <v>2024</v>
      </c>
      <c r="P157" s="11">
        <f>Tabela1[[#This Row],[Subscription Price]]</f>
        <v>10</v>
      </c>
      <c r="Q157" s="11">
        <f>Tabela1[[#This Row],[EA Play Season Pass Price]]+Tabela1[[#This Row],[Minecraft Season Pass Price]]</f>
        <v>20</v>
      </c>
      <c r="R157" s="11">
        <f>Tabela1[[#This Row],[Total Value]]</f>
        <v>15</v>
      </c>
    </row>
    <row r="158" spans="1:18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>
        <v>0</v>
      </c>
      <c r="J158" s="8" t="s">
        <v>23</v>
      </c>
      <c r="K158" s="11">
        <v>0</v>
      </c>
      <c r="L158" s="11">
        <v>1</v>
      </c>
      <c r="M158" s="11">
        <v>4</v>
      </c>
      <c r="N158" s="11" t="str">
        <f>TEXT(Tabela1[[#This Row],[Start Date]],"mmmm")</f>
        <v>julho</v>
      </c>
      <c r="O158" s="20">
        <f>YEAR(Tabela1[[#This Row],[Start Date]])</f>
        <v>2024</v>
      </c>
      <c r="P158" s="11">
        <f>Tabela1[[#This Row],[Subscription Price]]</f>
        <v>5</v>
      </c>
      <c r="Q158" s="11">
        <f>Tabela1[[#This Row],[EA Play Season Pass Price]]+Tabela1[[#This Row],[Minecraft Season Pass Price]]</f>
        <v>0</v>
      </c>
      <c r="R158" s="11">
        <f>Tabela1[[#This Row],[Total Value]]</f>
        <v>4</v>
      </c>
    </row>
    <row r="159" spans="1:18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  <c r="N159" s="11" t="str">
        <f>TEXT(Tabela1[[#This Row],[Start Date]],"mmmm")</f>
        <v>agosto</v>
      </c>
      <c r="O159" s="20">
        <f>YEAR(Tabela1[[#This Row],[Start Date]])</f>
        <v>2024</v>
      </c>
      <c r="P159" s="11">
        <f>Tabela1[[#This Row],[Subscription Price]]</f>
        <v>15</v>
      </c>
      <c r="Q159" s="11">
        <f>Tabela1[[#This Row],[EA Play Season Pass Price]]+Tabela1[[#This Row],[Minecraft Season Pass Price]]</f>
        <v>50</v>
      </c>
      <c r="R159" s="11">
        <f>Tabela1[[#This Row],[Total Value]]</f>
        <v>62</v>
      </c>
    </row>
    <row r="160" spans="1:18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>
        <v>0</v>
      </c>
      <c r="J160" s="8" t="s">
        <v>19</v>
      </c>
      <c r="K160" s="11">
        <v>20</v>
      </c>
      <c r="L160" s="11">
        <v>10</v>
      </c>
      <c r="M160" s="11">
        <v>20</v>
      </c>
      <c r="N160" s="11" t="str">
        <f>TEXT(Tabela1[[#This Row],[Start Date]],"mmmm")</f>
        <v>agosto</v>
      </c>
      <c r="O160" s="20">
        <f>YEAR(Tabela1[[#This Row],[Start Date]])</f>
        <v>2024</v>
      </c>
      <c r="P160" s="11">
        <f>Tabela1[[#This Row],[Subscription Price]]</f>
        <v>10</v>
      </c>
      <c r="Q160" s="11">
        <f>Tabela1[[#This Row],[EA Play Season Pass Price]]+Tabela1[[#This Row],[Minecraft Season Pass Price]]</f>
        <v>20</v>
      </c>
      <c r="R160" s="11">
        <f>Tabela1[[#This Row],[Total Value]]</f>
        <v>20</v>
      </c>
    </row>
    <row r="161" spans="1:18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>
        <v>0</v>
      </c>
      <c r="J161" s="8" t="s">
        <v>23</v>
      </c>
      <c r="K161" s="11">
        <v>0</v>
      </c>
      <c r="L161" s="11">
        <v>0</v>
      </c>
      <c r="M161" s="11">
        <v>5</v>
      </c>
      <c r="N161" s="11" t="str">
        <f>TEXT(Tabela1[[#This Row],[Start Date]],"mmmm")</f>
        <v>agosto</v>
      </c>
      <c r="O161" s="20">
        <f>YEAR(Tabela1[[#This Row],[Start Date]])</f>
        <v>2024</v>
      </c>
      <c r="P161" s="11">
        <f>Tabela1[[#This Row],[Subscription Price]]</f>
        <v>5</v>
      </c>
      <c r="Q161" s="11">
        <f>Tabela1[[#This Row],[EA Play Season Pass Price]]+Tabela1[[#This Row],[Minecraft Season Pass Price]]</f>
        <v>0</v>
      </c>
      <c r="R161" s="11">
        <f>Tabela1[[#This Row],[Total Value]]</f>
        <v>5</v>
      </c>
    </row>
    <row r="162" spans="1:18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  <c r="N162" s="11" t="str">
        <f>TEXT(Tabela1[[#This Row],[Start Date]],"mmmm")</f>
        <v>agosto</v>
      </c>
      <c r="O162" s="20">
        <f>YEAR(Tabela1[[#This Row],[Start Date]])</f>
        <v>2024</v>
      </c>
      <c r="P162" s="11">
        <f>Tabela1[[#This Row],[Subscription Price]]</f>
        <v>15</v>
      </c>
      <c r="Q162" s="11">
        <f>Tabela1[[#This Row],[EA Play Season Pass Price]]+Tabela1[[#This Row],[Minecraft Season Pass Price]]</f>
        <v>50</v>
      </c>
      <c r="R162" s="11">
        <f>Tabela1[[#This Row],[Total Value]]</f>
        <v>50</v>
      </c>
    </row>
    <row r="163" spans="1:18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>
        <v>0</v>
      </c>
      <c r="J163" s="8" t="s">
        <v>19</v>
      </c>
      <c r="K163" s="11">
        <v>20</v>
      </c>
      <c r="L163" s="11">
        <v>15</v>
      </c>
      <c r="M163" s="11">
        <v>15</v>
      </c>
      <c r="N163" s="11" t="str">
        <f>TEXT(Tabela1[[#This Row],[Start Date]],"mmmm")</f>
        <v>agosto</v>
      </c>
      <c r="O163" s="20">
        <f>YEAR(Tabela1[[#This Row],[Start Date]])</f>
        <v>2024</v>
      </c>
      <c r="P163" s="11">
        <f>Tabela1[[#This Row],[Subscription Price]]</f>
        <v>10</v>
      </c>
      <c r="Q163" s="11">
        <f>Tabela1[[#This Row],[EA Play Season Pass Price]]+Tabela1[[#This Row],[Minecraft Season Pass Price]]</f>
        <v>20</v>
      </c>
      <c r="R163" s="11">
        <f>Tabela1[[#This Row],[Total Value]]</f>
        <v>15</v>
      </c>
    </row>
    <row r="164" spans="1:18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>
        <v>0</v>
      </c>
      <c r="J164" s="8" t="s">
        <v>23</v>
      </c>
      <c r="K164" s="11">
        <v>0</v>
      </c>
      <c r="L164" s="11">
        <v>1</v>
      </c>
      <c r="M164" s="11">
        <v>4</v>
      </c>
      <c r="N164" s="11" t="str">
        <f>TEXT(Tabela1[[#This Row],[Start Date]],"mmmm")</f>
        <v>agosto</v>
      </c>
      <c r="O164" s="20">
        <f>YEAR(Tabela1[[#This Row],[Start Date]])</f>
        <v>2024</v>
      </c>
      <c r="P164" s="11">
        <f>Tabela1[[#This Row],[Subscription Price]]</f>
        <v>5</v>
      </c>
      <c r="Q164" s="11">
        <f>Tabela1[[#This Row],[EA Play Season Pass Price]]+Tabela1[[#This Row],[Minecraft Season Pass Price]]</f>
        <v>0</v>
      </c>
      <c r="R164" s="11">
        <f>Tabela1[[#This Row],[Total Value]]</f>
        <v>4</v>
      </c>
    </row>
    <row r="165" spans="1:18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  <c r="N165" s="11" t="str">
        <f>TEXT(Tabela1[[#This Row],[Start Date]],"mmmm")</f>
        <v>agosto</v>
      </c>
      <c r="O165" s="20">
        <f>YEAR(Tabela1[[#This Row],[Start Date]])</f>
        <v>2024</v>
      </c>
      <c r="P165" s="11">
        <f>Tabela1[[#This Row],[Subscription Price]]</f>
        <v>15</v>
      </c>
      <c r="Q165" s="11">
        <f>Tabela1[[#This Row],[EA Play Season Pass Price]]+Tabela1[[#This Row],[Minecraft Season Pass Price]]</f>
        <v>50</v>
      </c>
      <c r="R165" s="11">
        <f>Tabela1[[#This Row],[Total Value]]</f>
        <v>58</v>
      </c>
    </row>
    <row r="166" spans="1:18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>
        <v>0</v>
      </c>
      <c r="J166" s="8" t="s">
        <v>19</v>
      </c>
      <c r="K166" s="11">
        <v>20</v>
      </c>
      <c r="L166" s="11">
        <v>10</v>
      </c>
      <c r="M166" s="11">
        <v>20</v>
      </c>
      <c r="N166" s="11" t="str">
        <f>TEXT(Tabela1[[#This Row],[Start Date]],"mmmm")</f>
        <v>agosto</v>
      </c>
      <c r="O166" s="20">
        <f>YEAR(Tabela1[[#This Row],[Start Date]])</f>
        <v>2024</v>
      </c>
      <c r="P166" s="11">
        <f>Tabela1[[#This Row],[Subscription Price]]</f>
        <v>10</v>
      </c>
      <c r="Q166" s="11">
        <f>Tabela1[[#This Row],[EA Play Season Pass Price]]+Tabela1[[#This Row],[Minecraft Season Pass Price]]</f>
        <v>20</v>
      </c>
      <c r="R166" s="11">
        <f>Tabela1[[#This Row],[Total Value]]</f>
        <v>20</v>
      </c>
    </row>
    <row r="167" spans="1:18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>
        <v>0</v>
      </c>
      <c r="J167" s="8" t="s">
        <v>23</v>
      </c>
      <c r="K167" s="11">
        <v>0</v>
      </c>
      <c r="L167" s="11">
        <v>0</v>
      </c>
      <c r="M167" s="11">
        <v>5</v>
      </c>
      <c r="N167" s="11" t="str">
        <f>TEXT(Tabela1[[#This Row],[Start Date]],"mmmm")</f>
        <v>agosto</v>
      </c>
      <c r="O167" s="20">
        <f>YEAR(Tabela1[[#This Row],[Start Date]])</f>
        <v>2024</v>
      </c>
      <c r="P167" s="11">
        <f>Tabela1[[#This Row],[Subscription Price]]</f>
        <v>5</v>
      </c>
      <c r="Q167" s="11">
        <f>Tabela1[[#This Row],[EA Play Season Pass Price]]+Tabela1[[#This Row],[Minecraft Season Pass Price]]</f>
        <v>0</v>
      </c>
      <c r="R167" s="11">
        <f>Tabela1[[#This Row],[Total Value]]</f>
        <v>5</v>
      </c>
    </row>
    <row r="168" spans="1:18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  <c r="N168" s="11" t="str">
        <f>TEXT(Tabela1[[#This Row],[Start Date]],"mmmm")</f>
        <v>agosto</v>
      </c>
      <c r="O168" s="20">
        <f>YEAR(Tabela1[[#This Row],[Start Date]])</f>
        <v>2024</v>
      </c>
      <c r="P168" s="11">
        <f>Tabela1[[#This Row],[Subscription Price]]</f>
        <v>15</v>
      </c>
      <c r="Q168" s="11">
        <f>Tabela1[[#This Row],[EA Play Season Pass Price]]+Tabela1[[#This Row],[Minecraft Season Pass Price]]</f>
        <v>50</v>
      </c>
      <c r="R168" s="11">
        <f>Tabela1[[#This Row],[Total Value]]</f>
        <v>45</v>
      </c>
    </row>
    <row r="169" spans="1:18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>
        <v>0</v>
      </c>
      <c r="J169" s="8" t="s">
        <v>19</v>
      </c>
      <c r="K169" s="11">
        <v>20</v>
      </c>
      <c r="L169" s="11">
        <v>15</v>
      </c>
      <c r="M169" s="11">
        <v>15</v>
      </c>
      <c r="N169" s="11" t="str">
        <f>TEXT(Tabela1[[#This Row],[Start Date]],"mmmm")</f>
        <v>agosto</v>
      </c>
      <c r="O169" s="20">
        <f>YEAR(Tabela1[[#This Row],[Start Date]])</f>
        <v>2024</v>
      </c>
      <c r="P169" s="11">
        <f>Tabela1[[#This Row],[Subscription Price]]</f>
        <v>10</v>
      </c>
      <c r="Q169" s="11">
        <f>Tabela1[[#This Row],[EA Play Season Pass Price]]+Tabela1[[#This Row],[Minecraft Season Pass Price]]</f>
        <v>20</v>
      </c>
      <c r="R169" s="11">
        <f>Tabela1[[#This Row],[Total Value]]</f>
        <v>15</v>
      </c>
    </row>
    <row r="170" spans="1:18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>
        <v>0</v>
      </c>
      <c r="J170" s="8" t="s">
        <v>23</v>
      </c>
      <c r="K170" s="11">
        <v>0</v>
      </c>
      <c r="L170" s="11">
        <v>1</v>
      </c>
      <c r="M170" s="11">
        <v>4</v>
      </c>
      <c r="N170" s="11" t="str">
        <f>TEXT(Tabela1[[#This Row],[Start Date]],"mmmm")</f>
        <v>agosto</v>
      </c>
      <c r="O170" s="20">
        <f>YEAR(Tabela1[[#This Row],[Start Date]])</f>
        <v>2024</v>
      </c>
      <c r="P170" s="11">
        <f>Tabela1[[#This Row],[Subscription Price]]</f>
        <v>5</v>
      </c>
      <c r="Q170" s="11">
        <f>Tabela1[[#This Row],[EA Play Season Pass Price]]+Tabela1[[#This Row],[Minecraft Season Pass Price]]</f>
        <v>0</v>
      </c>
      <c r="R170" s="11">
        <f>Tabela1[[#This Row],[Total Value]]</f>
        <v>4</v>
      </c>
    </row>
    <row r="171" spans="1:18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  <c r="N171" s="11" t="str">
        <f>TEXT(Tabela1[[#This Row],[Start Date]],"mmmm")</f>
        <v>agosto</v>
      </c>
      <c r="O171" s="20">
        <f>YEAR(Tabela1[[#This Row],[Start Date]])</f>
        <v>2024</v>
      </c>
      <c r="P171" s="11">
        <f>Tabela1[[#This Row],[Subscription Price]]</f>
        <v>15</v>
      </c>
      <c r="Q171" s="11">
        <f>Tabela1[[#This Row],[EA Play Season Pass Price]]+Tabela1[[#This Row],[Minecraft Season Pass Price]]</f>
        <v>50</v>
      </c>
      <c r="R171" s="11">
        <f>Tabela1[[#This Row],[Total Value]]</f>
        <v>60</v>
      </c>
    </row>
    <row r="172" spans="1:18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>
        <v>0</v>
      </c>
      <c r="J172" s="8" t="s">
        <v>19</v>
      </c>
      <c r="K172" s="11">
        <v>20</v>
      </c>
      <c r="L172" s="11">
        <v>10</v>
      </c>
      <c r="M172" s="11">
        <v>20</v>
      </c>
      <c r="N172" s="11" t="str">
        <f>TEXT(Tabela1[[#This Row],[Start Date]],"mmmm")</f>
        <v>agosto</v>
      </c>
      <c r="O172" s="20">
        <f>YEAR(Tabela1[[#This Row],[Start Date]])</f>
        <v>2024</v>
      </c>
      <c r="P172" s="11">
        <f>Tabela1[[#This Row],[Subscription Price]]</f>
        <v>10</v>
      </c>
      <c r="Q172" s="11">
        <f>Tabela1[[#This Row],[EA Play Season Pass Price]]+Tabela1[[#This Row],[Minecraft Season Pass Price]]</f>
        <v>20</v>
      </c>
      <c r="R172" s="11">
        <f>Tabela1[[#This Row],[Total Value]]</f>
        <v>20</v>
      </c>
    </row>
    <row r="173" spans="1:18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>
        <v>0</v>
      </c>
      <c r="J173" s="8" t="s">
        <v>23</v>
      </c>
      <c r="K173" s="11">
        <v>0</v>
      </c>
      <c r="L173" s="11">
        <v>0</v>
      </c>
      <c r="M173" s="11">
        <v>5</v>
      </c>
      <c r="N173" s="11" t="str">
        <f>TEXT(Tabela1[[#This Row],[Start Date]],"mmmm")</f>
        <v>agosto</v>
      </c>
      <c r="O173" s="20">
        <f>YEAR(Tabela1[[#This Row],[Start Date]])</f>
        <v>2024</v>
      </c>
      <c r="P173" s="11">
        <f>Tabela1[[#This Row],[Subscription Price]]</f>
        <v>5</v>
      </c>
      <c r="Q173" s="11">
        <f>Tabela1[[#This Row],[EA Play Season Pass Price]]+Tabela1[[#This Row],[Minecraft Season Pass Price]]</f>
        <v>0</v>
      </c>
      <c r="R173" s="11">
        <f>Tabela1[[#This Row],[Total Value]]</f>
        <v>5</v>
      </c>
    </row>
    <row r="174" spans="1:18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  <c r="N174" s="11" t="str">
        <f>TEXT(Tabela1[[#This Row],[Start Date]],"mmmm")</f>
        <v>agosto</v>
      </c>
      <c r="O174" s="20">
        <f>YEAR(Tabela1[[#This Row],[Start Date]])</f>
        <v>2024</v>
      </c>
      <c r="P174" s="11">
        <f>Tabela1[[#This Row],[Subscription Price]]</f>
        <v>15</v>
      </c>
      <c r="Q174" s="11">
        <f>Tabela1[[#This Row],[EA Play Season Pass Price]]+Tabela1[[#This Row],[Minecraft Season Pass Price]]</f>
        <v>50</v>
      </c>
      <c r="R174" s="11">
        <f>Tabela1[[#This Row],[Total Value]]</f>
        <v>62</v>
      </c>
    </row>
    <row r="175" spans="1:18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>
        <v>0</v>
      </c>
      <c r="J175" s="8" t="s">
        <v>19</v>
      </c>
      <c r="K175" s="11">
        <v>20</v>
      </c>
      <c r="L175" s="11">
        <v>15</v>
      </c>
      <c r="M175" s="11">
        <v>15</v>
      </c>
      <c r="N175" s="11" t="str">
        <f>TEXT(Tabela1[[#This Row],[Start Date]],"mmmm")</f>
        <v>agosto</v>
      </c>
      <c r="O175" s="20">
        <f>YEAR(Tabela1[[#This Row],[Start Date]])</f>
        <v>2024</v>
      </c>
      <c r="P175" s="11">
        <f>Tabela1[[#This Row],[Subscription Price]]</f>
        <v>10</v>
      </c>
      <c r="Q175" s="11">
        <f>Tabela1[[#This Row],[EA Play Season Pass Price]]+Tabela1[[#This Row],[Minecraft Season Pass Price]]</f>
        <v>20</v>
      </c>
      <c r="R175" s="11">
        <f>Tabela1[[#This Row],[Total Value]]</f>
        <v>15</v>
      </c>
    </row>
    <row r="176" spans="1:18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>
        <v>0</v>
      </c>
      <c r="J176" s="8" t="s">
        <v>23</v>
      </c>
      <c r="K176" s="11">
        <v>0</v>
      </c>
      <c r="L176" s="11">
        <v>1</v>
      </c>
      <c r="M176" s="11">
        <v>4</v>
      </c>
      <c r="N176" s="11" t="str">
        <f>TEXT(Tabela1[[#This Row],[Start Date]],"mmmm")</f>
        <v>agosto</v>
      </c>
      <c r="O176" s="20">
        <f>YEAR(Tabela1[[#This Row],[Start Date]])</f>
        <v>2024</v>
      </c>
      <c r="P176" s="11">
        <f>Tabela1[[#This Row],[Subscription Price]]</f>
        <v>5</v>
      </c>
      <c r="Q176" s="11">
        <f>Tabela1[[#This Row],[EA Play Season Pass Price]]+Tabela1[[#This Row],[Minecraft Season Pass Price]]</f>
        <v>0</v>
      </c>
      <c r="R176" s="11">
        <f>Tabela1[[#This Row],[Total Value]]</f>
        <v>4</v>
      </c>
    </row>
    <row r="177" spans="1:18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>
        <v>0</v>
      </c>
      <c r="J177" s="8" t="s">
        <v>23</v>
      </c>
      <c r="K177" s="11">
        <v>0</v>
      </c>
      <c r="L177" s="11">
        <v>0</v>
      </c>
      <c r="M177" s="11">
        <v>5</v>
      </c>
      <c r="N177" s="11" t="str">
        <f>TEXT(Tabela1[[#This Row],[Start Date]],"mmmm")</f>
        <v>agosto</v>
      </c>
      <c r="O177" s="20">
        <f>YEAR(Tabela1[[#This Row],[Start Date]])</f>
        <v>2024</v>
      </c>
      <c r="P177" s="11">
        <f>Tabela1[[#This Row],[Subscription Price]]</f>
        <v>5</v>
      </c>
      <c r="Q177" s="11">
        <f>Tabela1[[#This Row],[EA Play Season Pass Price]]+Tabela1[[#This Row],[Minecraft Season Pass Price]]</f>
        <v>0</v>
      </c>
      <c r="R177" s="11">
        <f>Tabela1[[#This Row],[Total Value]]</f>
        <v>5</v>
      </c>
    </row>
    <row r="178" spans="1:18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  <c r="N178" s="11" t="str">
        <f>TEXT(Tabela1[[#This Row],[Start Date]],"mmmm")</f>
        <v>agosto</v>
      </c>
      <c r="O178" s="20">
        <f>YEAR(Tabela1[[#This Row],[Start Date]])</f>
        <v>2024</v>
      </c>
      <c r="P178" s="11">
        <f>Tabela1[[#This Row],[Subscription Price]]</f>
        <v>15</v>
      </c>
      <c r="Q178" s="11">
        <f>Tabela1[[#This Row],[EA Play Season Pass Price]]+Tabela1[[#This Row],[Minecraft Season Pass Price]]</f>
        <v>50</v>
      </c>
      <c r="R178" s="11">
        <f>Tabela1[[#This Row],[Total Value]]</f>
        <v>58</v>
      </c>
    </row>
    <row r="179" spans="1:18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>
        <v>0</v>
      </c>
      <c r="J179" s="8" t="s">
        <v>19</v>
      </c>
      <c r="K179" s="11">
        <v>20</v>
      </c>
      <c r="L179" s="11">
        <v>10</v>
      </c>
      <c r="M179" s="11">
        <v>20</v>
      </c>
      <c r="N179" s="11" t="str">
        <f>TEXT(Tabela1[[#This Row],[Start Date]],"mmmm")</f>
        <v>agosto</v>
      </c>
      <c r="O179" s="20">
        <f>YEAR(Tabela1[[#This Row],[Start Date]])</f>
        <v>2024</v>
      </c>
      <c r="P179" s="11">
        <f>Tabela1[[#This Row],[Subscription Price]]</f>
        <v>10</v>
      </c>
      <c r="Q179" s="11">
        <f>Tabela1[[#This Row],[EA Play Season Pass Price]]+Tabela1[[#This Row],[Minecraft Season Pass Price]]</f>
        <v>20</v>
      </c>
      <c r="R179" s="11">
        <f>Tabela1[[#This Row],[Total Value]]</f>
        <v>20</v>
      </c>
    </row>
    <row r="180" spans="1:18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>
        <v>0</v>
      </c>
      <c r="J180" s="8" t="s">
        <v>23</v>
      </c>
      <c r="K180" s="11">
        <v>0</v>
      </c>
      <c r="L180" s="11">
        <v>1</v>
      </c>
      <c r="M180" s="11">
        <v>4</v>
      </c>
      <c r="N180" s="11" t="str">
        <f>TEXT(Tabela1[[#This Row],[Start Date]],"mmmm")</f>
        <v>agosto</v>
      </c>
      <c r="O180" s="20">
        <f>YEAR(Tabela1[[#This Row],[Start Date]])</f>
        <v>2024</v>
      </c>
      <c r="P180" s="11">
        <f>Tabela1[[#This Row],[Subscription Price]]</f>
        <v>5</v>
      </c>
      <c r="Q180" s="11">
        <f>Tabela1[[#This Row],[EA Play Season Pass Price]]+Tabela1[[#This Row],[Minecraft Season Pass Price]]</f>
        <v>0</v>
      </c>
      <c r="R180" s="11">
        <f>Tabela1[[#This Row],[Total Value]]</f>
        <v>4</v>
      </c>
    </row>
    <row r="181" spans="1:18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  <c r="N181" s="11" t="str">
        <f>TEXT(Tabela1[[#This Row],[Start Date]],"mmmm")</f>
        <v>agosto</v>
      </c>
      <c r="O181" s="20">
        <f>YEAR(Tabela1[[#This Row],[Start Date]])</f>
        <v>2024</v>
      </c>
      <c r="P181" s="11">
        <f>Tabela1[[#This Row],[Subscription Price]]</f>
        <v>15</v>
      </c>
      <c r="Q181" s="11">
        <f>Tabela1[[#This Row],[EA Play Season Pass Price]]+Tabela1[[#This Row],[Minecraft Season Pass Price]]</f>
        <v>50</v>
      </c>
      <c r="R181" s="11">
        <f>Tabela1[[#This Row],[Total Value]]</f>
        <v>50</v>
      </c>
    </row>
    <row r="182" spans="1:18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>
        <v>0</v>
      </c>
      <c r="J182" s="8" t="s">
        <v>19</v>
      </c>
      <c r="K182" s="11">
        <v>20</v>
      </c>
      <c r="L182" s="11">
        <v>5</v>
      </c>
      <c r="M182" s="11">
        <v>25</v>
      </c>
      <c r="N182" s="11" t="str">
        <f>TEXT(Tabela1[[#This Row],[Start Date]],"mmmm")</f>
        <v>agosto</v>
      </c>
      <c r="O182" s="20">
        <f>YEAR(Tabela1[[#This Row],[Start Date]])</f>
        <v>2024</v>
      </c>
      <c r="P182" s="11">
        <f>Tabela1[[#This Row],[Subscription Price]]</f>
        <v>10</v>
      </c>
      <c r="Q182" s="11">
        <f>Tabela1[[#This Row],[EA Play Season Pass Price]]+Tabela1[[#This Row],[Minecraft Season Pass Price]]</f>
        <v>20</v>
      </c>
      <c r="R182" s="11">
        <f>Tabela1[[#This Row],[Total Value]]</f>
        <v>25</v>
      </c>
    </row>
    <row r="183" spans="1:18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>
        <v>0</v>
      </c>
      <c r="J183" s="8" t="s">
        <v>23</v>
      </c>
      <c r="K183" s="11">
        <v>0</v>
      </c>
      <c r="L183" s="11">
        <v>0</v>
      </c>
      <c r="M183" s="11">
        <v>5</v>
      </c>
      <c r="N183" s="11" t="str">
        <f>TEXT(Tabela1[[#This Row],[Start Date]],"mmmm")</f>
        <v>agosto</v>
      </c>
      <c r="O183" s="20">
        <f>YEAR(Tabela1[[#This Row],[Start Date]])</f>
        <v>2024</v>
      </c>
      <c r="P183" s="11">
        <f>Tabela1[[#This Row],[Subscription Price]]</f>
        <v>5</v>
      </c>
      <c r="Q183" s="11">
        <f>Tabela1[[#This Row],[EA Play Season Pass Price]]+Tabela1[[#This Row],[Minecraft Season Pass Price]]</f>
        <v>0</v>
      </c>
      <c r="R183" s="11">
        <f>Tabela1[[#This Row],[Total Value]]</f>
        <v>5</v>
      </c>
    </row>
    <row r="184" spans="1:18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  <c r="N184" s="11" t="str">
        <f>TEXT(Tabela1[[#This Row],[Start Date]],"mmmm")</f>
        <v>agosto</v>
      </c>
      <c r="O184" s="20">
        <f>YEAR(Tabela1[[#This Row],[Start Date]])</f>
        <v>2024</v>
      </c>
      <c r="P184" s="11">
        <f>Tabela1[[#This Row],[Subscription Price]]</f>
        <v>15</v>
      </c>
      <c r="Q184" s="11">
        <f>Tabela1[[#This Row],[EA Play Season Pass Price]]+Tabela1[[#This Row],[Minecraft Season Pass Price]]</f>
        <v>50</v>
      </c>
      <c r="R184" s="11">
        <f>Tabela1[[#This Row],[Total Value]]</f>
        <v>45</v>
      </c>
    </row>
    <row r="185" spans="1:18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>
        <v>0</v>
      </c>
      <c r="J185" s="8" t="s">
        <v>19</v>
      </c>
      <c r="K185" s="11">
        <v>20</v>
      </c>
      <c r="L185" s="11">
        <v>12</v>
      </c>
      <c r="M185" s="11">
        <v>18</v>
      </c>
      <c r="N185" s="11" t="str">
        <f>TEXT(Tabela1[[#This Row],[Start Date]],"mmmm")</f>
        <v>agosto</v>
      </c>
      <c r="O185" s="20">
        <f>YEAR(Tabela1[[#This Row],[Start Date]])</f>
        <v>2024</v>
      </c>
      <c r="P185" s="11">
        <f>Tabela1[[#This Row],[Subscription Price]]</f>
        <v>10</v>
      </c>
      <c r="Q185" s="11">
        <f>Tabela1[[#This Row],[EA Play Season Pass Price]]+Tabela1[[#This Row],[Minecraft Season Pass Price]]</f>
        <v>20</v>
      </c>
      <c r="R185" s="11">
        <f>Tabela1[[#This Row],[Total Value]]</f>
        <v>18</v>
      </c>
    </row>
    <row r="186" spans="1:18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>
        <v>0</v>
      </c>
      <c r="J186" s="8" t="s">
        <v>23</v>
      </c>
      <c r="K186" s="11">
        <v>0</v>
      </c>
      <c r="L186" s="11">
        <v>2</v>
      </c>
      <c r="M186" s="11">
        <v>3</v>
      </c>
      <c r="N186" s="11" t="str">
        <f>TEXT(Tabela1[[#This Row],[Start Date]],"mmmm")</f>
        <v>agosto</v>
      </c>
      <c r="O186" s="20">
        <f>YEAR(Tabela1[[#This Row],[Start Date]])</f>
        <v>2024</v>
      </c>
      <c r="P186" s="11">
        <f>Tabela1[[#This Row],[Subscription Price]]</f>
        <v>5</v>
      </c>
      <c r="Q186" s="11">
        <f>Tabela1[[#This Row],[EA Play Season Pass Price]]+Tabela1[[#This Row],[Minecraft Season Pass Price]]</f>
        <v>0</v>
      </c>
      <c r="R186" s="11">
        <f>Tabela1[[#This Row],[Total Value]]</f>
        <v>3</v>
      </c>
    </row>
    <row r="187" spans="1:18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  <c r="N187" s="11" t="str">
        <f>TEXT(Tabela1[[#This Row],[Start Date]],"mmmm")</f>
        <v>agosto</v>
      </c>
      <c r="O187" s="20">
        <f>YEAR(Tabela1[[#This Row],[Start Date]])</f>
        <v>2024</v>
      </c>
      <c r="P187" s="11">
        <f>Tabela1[[#This Row],[Subscription Price]]</f>
        <v>15</v>
      </c>
      <c r="Q187" s="11">
        <f>Tabela1[[#This Row],[EA Play Season Pass Price]]+Tabela1[[#This Row],[Minecraft Season Pass Price]]</f>
        <v>50</v>
      </c>
      <c r="R187" s="11">
        <f>Tabela1[[#This Row],[Total Value]]</f>
        <v>60</v>
      </c>
    </row>
    <row r="188" spans="1:18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>
        <v>0</v>
      </c>
      <c r="J188" s="8" t="s">
        <v>19</v>
      </c>
      <c r="K188" s="11">
        <v>20</v>
      </c>
      <c r="L188" s="11">
        <v>10</v>
      </c>
      <c r="M188" s="11">
        <v>20</v>
      </c>
      <c r="N188" s="11" t="str">
        <f>TEXT(Tabela1[[#This Row],[Start Date]],"mmmm")</f>
        <v>agosto</v>
      </c>
      <c r="O188" s="20">
        <f>YEAR(Tabela1[[#This Row],[Start Date]])</f>
        <v>2024</v>
      </c>
      <c r="P188" s="11">
        <f>Tabela1[[#This Row],[Subscription Price]]</f>
        <v>10</v>
      </c>
      <c r="Q188" s="11">
        <f>Tabela1[[#This Row],[EA Play Season Pass Price]]+Tabela1[[#This Row],[Minecraft Season Pass Price]]</f>
        <v>20</v>
      </c>
      <c r="R188" s="11">
        <f>Tabela1[[#This Row],[Total Value]]</f>
        <v>20</v>
      </c>
    </row>
    <row r="189" spans="1:18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>
        <v>0</v>
      </c>
      <c r="J189" s="8" t="s">
        <v>23</v>
      </c>
      <c r="K189" s="11">
        <v>0</v>
      </c>
      <c r="L189" s="11">
        <v>0</v>
      </c>
      <c r="M189" s="11">
        <v>5</v>
      </c>
      <c r="N189" s="11" t="str">
        <f>TEXT(Tabela1[[#This Row],[Start Date]],"mmmm")</f>
        <v>agosto</v>
      </c>
      <c r="O189" s="20">
        <f>YEAR(Tabela1[[#This Row],[Start Date]])</f>
        <v>2024</v>
      </c>
      <c r="P189" s="11">
        <f>Tabela1[[#This Row],[Subscription Price]]</f>
        <v>5</v>
      </c>
      <c r="Q189" s="11">
        <f>Tabela1[[#This Row],[EA Play Season Pass Price]]+Tabela1[[#This Row],[Minecraft Season Pass Price]]</f>
        <v>0</v>
      </c>
      <c r="R189" s="11">
        <f>Tabela1[[#This Row],[Total Value]]</f>
        <v>5</v>
      </c>
    </row>
    <row r="190" spans="1:18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  <c r="N190" s="11" t="str">
        <f>TEXT(Tabela1[[#This Row],[Start Date]],"mmmm")</f>
        <v>setembro</v>
      </c>
      <c r="O190" s="20">
        <f>YEAR(Tabela1[[#This Row],[Start Date]])</f>
        <v>2024</v>
      </c>
      <c r="P190" s="11">
        <f>Tabela1[[#This Row],[Subscription Price]]</f>
        <v>15</v>
      </c>
      <c r="Q190" s="11">
        <f>Tabela1[[#This Row],[EA Play Season Pass Price]]+Tabela1[[#This Row],[Minecraft Season Pass Price]]</f>
        <v>50</v>
      </c>
      <c r="R190" s="11">
        <f>Tabela1[[#This Row],[Total Value]]</f>
        <v>62</v>
      </c>
    </row>
    <row r="191" spans="1:18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>
        <v>0</v>
      </c>
      <c r="J191" s="8" t="s">
        <v>19</v>
      </c>
      <c r="K191" s="11">
        <v>20</v>
      </c>
      <c r="L191" s="11">
        <v>15</v>
      </c>
      <c r="M191" s="11">
        <v>15</v>
      </c>
      <c r="N191" s="11" t="str">
        <f>TEXT(Tabela1[[#This Row],[Start Date]],"mmmm")</f>
        <v>setembro</v>
      </c>
      <c r="O191" s="20">
        <f>YEAR(Tabela1[[#This Row],[Start Date]])</f>
        <v>2024</v>
      </c>
      <c r="P191" s="11">
        <f>Tabela1[[#This Row],[Subscription Price]]</f>
        <v>10</v>
      </c>
      <c r="Q191" s="11">
        <f>Tabela1[[#This Row],[EA Play Season Pass Price]]+Tabela1[[#This Row],[Minecraft Season Pass Price]]</f>
        <v>20</v>
      </c>
      <c r="R191" s="11">
        <f>Tabela1[[#This Row],[Total Value]]</f>
        <v>15</v>
      </c>
    </row>
    <row r="192" spans="1:18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>
        <v>0</v>
      </c>
      <c r="J192" s="8" t="s">
        <v>23</v>
      </c>
      <c r="K192" s="11">
        <v>0</v>
      </c>
      <c r="L192" s="11">
        <v>1</v>
      </c>
      <c r="M192" s="11">
        <v>4</v>
      </c>
      <c r="N192" s="11" t="str">
        <f>TEXT(Tabela1[[#This Row],[Start Date]],"mmmm")</f>
        <v>setembro</v>
      </c>
      <c r="O192" s="20">
        <f>YEAR(Tabela1[[#This Row],[Start Date]])</f>
        <v>2024</v>
      </c>
      <c r="P192" s="11">
        <f>Tabela1[[#This Row],[Subscription Price]]</f>
        <v>5</v>
      </c>
      <c r="Q192" s="11">
        <f>Tabela1[[#This Row],[EA Play Season Pass Price]]+Tabela1[[#This Row],[Minecraft Season Pass Price]]</f>
        <v>0</v>
      </c>
      <c r="R192" s="11">
        <f>Tabela1[[#This Row],[Total Value]]</f>
        <v>4</v>
      </c>
    </row>
    <row r="193" spans="1:18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  <c r="N193" s="11" t="str">
        <f>TEXT(Tabela1[[#This Row],[Start Date]],"mmmm")</f>
        <v>setembro</v>
      </c>
      <c r="O193" s="20">
        <f>YEAR(Tabela1[[#This Row],[Start Date]])</f>
        <v>2024</v>
      </c>
      <c r="P193" s="11">
        <f>Tabela1[[#This Row],[Subscription Price]]</f>
        <v>15</v>
      </c>
      <c r="Q193" s="11">
        <f>Tabela1[[#This Row],[EA Play Season Pass Price]]+Tabela1[[#This Row],[Minecraft Season Pass Price]]</f>
        <v>50</v>
      </c>
      <c r="R193" s="11">
        <f>Tabela1[[#This Row],[Total Value]]</f>
        <v>58</v>
      </c>
    </row>
    <row r="194" spans="1:18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>
        <v>0</v>
      </c>
      <c r="J194" s="8" t="s">
        <v>19</v>
      </c>
      <c r="K194" s="11">
        <v>20</v>
      </c>
      <c r="L194" s="11">
        <v>10</v>
      </c>
      <c r="M194" s="11">
        <v>20</v>
      </c>
      <c r="N194" s="11" t="str">
        <f>TEXT(Tabela1[[#This Row],[Start Date]],"mmmm")</f>
        <v>setembro</v>
      </c>
      <c r="O194" s="20">
        <f>YEAR(Tabela1[[#This Row],[Start Date]])</f>
        <v>2024</v>
      </c>
      <c r="P194" s="11">
        <f>Tabela1[[#This Row],[Subscription Price]]</f>
        <v>10</v>
      </c>
      <c r="Q194" s="11">
        <f>Tabela1[[#This Row],[EA Play Season Pass Price]]+Tabela1[[#This Row],[Minecraft Season Pass Price]]</f>
        <v>20</v>
      </c>
      <c r="R194" s="11">
        <f>Tabela1[[#This Row],[Total Value]]</f>
        <v>20</v>
      </c>
    </row>
    <row r="195" spans="1:18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>
        <v>0</v>
      </c>
      <c r="J195" s="8" t="s">
        <v>23</v>
      </c>
      <c r="K195" s="11">
        <v>0</v>
      </c>
      <c r="L195" s="11">
        <v>0</v>
      </c>
      <c r="M195" s="11">
        <v>5</v>
      </c>
      <c r="N195" s="11" t="str">
        <f>TEXT(Tabela1[[#This Row],[Start Date]],"mmmm")</f>
        <v>setembro</v>
      </c>
      <c r="O195" s="20">
        <f>YEAR(Tabela1[[#This Row],[Start Date]])</f>
        <v>2024</v>
      </c>
      <c r="P195" s="11">
        <f>Tabela1[[#This Row],[Subscription Price]]</f>
        <v>5</v>
      </c>
      <c r="Q195" s="11">
        <f>Tabela1[[#This Row],[EA Play Season Pass Price]]+Tabela1[[#This Row],[Minecraft Season Pass Price]]</f>
        <v>0</v>
      </c>
      <c r="R195" s="11">
        <f>Tabela1[[#This Row],[Total Value]]</f>
        <v>5</v>
      </c>
    </row>
    <row r="196" spans="1:18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  <c r="N196" s="11" t="str">
        <f>TEXT(Tabela1[[#This Row],[Start Date]],"mmmm")</f>
        <v>setembro</v>
      </c>
      <c r="O196" s="20">
        <f>YEAR(Tabela1[[#This Row],[Start Date]])</f>
        <v>2024</v>
      </c>
      <c r="P196" s="11">
        <f>Tabela1[[#This Row],[Subscription Price]]</f>
        <v>15</v>
      </c>
      <c r="Q196" s="11">
        <f>Tabela1[[#This Row],[EA Play Season Pass Price]]+Tabela1[[#This Row],[Minecraft Season Pass Price]]</f>
        <v>50</v>
      </c>
      <c r="R196" s="11">
        <f>Tabela1[[#This Row],[Total Value]]</f>
        <v>45</v>
      </c>
    </row>
    <row r="197" spans="1:18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>
        <v>0</v>
      </c>
      <c r="J197" s="8" t="s">
        <v>19</v>
      </c>
      <c r="K197" s="11">
        <v>20</v>
      </c>
      <c r="L197" s="11">
        <v>15</v>
      </c>
      <c r="M197" s="11">
        <v>15</v>
      </c>
      <c r="N197" s="11" t="str">
        <f>TEXT(Tabela1[[#This Row],[Start Date]],"mmmm")</f>
        <v>setembro</v>
      </c>
      <c r="O197" s="20">
        <f>YEAR(Tabela1[[#This Row],[Start Date]])</f>
        <v>2024</v>
      </c>
      <c r="P197" s="11">
        <f>Tabela1[[#This Row],[Subscription Price]]</f>
        <v>10</v>
      </c>
      <c r="Q197" s="11">
        <f>Tabela1[[#This Row],[EA Play Season Pass Price]]+Tabela1[[#This Row],[Minecraft Season Pass Price]]</f>
        <v>20</v>
      </c>
      <c r="R197" s="11">
        <f>Tabela1[[#This Row],[Total Value]]</f>
        <v>15</v>
      </c>
    </row>
    <row r="198" spans="1:18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>
        <v>0</v>
      </c>
      <c r="J198" s="8" t="s">
        <v>23</v>
      </c>
      <c r="K198" s="11">
        <v>0</v>
      </c>
      <c r="L198" s="11">
        <v>1</v>
      </c>
      <c r="M198" s="11">
        <v>4</v>
      </c>
      <c r="N198" s="11" t="str">
        <f>TEXT(Tabela1[[#This Row],[Start Date]],"mmmm")</f>
        <v>setembro</v>
      </c>
      <c r="O198" s="20">
        <f>YEAR(Tabela1[[#This Row],[Start Date]])</f>
        <v>2024</v>
      </c>
      <c r="P198" s="11">
        <f>Tabela1[[#This Row],[Subscription Price]]</f>
        <v>5</v>
      </c>
      <c r="Q198" s="11">
        <f>Tabela1[[#This Row],[EA Play Season Pass Price]]+Tabela1[[#This Row],[Minecraft Season Pass Price]]</f>
        <v>0</v>
      </c>
      <c r="R198" s="11">
        <f>Tabela1[[#This Row],[Total Value]]</f>
        <v>4</v>
      </c>
    </row>
    <row r="199" spans="1:18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  <c r="N199" s="11" t="str">
        <f>TEXT(Tabela1[[#This Row],[Start Date]],"mmmm")</f>
        <v>setembro</v>
      </c>
      <c r="O199" s="20">
        <f>YEAR(Tabela1[[#This Row],[Start Date]])</f>
        <v>2024</v>
      </c>
      <c r="P199" s="11">
        <f>Tabela1[[#This Row],[Subscription Price]]</f>
        <v>15</v>
      </c>
      <c r="Q199" s="11">
        <f>Tabela1[[#This Row],[EA Play Season Pass Price]]+Tabela1[[#This Row],[Minecraft Season Pass Price]]</f>
        <v>50</v>
      </c>
      <c r="R199" s="11">
        <f>Tabela1[[#This Row],[Total Value]]</f>
        <v>62</v>
      </c>
    </row>
    <row r="200" spans="1:18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>
        <v>0</v>
      </c>
      <c r="J200" s="8" t="s">
        <v>19</v>
      </c>
      <c r="K200" s="11">
        <v>20</v>
      </c>
      <c r="L200" s="11">
        <v>10</v>
      </c>
      <c r="M200" s="11">
        <v>20</v>
      </c>
      <c r="N200" s="11" t="str">
        <f>TEXT(Tabela1[[#This Row],[Start Date]],"mmmm")</f>
        <v>setembro</v>
      </c>
      <c r="O200" s="20">
        <f>YEAR(Tabela1[[#This Row],[Start Date]])</f>
        <v>2024</v>
      </c>
      <c r="P200" s="11">
        <f>Tabela1[[#This Row],[Subscription Price]]</f>
        <v>10</v>
      </c>
      <c r="Q200" s="11">
        <f>Tabela1[[#This Row],[EA Play Season Pass Price]]+Tabela1[[#This Row],[Minecraft Season Pass Price]]</f>
        <v>20</v>
      </c>
      <c r="R200" s="11">
        <f>Tabela1[[#This Row],[Total Value]]</f>
        <v>20</v>
      </c>
    </row>
    <row r="201" spans="1:18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>
        <v>0</v>
      </c>
      <c r="J201" s="8" t="s">
        <v>23</v>
      </c>
      <c r="K201" s="11">
        <v>0</v>
      </c>
      <c r="L201" s="11">
        <v>0</v>
      </c>
      <c r="M201" s="11">
        <v>5</v>
      </c>
      <c r="N201" s="11" t="str">
        <f>TEXT(Tabela1[[#This Row],[Start Date]],"mmmm")</f>
        <v>setembro</v>
      </c>
      <c r="O201" s="20">
        <f>YEAR(Tabela1[[#This Row],[Start Date]])</f>
        <v>2024</v>
      </c>
      <c r="P201" s="11">
        <f>Tabela1[[#This Row],[Subscription Price]]</f>
        <v>5</v>
      </c>
      <c r="Q201" s="11">
        <f>Tabela1[[#This Row],[EA Play Season Pass Price]]+Tabela1[[#This Row],[Minecraft Season Pass Price]]</f>
        <v>0</v>
      </c>
      <c r="R201" s="11">
        <f>Tabela1[[#This Row],[Total Value]]</f>
        <v>5</v>
      </c>
    </row>
    <row r="202" spans="1:18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  <c r="N202" s="11" t="str">
        <f>TEXT(Tabela1[[#This Row],[Start Date]],"mmmm")</f>
        <v>setembro</v>
      </c>
      <c r="O202" s="20">
        <f>YEAR(Tabela1[[#This Row],[Start Date]])</f>
        <v>2024</v>
      </c>
      <c r="P202" s="11">
        <f>Tabela1[[#This Row],[Subscription Price]]</f>
        <v>15</v>
      </c>
      <c r="Q202" s="11">
        <f>Tabela1[[#This Row],[EA Play Season Pass Price]]+Tabela1[[#This Row],[Minecraft Season Pass Price]]</f>
        <v>50</v>
      </c>
      <c r="R202" s="11">
        <f>Tabela1[[#This Row],[Total Value]]</f>
        <v>50</v>
      </c>
    </row>
    <row r="203" spans="1:18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>
        <v>0</v>
      </c>
      <c r="J203" s="8" t="s">
        <v>19</v>
      </c>
      <c r="K203" s="11">
        <v>20</v>
      </c>
      <c r="L203" s="11">
        <v>15</v>
      </c>
      <c r="M203" s="11">
        <v>15</v>
      </c>
      <c r="N203" s="11" t="str">
        <f>TEXT(Tabela1[[#This Row],[Start Date]],"mmmm")</f>
        <v>setembro</v>
      </c>
      <c r="O203" s="20">
        <f>YEAR(Tabela1[[#This Row],[Start Date]])</f>
        <v>2024</v>
      </c>
      <c r="P203" s="11">
        <f>Tabela1[[#This Row],[Subscription Price]]</f>
        <v>10</v>
      </c>
      <c r="Q203" s="11">
        <f>Tabela1[[#This Row],[EA Play Season Pass Price]]+Tabela1[[#This Row],[Minecraft Season Pass Price]]</f>
        <v>20</v>
      </c>
      <c r="R203" s="11">
        <f>Tabela1[[#This Row],[Total Value]]</f>
        <v>15</v>
      </c>
    </row>
    <row r="204" spans="1:18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>
        <v>0</v>
      </c>
      <c r="J204" s="8" t="s">
        <v>23</v>
      </c>
      <c r="K204" s="11">
        <v>0</v>
      </c>
      <c r="L204" s="11">
        <v>1</v>
      </c>
      <c r="M204" s="11">
        <v>4</v>
      </c>
      <c r="N204" s="11" t="str">
        <f>TEXT(Tabela1[[#This Row],[Start Date]],"mmmm")</f>
        <v>setembro</v>
      </c>
      <c r="O204" s="20">
        <f>YEAR(Tabela1[[#This Row],[Start Date]])</f>
        <v>2024</v>
      </c>
      <c r="P204" s="11">
        <f>Tabela1[[#This Row],[Subscription Price]]</f>
        <v>5</v>
      </c>
      <c r="Q204" s="11">
        <f>Tabela1[[#This Row],[EA Play Season Pass Price]]+Tabela1[[#This Row],[Minecraft Season Pass Price]]</f>
        <v>0</v>
      </c>
      <c r="R204" s="11">
        <f>Tabela1[[#This Row],[Total Value]]</f>
        <v>4</v>
      </c>
    </row>
    <row r="205" spans="1:18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  <c r="N205" s="11" t="str">
        <f>TEXT(Tabela1[[#This Row],[Start Date]],"mmmm")</f>
        <v>setembro</v>
      </c>
      <c r="O205" s="20">
        <f>YEAR(Tabela1[[#This Row],[Start Date]])</f>
        <v>2024</v>
      </c>
      <c r="P205" s="11">
        <f>Tabela1[[#This Row],[Subscription Price]]</f>
        <v>15</v>
      </c>
      <c r="Q205" s="11">
        <f>Tabela1[[#This Row],[EA Play Season Pass Price]]+Tabela1[[#This Row],[Minecraft Season Pass Price]]</f>
        <v>50</v>
      </c>
      <c r="R205" s="11">
        <f>Tabela1[[#This Row],[Total Value]]</f>
        <v>58</v>
      </c>
    </row>
    <row r="206" spans="1:18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>
        <v>0</v>
      </c>
      <c r="J206" s="8" t="s">
        <v>19</v>
      </c>
      <c r="K206" s="11">
        <v>20</v>
      </c>
      <c r="L206" s="11">
        <v>10</v>
      </c>
      <c r="M206" s="11">
        <v>20</v>
      </c>
      <c r="N206" s="11" t="str">
        <f>TEXT(Tabela1[[#This Row],[Start Date]],"mmmm")</f>
        <v>setembro</v>
      </c>
      <c r="O206" s="20">
        <f>YEAR(Tabela1[[#This Row],[Start Date]])</f>
        <v>2024</v>
      </c>
      <c r="P206" s="11">
        <f>Tabela1[[#This Row],[Subscription Price]]</f>
        <v>10</v>
      </c>
      <c r="Q206" s="11">
        <f>Tabela1[[#This Row],[EA Play Season Pass Price]]+Tabela1[[#This Row],[Minecraft Season Pass Price]]</f>
        <v>20</v>
      </c>
      <c r="R206" s="11">
        <f>Tabela1[[#This Row],[Total Value]]</f>
        <v>20</v>
      </c>
    </row>
    <row r="207" spans="1:18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>
        <v>0</v>
      </c>
      <c r="J207" s="8" t="s">
        <v>23</v>
      </c>
      <c r="K207" s="11">
        <v>0</v>
      </c>
      <c r="L207" s="11">
        <v>0</v>
      </c>
      <c r="M207" s="11">
        <v>5</v>
      </c>
      <c r="N207" s="11" t="str">
        <f>TEXT(Tabela1[[#This Row],[Start Date]],"mmmm")</f>
        <v>setembro</v>
      </c>
      <c r="O207" s="20">
        <f>YEAR(Tabela1[[#This Row],[Start Date]])</f>
        <v>2024</v>
      </c>
      <c r="P207" s="11">
        <f>Tabela1[[#This Row],[Subscription Price]]</f>
        <v>5</v>
      </c>
      <c r="Q207" s="11">
        <f>Tabela1[[#This Row],[EA Play Season Pass Price]]+Tabela1[[#This Row],[Minecraft Season Pass Price]]</f>
        <v>0</v>
      </c>
      <c r="R207" s="11">
        <f>Tabela1[[#This Row],[Total Value]]</f>
        <v>5</v>
      </c>
    </row>
    <row r="208" spans="1:18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  <c r="N208" s="11" t="str">
        <f>TEXT(Tabela1[[#This Row],[Start Date]],"mmmm")</f>
        <v>setembro</v>
      </c>
      <c r="O208" s="20">
        <f>YEAR(Tabela1[[#This Row],[Start Date]])</f>
        <v>2024</v>
      </c>
      <c r="P208" s="11">
        <f>Tabela1[[#This Row],[Subscription Price]]</f>
        <v>15</v>
      </c>
      <c r="Q208" s="11">
        <f>Tabela1[[#This Row],[EA Play Season Pass Price]]+Tabela1[[#This Row],[Minecraft Season Pass Price]]</f>
        <v>50</v>
      </c>
      <c r="R208" s="11">
        <f>Tabela1[[#This Row],[Total Value]]</f>
        <v>58</v>
      </c>
    </row>
    <row r="209" spans="1:18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>
        <v>0</v>
      </c>
      <c r="J209" s="8" t="s">
        <v>19</v>
      </c>
      <c r="K209" s="11">
        <v>20</v>
      </c>
      <c r="L209" s="11">
        <v>10</v>
      </c>
      <c r="M209" s="11">
        <v>20</v>
      </c>
      <c r="N209" s="11" t="str">
        <f>TEXT(Tabela1[[#This Row],[Start Date]],"mmmm")</f>
        <v>setembro</v>
      </c>
      <c r="O209" s="20">
        <f>YEAR(Tabela1[[#This Row],[Start Date]])</f>
        <v>2024</v>
      </c>
      <c r="P209" s="11">
        <f>Tabela1[[#This Row],[Subscription Price]]</f>
        <v>10</v>
      </c>
      <c r="Q209" s="11">
        <f>Tabela1[[#This Row],[EA Play Season Pass Price]]+Tabela1[[#This Row],[Minecraft Season Pass Price]]</f>
        <v>20</v>
      </c>
      <c r="R209" s="11">
        <f>Tabela1[[#This Row],[Total Value]]</f>
        <v>20</v>
      </c>
    </row>
    <row r="210" spans="1:18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>
        <v>0</v>
      </c>
      <c r="J210" s="8" t="s">
        <v>23</v>
      </c>
      <c r="K210" s="11">
        <v>0</v>
      </c>
      <c r="L210" s="11">
        <v>1</v>
      </c>
      <c r="M210" s="11">
        <v>4</v>
      </c>
      <c r="N210" s="11" t="str">
        <f>TEXT(Tabela1[[#This Row],[Start Date]],"mmmm")</f>
        <v>setembro</v>
      </c>
      <c r="O210" s="20">
        <f>YEAR(Tabela1[[#This Row],[Start Date]])</f>
        <v>2024</v>
      </c>
      <c r="P210" s="11">
        <f>Tabela1[[#This Row],[Subscription Price]]</f>
        <v>5</v>
      </c>
      <c r="Q210" s="11">
        <f>Tabela1[[#This Row],[EA Play Season Pass Price]]+Tabela1[[#This Row],[Minecraft Season Pass Price]]</f>
        <v>0</v>
      </c>
      <c r="R210" s="11">
        <f>Tabela1[[#This Row],[Total Value]]</f>
        <v>4</v>
      </c>
    </row>
    <row r="211" spans="1:18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  <c r="N211" s="11" t="str">
        <f>TEXT(Tabela1[[#This Row],[Start Date]],"mmmm")</f>
        <v>setembro</v>
      </c>
      <c r="O211" s="20">
        <f>YEAR(Tabela1[[#This Row],[Start Date]])</f>
        <v>2024</v>
      </c>
      <c r="P211" s="11">
        <f>Tabela1[[#This Row],[Subscription Price]]</f>
        <v>15</v>
      </c>
      <c r="Q211" s="11">
        <f>Tabela1[[#This Row],[EA Play Season Pass Price]]+Tabela1[[#This Row],[Minecraft Season Pass Price]]</f>
        <v>50</v>
      </c>
      <c r="R211" s="11">
        <f>Tabela1[[#This Row],[Total Value]]</f>
        <v>50</v>
      </c>
    </row>
    <row r="212" spans="1:18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>
        <v>0</v>
      </c>
      <c r="J212" s="8" t="s">
        <v>19</v>
      </c>
      <c r="K212" s="11">
        <v>20</v>
      </c>
      <c r="L212" s="11">
        <v>5</v>
      </c>
      <c r="M212" s="11">
        <v>25</v>
      </c>
      <c r="N212" s="11" t="str">
        <f>TEXT(Tabela1[[#This Row],[Start Date]],"mmmm")</f>
        <v>setembro</v>
      </c>
      <c r="O212" s="20">
        <f>YEAR(Tabela1[[#This Row],[Start Date]])</f>
        <v>2024</v>
      </c>
      <c r="P212" s="11">
        <f>Tabela1[[#This Row],[Subscription Price]]</f>
        <v>10</v>
      </c>
      <c r="Q212" s="11">
        <f>Tabela1[[#This Row],[EA Play Season Pass Price]]+Tabela1[[#This Row],[Minecraft Season Pass Price]]</f>
        <v>20</v>
      </c>
      <c r="R212" s="11">
        <f>Tabela1[[#This Row],[Total Value]]</f>
        <v>25</v>
      </c>
    </row>
    <row r="213" spans="1:18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>
        <v>0</v>
      </c>
      <c r="J213" s="8" t="s">
        <v>23</v>
      </c>
      <c r="K213" s="11">
        <v>0</v>
      </c>
      <c r="L213" s="11">
        <v>0</v>
      </c>
      <c r="M213" s="11">
        <v>5</v>
      </c>
      <c r="N213" s="11" t="str">
        <f>TEXT(Tabela1[[#This Row],[Start Date]],"mmmm")</f>
        <v>setembro</v>
      </c>
      <c r="O213" s="20">
        <f>YEAR(Tabela1[[#This Row],[Start Date]])</f>
        <v>2024</v>
      </c>
      <c r="P213" s="11">
        <f>Tabela1[[#This Row],[Subscription Price]]</f>
        <v>5</v>
      </c>
      <c r="Q213" s="11">
        <f>Tabela1[[#This Row],[EA Play Season Pass Price]]+Tabela1[[#This Row],[Minecraft Season Pass Price]]</f>
        <v>0</v>
      </c>
      <c r="R213" s="11">
        <f>Tabela1[[#This Row],[Total Value]]</f>
        <v>5</v>
      </c>
    </row>
    <row r="214" spans="1:18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  <c r="N214" s="11" t="str">
        <f>TEXT(Tabela1[[#This Row],[Start Date]],"mmmm")</f>
        <v>setembro</v>
      </c>
      <c r="O214" s="20">
        <f>YEAR(Tabela1[[#This Row],[Start Date]])</f>
        <v>2024</v>
      </c>
      <c r="P214" s="11">
        <f>Tabela1[[#This Row],[Subscription Price]]</f>
        <v>15</v>
      </c>
      <c r="Q214" s="11">
        <f>Tabela1[[#This Row],[EA Play Season Pass Price]]+Tabela1[[#This Row],[Minecraft Season Pass Price]]</f>
        <v>50</v>
      </c>
      <c r="R214" s="11">
        <f>Tabela1[[#This Row],[Total Value]]</f>
        <v>45</v>
      </c>
    </row>
    <row r="215" spans="1:18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>
        <v>0</v>
      </c>
      <c r="J215" s="8" t="s">
        <v>19</v>
      </c>
      <c r="K215" s="11">
        <v>20</v>
      </c>
      <c r="L215" s="11">
        <v>12</v>
      </c>
      <c r="M215" s="11">
        <v>18</v>
      </c>
      <c r="N215" s="11" t="str">
        <f>TEXT(Tabela1[[#This Row],[Start Date]],"mmmm")</f>
        <v>setembro</v>
      </c>
      <c r="O215" s="20">
        <f>YEAR(Tabela1[[#This Row],[Start Date]])</f>
        <v>2024</v>
      </c>
      <c r="P215" s="11">
        <f>Tabela1[[#This Row],[Subscription Price]]</f>
        <v>10</v>
      </c>
      <c r="Q215" s="11">
        <f>Tabela1[[#This Row],[EA Play Season Pass Price]]+Tabela1[[#This Row],[Minecraft Season Pass Price]]</f>
        <v>20</v>
      </c>
      <c r="R215" s="11">
        <f>Tabela1[[#This Row],[Total Value]]</f>
        <v>18</v>
      </c>
    </row>
    <row r="216" spans="1:18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>
        <v>0</v>
      </c>
      <c r="J216" s="8" t="s">
        <v>23</v>
      </c>
      <c r="K216" s="11">
        <v>0</v>
      </c>
      <c r="L216" s="11">
        <v>2</v>
      </c>
      <c r="M216" s="11">
        <v>3</v>
      </c>
      <c r="N216" s="11" t="str">
        <f>TEXT(Tabela1[[#This Row],[Start Date]],"mmmm")</f>
        <v>setembro</v>
      </c>
      <c r="O216" s="20">
        <f>YEAR(Tabela1[[#This Row],[Start Date]])</f>
        <v>2024</v>
      </c>
      <c r="P216" s="11">
        <f>Tabela1[[#This Row],[Subscription Price]]</f>
        <v>5</v>
      </c>
      <c r="Q216" s="11">
        <f>Tabela1[[#This Row],[EA Play Season Pass Price]]+Tabela1[[#This Row],[Minecraft Season Pass Price]]</f>
        <v>0</v>
      </c>
      <c r="R216" s="11">
        <f>Tabela1[[#This Row],[Total Value]]</f>
        <v>3</v>
      </c>
    </row>
    <row r="217" spans="1:18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  <c r="N217" s="11" t="str">
        <f>TEXT(Tabela1[[#This Row],[Start Date]],"mmmm")</f>
        <v>setembro</v>
      </c>
      <c r="O217" s="20">
        <f>YEAR(Tabela1[[#This Row],[Start Date]])</f>
        <v>2024</v>
      </c>
      <c r="P217" s="11">
        <f>Tabela1[[#This Row],[Subscription Price]]</f>
        <v>15</v>
      </c>
      <c r="Q217" s="11">
        <f>Tabela1[[#This Row],[EA Play Season Pass Price]]+Tabela1[[#This Row],[Minecraft Season Pass Price]]</f>
        <v>50</v>
      </c>
      <c r="R217" s="11">
        <f>Tabela1[[#This Row],[Total Value]]</f>
        <v>60</v>
      </c>
    </row>
    <row r="218" spans="1:18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>
        <v>0</v>
      </c>
      <c r="J218" s="8" t="s">
        <v>19</v>
      </c>
      <c r="K218" s="11">
        <v>20</v>
      </c>
      <c r="L218" s="11">
        <v>10</v>
      </c>
      <c r="M218" s="11">
        <v>20</v>
      </c>
      <c r="N218" s="11" t="str">
        <f>TEXT(Tabela1[[#This Row],[Start Date]],"mmmm")</f>
        <v>setembro</v>
      </c>
      <c r="O218" s="20">
        <f>YEAR(Tabela1[[#This Row],[Start Date]])</f>
        <v>2024</v>
      </c>
      <c r="P218" s="11">
        <f>Tabela1[[#This Row],[Subscription Price]]</f>
        <v>10</v>
      </c>
      <c r="Q218" s="11">
        <f>Tabela1[[#This Row],[EA Play Season Pass Price]]+Tabela1[[#This Row],[Minecraft Season Pass Price]]</f>
        <v>20</v>
      </c>
      <c r="R218" s="11">
        <f>Tabela1[[#This Row],[Total Value]]</f>
        <v>20</v>
      </c>
    </row>
    <row r="219" spans="1:18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>
        <v>0</v>
      </c>
      <c r="J219" s="8" t="s">
        <v>23</v>
      </c>
      <c r="K219" s="11">
        <v>0</v>
      </c>
      <c r="L219" s="11">
        <v>0</v>
      </c>
      <c r="M219" s="11">
        <v>5</v>
      </c>
      <c r="N219" s="11" t="str">
        <f>TEXT(Tabela1[[#This Row],[Start Date]],"mmmm")</f>
        <v>setembro</v>
      </c>
      <c r="O219" s="20">
        <f>YEAR(Tabela1[[#This Row],[Start Date]])</f>
        <v>2024</v>
      </c>
      <c r="P219" s="11">
        <f>Tabela1[[#This Row],[Subscription Price]]</f>
        <v>5</v>
      </c>
      <c r="Q219" s="11">
        <f>Tabela1[[#This Row],[EA Play Season Pass Price]]+Tabela1[[#This Row],[Minecraft Season Pass Price]]</f>
        <v>0</v>
      </c>
      <c r="R219" s="11">
        <f>Tabela1[[#This Row],[Total Value]]</f>
        <v>5</v>
      </c>
    </row>
    <row r="220" spans="1:18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  <c r="N220" s="11" t="str">
        <f>TEXT(Tabela1[[#This Row],[Start Date]],"mmmm")</f>
        <v>outubro</v>
      </c>
      <c r="O220" s="20">
        <f>YEAR(Tabela1[[#This Row],[Start Date]])</f>
        <v>2024</v>
      </c>
      <c r="P220" s="11">
        <f>Tabela1[[#This Row],[Subscription Price]]</f>
        <v>15</v>
      </c>
      <c r="Q220" s="11">
        <f>Tabela1[[#This Row],[EA Play Season Pass Price]]+Tabela1[[#This Row],[Minecraft Season Pass Price]]</f>
        <v>50</v>
      </c>
      <c r="R220" s="11">
        <f>Tabela1[[#This Row],[Total Value]]</f>
        <v>62</v>
      </c>
    </row>
    <row r="221" spans="1:18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>
        <v>0</v>
      </c>
      <c r="J221" s="8" t="s">
        <v>19</v>
      </c>
      <c r="K221" s="11">
        <v>20</v>
      </c>
      <c r="L221" s="11">
        <v>15</v>
      </c>
      <c r="M221" s="11">
        <v>15</v>
      </c>
      <c r="N221" s="11" t="str">
        <f>TEXT(Tabela1[[#This Row],[Start Date]],"mmmm")</f>
        <v>outubro</v>
      </c>
      <c r="O221" s="20">
        <f>YEAR(Tabela1[[#This Row],[Start Date]])</f>
        <v>2024</v>
      </c>
      <c r="P221" s="11">
        <f>Tabela1[[#This Row],[Subscription Price]]</f>
        <v>10</v>
      </c>
      <c r="Q221" s="11">
        <f>Tabela1[[#This Row],[EA Play Season Pass Price]]+Tabela1[[#This Row],[Minecraft Season Pass Price]]</f>
        <v>20</v>
      </c>
      <c r="R221" s="11">
        <f>Tabela1[[#This Row],[Total Value]]</f>
        <v>15</v>
      </c>
    </row>
    <row r="222" spans="1:18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>
        <v>0</v>
      </c>
      <c r="J222" s="8" t="s">
        <v>23</v>
      </c>
      <c r="K222" s="11">
        <v>0</v>
      </c>
      <c r="L222" s="11">
        <v>1</v>
      </c>
      <c r="M222" s="11">
        <v>4</v>
      </c>
      <c r="N222" s="11" t="str">
        <f>TEXT(Tabela1[[#This Row],[Start Date]],"mmmm")</f>
        <v>outubro</v>
      </c>
      <c r="O222" s="20">
        <f>YEAR(Tabela1[[#This Row],[Start Date]])</f>
        <v>2024</v>
      </c>
      <c r="P222" s="11">
        <f>Tabela1[[#This Row],[Subscription Price]]</f>
        <v>5</v>
      </c>
      <c r="Q222" s="11">
        <f>Tabela1[[#This Row],[EA Play Season Pass Price]]+Tabela1[[#This Row],[Minecraft Season Pass Price]]</f>
        <v>0</v>
      </c>
      <c r="R222" s="11">
        <f>Tabela1[[#This Row],[Total Value]]</f>
        <v>4</v>
      </c>
    </row>
    <row r="223" spans="1:18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  <c r="N223" s="11" t="str">
        <f>TEXT(Tabela1[[#This Row],[Start Date]],"mmmm")</f>
        <v>outubro</v>
      </c>
      <c r="O223" s="20">
        <f>YEAR(Tabela1[[#This Row],[Start Date]])</f>
        <v>2024</v>
      </c>
      <c r="P223" s="11">
        <f>Tabela1[[#This Row],[Subscription Price]]</f>
        <v>15</v>
      </c>
      <c r="Q223" s="11">
        <f>Tabela1[[#This Row],[EA Play Season Pass Price]]+Tabela1[[#This Row],[Minecraft Season Pass Price]]</f>
        <v>50</v>
      </c>
      <c r="R223" s="11">
        <f>Tabela1[[#This Row],[Total Value]]</f>
        <v>58</v>
      </c>
    </row>
    <row r="224" spans="1:18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>
        <v>0</v>
      </c>
      <c r="J224" s="8" t="s">
        <v>19</v>
      </c>
      <c r="K224" s="11">
        <v>20</v>
      </c>
      <c r="L224" s="11">
        <v>10</v>
      </c>
      <c r="M224" s="11">
        <v>20</v>
      </c>
      <c r="N224" s="11" t="str">
        <f>TEXT(Tabela1[[#This Row],[Start Date]],"mmmm")</f>
        <v>outubro</v>
      </c>
      <c r="O224" s="20">
        <f>YEAR(Tabela1[[#This Row],[Start Date]])</f>
        <v>2024</v>
      </c>
      <c r="P224" s="11">
        <f>Tabela1[[#This Row],[Subscription Price]]</f>
        <v>10</v>
      </c>
      <c r="Q224" s="11">
        <f>Tabela1[[#This Row],[EA Play Season Pass Price]]+Tabela1[[#This Row],[Minecraft Season Pass Price]]</f>
        <v>20</v>
      </c>
      <c r="R224" s="11">
        <f>Tabela1[[#This Row],[Total Value]]</f>
        <v>20</v>
      </c>
    </row>
    <row r="225" spans="1:18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>
        <v>0</v>
      </c>
      <c r="J225" s="8" t="s">
        <v>23</v>
      </c>
      <c r="K225" s="11">
        <v>0</v>
      </c>
      <c r="L225" s="11">
        <v>0</v>
      </c>
      <c r="M225" s="11">
        <v>5</v>
      </c>
      <c r="N225" s="11" t="str">
        <f>TEXT(Tabela1[[#This Row],[Start Date]],"mmmm")</f>
        <v>outubro</v>
      </c>
      <c r="O225" s="20">
        <f>YEAR(Tabela1[[#This Row],[Start Date]])</f>
        <v>2024</v>
      </c>
      <c r="P225" s="11">
        <f>Tabela1[[#This Row],[Subscription Price]]</f>
        <v>5</v>
      </c>
      <c r="Q225" s="11">
        <f>Tabela1[[#This Row],[EA Play Season Pass Price]]+Tabela1[[#This Row],[Minecraft Season Pass Price]]</f>
        <v>0</v>
      </c>
      <c r="R225" s="11">
        <f>Tabela1[[#This Row],[Total Value]]</f>
        <v>5</v>
      </c>
    </row>
    <row r="226" spans="1:18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  <c r="N226" s="11" t="str">
        <f>TEXT(Tabela1[[#This Row],[Start Date]],"mmmm")</f>
        <v>outubro</v>
      </c>
      <c r="O226" s="20">
        <f>YEAR(Tabela1[[#This Row],[Start Date]])</f>
        <v>2024</v>
      </c>
      <c r="P226" s="11">
        <f>Tabela1[[#This Row],[Subscription Price]]</f>
        <v>15</v>
      </c>
      <c r="Q226" s="11">
        <f>Tabela1[[#This Row],[EA Play Season Pass Price]]+Tabela1[[#This Row],[Minecraft Season Pass Price]]</f>
        <v>50</v>
      </c>
      <c r="R226" s="11">
        <f>Tabela1[[#This Row],[Total Value]]</f>
        <v>45</v>
      </c>
    </row>
    <row r="227" spans="1:18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>
        <v>0</v>
      </c>
      <c r="J227" s="8" t="s">
        <v>19</v>
      </c>
      <c r="K227" s="11">
        <v>20</v>
      </c>
      <c r="L227" s="11">
        <v>15</v>
      </c>
      <c r="M227" s="11">
        <v>15</v>
      </c>
      <c r="N227" s="11" t="str">
        <f>TEXT(Tabela1[[#This Row],[Start Date]],"mmmm")</f>
        <v>outubro</v>
      </c>
      <c r="O227" s="20">
        <f>YEAR(Tabela1[[#This Row],[Start Date]])</f>
        <v>2024</v>
      </c>
      <c r="P227" s="11">
        <f>Tabela1[[#This Row],[Subscription Price]]</f>
        <v>10</v>
      </c>
      <c r="Q227" s="11">
        <f>Tabela1[[#This Row],[EA Play Season Pass Price]]+Tabela1[[#This Row],[Minecraft Season Pass Price]]</f>
        <v>20</v>
      </c>
      <c r="R227" s="11">
        <f>Tabela1[[#This Row],[Total Value]]</f>
        <v>15</v>
      </c>
    </row>
    <row r="228" spans="1:18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>
        <v>0</v>
      </c>
      <c r="J228" s="8" t="s">
        <v>23</v>
      </c>
      <c r="K228" s="11">
        <v>0</v>
      </c>
      <c r="L228" s="11">
        <v>1</v>
      </c>
      <c r="M228" s="11">
        <v>4</v>
      </c>
      <c r="N228" s="11" t="str">
        <f>TEXT(Tabela1[[#This Row],[Start Date]],"mmmm")</f>
        <v>outubro</v>
      </c>
      <c r="O228" s="20">
        <f>YEAR(Tabela1[[#This Row],[Start Date]])</f>
        <v>2024</v>
      </c>
      <c r="P228" s="11">
        <f>Tabela1[[#This Row],[Subscription Price]]</f>
        <v>5</v>
      </c>
      <c r="Q228" s="11">
        <f>Tabela1[[#This Row],[EA Play Season Pass Price]]+Tabela1[[#This Row],[Minecraft Season Pass Price]]</f>
        <v>0</v>
      </c>
      <c r="R228" s="11">
        <f>Tabela1[[#This Row],[Total Value]]</f>
        <v>4</v>
      </c>
    </row>
    <row r="229" spans="1:18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  <c r="N229" s="11" t="str">
        <f>TEXT(Tabela1[[#This Row],[Start Date]],"mmmm")</f>
        <v>outubro</v>
      </c>
      <c r="O229" s="20">
        <f>YEAR(Tabela1[[#This Row],[Start Date]])</f>
        <v>2024</v>
      </c>
      <c r="P229" s="11">
        <f>Tabela1[[#This Row],[Subscription Price]]</f>
        <v>15</v>
      </c>
      <c r="Q229" s="11">
        <f>Tabela1[[#This Row],[EA Play Season Pass Price]]+Tabela1[[#This Row],[Minecraft Season Pass Price]]</f>
        <v>50</v>
      </c>
      <c r="R229" s="11">
        <f>Tabela1[[#This Row],[Total Value]]</f>
        <v>62</v>
      </c>
    </row>
    <row r="230" spans="1:18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>
        <v>0</v>
      </c>
      <c r="J230" s="8" t="s">
        <v>19</v>
      </c>
      <c r="K230" s="11">
        <v>20</v>
      </c>
      <c r="L230" s="11">
        <v>10</v>
      </c>
      <c r="M230" s="11">
        <v>20</v>
      </c>
      <c r="N230" s="11" t="str">
        <f>TEXT(Tabela1[[#This Row],[Start Date]],"mmmm")</f>
        <v>outubro</v>
      </c>
      <c r="O230" s="20">
        <f>YEAR(Tabela1[[#This Row],[Start Date]])</f>
        <v>2024</v>
      </c>
      <c r="P230" s="11">
        <f>Tabela1[[#This Row],[Subscription Price]]</f>
        <v>10</v>
      </c>
      <c r="Q230" s="11">
        <f>Tabela1[[#This Row],[EA Play Season Pass Price]]+Tabela1[[#This Row],[Minecraft Season Pass Price]]</f>
        <v>20</v>
      </c>
      <c r="R230" s="11">
        <f>Tabela1[[#This Row],[Total Value]]</f>
        <v>20</v>
      </c>
    </row>
    <row r="231" spans="1:18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>
        <v>0</v>
      </c>
      <c r="J231" s="8" t="s">
        <v>23</v>
      </c>
      <c r="K231" s="11">
        <v>0</v>
      </c>
      <c r="L231" s="11">
        <v>0</v>
      </c>
      <c r="M231" s="11">
        <v>5</v>
      </c>
      <c r="N231" s="11" t="str">
        <f>TEXT(Tabela1[[#This Row],[Start Date]],"mmmm")</f>
        <v>outubro</v>
      </c>
      <c r="O231" s="20">
        <f>YEAR(Tabela1[[#This Row],[Start Date]])</f>
        <v>2024</v>
      </c>
      <c r="P231" s="11">
        <f>Tabela1[[#This Row],[Subscription Price]]</f>
        <v>5</v>
      </c>
      <c r="Q231" s="11">
        <f>Tabela1[[#This Row],[EA Play Season Pass Price]]+Tabela1[[#This Row],[Minecraft Season Pass Price]]</f>
        <v>0</v>
      </c>
      <c r="R231" s="11">
        <f>Tabela1[[#This Row],[Total Value]]</f>
        <v>5</v>
      </c>
    </row>
    <row r="232" spans="1:18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  <c r="N232" s="11" t="str">
        <f>TEXT(Tabela1[[#This Row],[Start Date]],"mmmm")</f>
        <v>outubro</v>
      </c>
      <c r="O232" s="20">
        <f>YEAR(Tabela1[[#This Row],[Start Date]])</f>
        <v>2024</v>
      </c>
      <c r="P232" s="11">
        <f>Tabela1[[#This Row],[Subscription Price]]</f>
        <v>15</v>
      </c>
      <c r="Q232" s="11">
        <f>Tabela1[[#This Row],[EA Play Season Pass Price]]+Tabela1[[#This Row],[Minecraft Season Pass Price]]</f>
        <v>50</v>
      </c>
      <c r="R232" s="11">
        <f>Tabela1[[#This Row],[Total Value]]</f>
        <v>50</v>
      </c>
    </row>
    <row r="233" spans="1:18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>
        <v>0</v>
      </c>
      <c r="J233" s="8" t="s">
        <v>19</v>
      </c>
      <c r="K233" s="11">
        <v>20</v>
      </c>
      <c r="L233" s="11">
        <v>15</v>
      </c>
      <c r="M233" s="11">
        <v>15</v>
      </c>
      <c r="N233" s="11" t="str">
        <f>TEXT(Tabela1[[#This Row],[Start Date]],"mmmm")</f>
        <v>outubro</v>
      </c>
      <c r="O233" s="20">
        <f>YEAR(Tabela1[[#This Row],[Start Date]])</f>
        <v>2024</v>
      </c>
      <c r="P233" s="11">
        <f>Tabela1[[#This Row],[Subscription Price]]</f>
        <v>10</v>
      </c>
      <c r="Q233" s="11">
        <f>Tabela1[[#This Row],[EA Play Season Pass Price]]+Tabela1[[#This Row],[Minecraft Season Pass Price]]</f>
        <v>20</v>
      </c>
      <c r="R233" s="11">
        <f>Tabela1[[#This Row],[Total Value]]</f>
        <v>15</v>
      </c>
    </row>
    <row r="234" spans="1:18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>
        <v>0</v>
      </c>
      <c r="J234" s="8" t="s">
        <v>23</v>
      </c>
      <c r="K234" s="11">
        <v>0</v>
      </c>
      <c r="L234" s="11">
        <v>1</v>
      </c>
      <c r="M234" s="11">
        <v>4</v>
      </c>
      <c r="N234" s="11" t="str">
        <f>TEXT(Tabela1[[#This Row],[Start Date]],"mmmm")</f>
        <v>outubro</v>
      </c>
      <c r="O234" s="20">
        <f>YEAR(Tabela1[[#This Row],[Start Date]])</f>
        <v>2024</v>
      </c>
      <c r="P234" s="11">
        <f>Tabela1[[#This Row],[Subscription Price]]</f>
        <v>5</v>
      </c>
      <c r="Q234" s="11">
        <f>Tabela1[[#This Row],[EA Play Season Pass Price]]+Tabela1[[#This Row],[Minecraft Season Pass Price]]</f>
        <v>0</v>
      </c>
      <c r="R234" s="11">
        <f>Tabela1[[#This Row],[Total Value]]</f>
        <v>4</v>
      </c>
    </row>
    <row r="235" spans="1:18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  <c r="N235" s="11" t="str">
        <f>TEXT(Tabela1[[#This Row],[Start Date]],"mmmm")</f>
        <v>outubro</v>
      </c>
      <c r="O235" s="20">
        <f>YEAR(Tabela1[[#This Row],[Start Date]])</f>
        <v>2024</v>
      </c>
      <c r="P235" s="11">
        <f>Tabela1[[#This Row],[Subscription Price]]</f>
        <v>15</v>
      </c>
      <c r="Q235" s="11">
        <f>Tabela1[[#This Row],[EA Play Season Pass Price]]+Tabela1[[#This Row],[Minecraft Season Pass Price]]</f>
        <v>50</v>
      </c>
      <c r="R235" s="11">
        <f>Tabela1[[#This Row],[Total Value]]</f>
        <v>58</v>
      </c>
    </row>
    <row r="236" spans="1:18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>
        <v>0</v>
      </c>
      <c r="J236" s="8" t="s">
        <v>19</v>
      </c>
      <c r="K236" s="11">
        <v>20</v>
      </c>
      <c r="L236" s="11">
        <v>10</v>
      </c>
      <c r="M236" s="11">
        <v>20</v>
      </c>
      <c r="N236" s="11" t="str">
        <f>TEXT(Tabela1[[#This Row],[Start Date]],"mmmm")</f>
        <v>outubro</v>
      </c>
      <c r="O236" s="20">
        <f>YEAR(Tabela1[[#This Row],[Start Date]])</f>
        <v>2024</v>
      </c>
      <c r="P236" s="11">
        <f>Tabela1[[#This Row],[Subscription Price]]</f>
        <v>10</v>
      </c>
      <c r="Q236" s="11">
        <f>Tabela1[[#This Row],[EA Play Season Pass Price]]+Tabela1[[#This Row],[Minecraft Season Pass Price]]</f>
        <v>20</v>
      </c>
      <c r="R236" s="11">
        <f>Tabela1[[#This Row],[Total Value]]</f>
        <v>20</v>
      </c>
    </row>
    <row r="237" spans="1:18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>
        <v>0</v>
      </c>
      <c r="J237" s="8" t="s">
        <v>23</v>
      </c>
      <c r="K237" s="11">
        <v>0</v>
      </c>
      <c r="L237" s="11">
        <v>0</v>
      </c>
      <c r="M237" s="11">
        <v>5</v>
      </c>
      <c r="N237" s="11" t="str">
        <f>TEXT(Tabela1[[#This Row],[Start Date]],"mmmm")</f>
        <v>outubro</v>
      </c>
      <c r="O237" s="20">
        <f>YEAR(Tabela1[[#This Row],[Start Date]])</f>
        <v>2024</v>
      </c>
      <c r="P237" s="11">
        <f>Tabela1[[#This Row],[Subscription Price]]</f>
        <v>5</v>
      </c>
      <c r="Q237" s="11">
        <f>Tabela1[[#This Row],[EA Play Season Pass Price]]+Tabela1[[#This Row],[Minecraft Season Pass Price]]</f>
        <v>0</v>
      </c>
      <c r="R237" s="11">
        <f>Tabela1[[#This Row],[Total Value]]</f>
        <v>5</v>
      </c>
    </row>
    <row r="238" spans="1:18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  <c r="N238" s="11" t="str">
        <f>TEXT(Tabela1[[#This Row],[Start Date]],"mmmm")</f>
        <v>outubro</v>
      </c>
      <c r="O238" s="20">
        <f>YEAR(Tabela1[[#This Row],[Start Date]])</f>
        <v>2024</v>
      </c>
      <c r="P238" s="11">
        <f>Tabela1[[#This Row],[Subscription Price]]</f>
        <v>15</v>
      </c>
      <c r="Q238" s="11">
        <f>Tabela1[[#This Row],[EA Play Season Pass Price]]+Tabela1[[#This Row],[Minecraft Season Pass Price]]</f>
        <v>50</v>
      </c>
      <c r="R238" s="11">
        <f>Tabela1[[#This Row],[Total Value]]</f>
        <v>50</v>
      </c>
    </row>
    <row r="239" spans="1:18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>
        <v>0</v>
      </c>
      <c r="J239" s="8" t="s">
        <v>19</v>
      </c>
      <c r="K239" s="11">
        <v>20</v>
      </c>
      <c r="L239" s="11">
        <v>12</v>
      </c>
      <c r="M239" s="11">
        <v>18</v>
      </c>
      <c r="N239" s="11" t="str">
        <f>TEXT(Tabela1[[#This Row],[Start Date]],"mmmm")</f>
        <v>outubro</v>
      </c>
      <c r="O239" s="20">
        <f>YEAR(Tabela1[[#This Row],[Start Date]])</f>
        <v>2024</v>
      </c>
      <c r="P239" s="11">
        <f>Tabela1[[#This Row],[Subscription Price]]</f>
        <v>10</v>
      </c>
      <c r="Q239" s="11">
        <f>Tabela1[[#This Row],[EA Play Season Pass Price]]+Tabela1[[#This Row],[Minecraft Season Pass Price]]</f>
        <v>20</v>
      </c>
      <c r="R239" s="11">
        <f>Tabela1[[#This Row],[Total Value]]</f>
        <v>18</v>
      </c>
    </row>
    <row r="240" spans="1:18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>
        <v>0</v>
      </c>
      <c r="J240" s="8" t="s">
        <v>23</v>
      </c>
      <c r="K240" s="11">
        <v>0</v>
      </c>
      <c r="L240" s="11">
        <v>2</v>
      </c>
      <c r="M240" s="11">
        <v>3</v>
      </c>
      <c r="N240" s="11" t="str">
        <f>TEXT(Tabela1[[#This Row],[Start Date]],"mmmm")</f>
        <v>outubro</v>
      </c>
      <c r="O240" s="20">
        <f>YEAR(Tabela1[[#This Row],[Start Date]])</f>
        <v>2024</v>
      </c>
      <c r="P240" s="11">
        <f>Tabela1[[#This Row],[Subscription Price]]</f>
        <v>5</v>
      </c>
      <c r="Q240" s="11">
        <f>Tabela1[[#This Row],[EA Play Season Pass Price]]+Tabela1[[#This Row],[Minecraft Season Pass Price]]</f>
        <v>0</v>
      </c>
      <c r="R240" s="11">
        <f>Tabela1[[#This Row],[Total Value]]</f>
        <v>3</v>
      </c>
    </row>
    <row r="241" spans="1:18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  <c r="N241" s="11" t="str">
        <f>TEXT(Tabela1[[#This Row],[Start Date]],"mmmm")</f>
        <v>outubro</v>
      </c>
      <c r="O241" s="20">
        <f>YEAR(Tabela1[[#This Row],[Start Date]])</f>
        <v>2024</v>
      </c>
      <c r="P241" s="11">
        <f>Tabela1[[#This Row],[Subscription Price]]</f>
        <v>15</v>
      </c>
      <c r="Q241" s="11">
        <f>Tabela1[[#This Row],[EA Play Season Pass Price]]+Tabela1[[#This Row],[Minecraft Season Pass Price]]</f>
        <v>50</v>
      </c>
      <c r="R241" s="11">
        <f>Tabela1[[#This Row],[Total Value]]</f>
        <v>60</v>
      </c>
    </row>
    <row r="242" spans="1:18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>
        <v>0</v>
      </c>
      <c r="J242" s="8" t="s">
        <v>19</v>
      </c>
      <c r="K242" s="11">
        <v>20</v>
      </c>
      <c r="L242" s="11">
        <v>10</v>
      </c>
      <c r="M242" s="11">
        <v>20</v>
      </c>
      <c r="N242" s="11" t="str">
        <f>TEXT(Tabela1[[#This Row],[Start Date]],"mmmm")</f>
        <v>outubro</v>
      </c>
      <c r="O242" s="20">
        <f>YEAR(Tabela1[[#This Row],[Start Date]])</f>
        <v>2024</v>
      </c>
      <c r="P242" s="11">
        <f>Tabela1[[#This Row],[Subscription Price]]</f>
        <v>10</v>
      </c>
      <c r="Q242" s="11">
        <f>Tabela1[[#This Row],[EA Play Season Pass Price]]+Tabela1[[#This Row],[Minecraft Season Pass Price]]</f>
        <v>20</v>
      </c>
      <c r="R242" s="11">
        <f>Tabela1[[#This Row],[Total Value]]</f>
        <v>20</v>
      </c>
    </row>
    <row r="243" spans="1:18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>
        <v>0</v>
      </c>
      <c r="J243" s="8" t="s">
        <v>23</v>
      </c>
      <c r="K243" s="11">
        <v>0</v>
      </c>
      <c r="L243" s="11">
        <v>0</v>
      </c>
      <c r="M243" s="11">
        <v>5</v>
      </c>
      <c r="N243" s="11" t="str">
        <f>TEXT(Tabela1[[#This Row],[Start Date]],"mmmm")</f>
        <v>outubro</v>
      </c>
      <c r="O243" s="20">
        <f>YEAR(Tabela1[[#This Row],[Start Date]])</f>
        <v>2024</v>
      </c>
      <c r="P243" s="11">
        <f>Tabela1[[#This Row],[Subscription Price]]</f>
        <v>5</v>
      </c>
      <c r="Q243" s="11">
        <f>Tabela1[[#This Row],[EA Play Season Pass Price]]+Tabela1[[#This Row],[Minecraft Season Pass Price]]</f>
        <v>0</v>
      </c>
      <c r="R243" s="11">
        <f>Tabela1[[#This Row],[Total Value]]</f>
        <v>5</v>
      </c>
    </row>
    <row r="244" spans="1:18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  <c r="N244" s="11" t="str">
        <f>TEXT(Tabela1[[#This Row],[Start Date]],"mmmm")</f>
        <v>outubro</v>
      </c>
      <c r="O244" s="20">
        <f>YEAR(Tabela1[[#This Row],[Start Date]])</f>
        <v>2024</v>
      </c>
      <c r="P244" s="11">
        <f>Tabela1[[#This Row],[Subscription Price]]</f>
        <v>15</v>
      </c>
      <c r="Q244" s="11">
        <f>Tabela1[[#This Row],[EA Play Season Pass Price]]+Tabela1[[#This Row],[Minecraft Season Pass Price]]</f>
        <v>50</v>
      </c>
      <c r="R244" s="11">
        <f>Tabela1[[#This Row],[Total Value]]</f>
        <v>62</v>
      </c>
    </row>
    <row r="245" spans="1:18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>
        <v>0</v>
      </c>
      <c r="J245" s="8" t="s">
        <v>19</v>
      </c>
      <c r="K245" s="11">
        <v>20</v>
      </c>
      <c r="L245" s="11">
        <v>15</v>
      </c>
      <c r="M245" s="11">
        <v>15</v>
      </c>
      <c r="N245" s="11" t="str">
        <f>TEXT(Tabela1[[#This Row],[Start Date]],"mmmm")</f>
        <v>outubro</v>
      </c>
      <c r="O245" s="20">
        <f>YEAR(Tabela1[[#This Row],[Start Date]])</f>
        <v>2024</v>
      </c>
      <c r="P245" s="11">
        <f>Tabela1[[#This Row],[Subscription Price]]</f>
        <v>10</v>
      </c>
      <c r="Q245" s="11">
        <f>Tabela1[[#This Row],[EA Play Season Pass Price]]+Tabela1[[#This Row],[Minecraft Season Pass Price]]</f>
        <v>20</v>
      </c>
      <c r="R245" s="11">
        <f>Tabela1[[#This Row],[Total Value]]</f>
        <v>15</v>
      </c>
    </row>
    <row r="246" spans="1:18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>
        <v>0</v>
      </c>
      <c r="J246" s="8" t="s">
        <v>23</v>
      </c>
      <c r="K246" s="11">
        <v>0</v>
      </c>
      <c r="L246" s="11">
        <v>1</v>
      </c>
      <c r="M246" s="11">
        <v>4</v>
      </c>
      <c r="N246" s="11" t="str">
        <f>TEXT(Tabela1[[#This Row],[Start Date]],"mmmm")</f>
        <v>outubro</v>
      </c>
      <c r="O246" s="20">
        <f>YEAR(Tabela1[[#This Row],[Start Date]])</f>
        <v>2024</v>
      </c>
      <c r="P246" s="11">
        <f>Tabela1[[#This Row],[Subscription Price]]</f>
        <v>5</v>
      </c>
      <c r="Q246" s="11">
        <f>Tabela1[[#This Row],[EA Play Season Pass Price]]+Tabela1[[#This Row],[Minecraft Season Pass Price]]</f>
        <v>0</v>
      </c>
      <c r="R246" s="11">
        <f>Tabela1[[#This Row],[Total Value]]</f>
        <v>4</v>
      </c>
    </row>
    <row r="247" spans="1:18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  <c r="N247" s="11" t="str">
        <f>TEXT(Tabela1[[#This Row],[Start Date]],"mmmm")</f>
        <v>outubro</v>
      </c>
      <c r="O247" s="20">
        <f>YEAR(Tabela1[[#This Row],[Start Date]])</f>
        <v>2024</v>
      </c>
      <c r="P247" s="11">
        <f>Tabela1[[#This Row],[Subscription Price]]</f>
        <v>15</v>
      </c>
      <c r="Q247" s="11">
        <f>Tabela1[[#This Row],[EA Play Season Pass Price]]+Tabela1[[#This Row],[Minecraft Season Pass Price]]</f>
        <v>50</v>
      </c>
      <c r="R247" s="11">
        <f>Tabela1[[#This Row],[Total Value]]</f>
        <v>58</v>
      </c>
    </row>
    <row r="248" spans="1:18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>
        <v>0</v>
      </c>
      <c r="J248" s="8" t="s">
        <v>19</v>
      </c>
      <c r="K248" s="11">
        <v>20</v>
      </c>
      <c r="L248" s="11">
        <v>10</v>
      </c>
      <c r="M248" s="11">
        <v>20</v>
      </c>
      <c r="N248" s="11" t="str">
        <f>TEXT(Tabela1[[#This Row],[Start Date]],"mmmm")</f>
        <v>outubro</v>
      </c>
      <c r="O248" s="20">
        <f>YEAR(Tabela1[[#This Row],[Start Date]])</f>
        <v>2024</v>
      </c>
      <c r="P248" s="11">
        <f>Tabela1[[#This Row],[Subscription Price]]</f>
        <v>10</v>
      </c>
      <c r="Q248" s="11">
        <f>Tabela1[[#This Row],[EA Play Season Pass Price]]+Tabela1[[#This Row],[Minecraft Season Pass Price]]</f>
        <v>20</v>
      </c>
      <c r="R248" s="11">
        <f>Tabela1[[#This Row],[Total Value]]</f>
        <v>20</v>
      </c>
    </row>
    <row r="249" spans="1:18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>
        <v>0</v>
      </c>
      <c r="J249" s="8" t="s">
        <v>23</v>
      </c>
      <c r="K249" s="11">
        <v>0</v>
      </c>
      <c r="L249" s="11">
        <v>0</v>
      </c>
      <c r="M249" s="11">
        <v>5</v>
      </c>
      <c r="N249" s="11" t="str">
        <f>TEXT(Tabela1[[#This Row],[Start Date]],"mmmm")</f>
        <v>outubro</v>
      </c>
      <c r="O249" s="20">
        <f>YEAR(Tabela1[[#This Row],[Start Date]])</f>
        <v>2024</v>
      </c>
      <c r="P249" s="11">
        <f>Tabela1[[#This Row],[Subscription Price]]</f>
        <v>5</v>
      </c>
      <c r="Q249" s="11">
        <f>Tabela1[[#This Row],[EA Play Season Pass Price]]+Tabela1[[#This Row],[Minecraft Season Pass Price]]</f>
        <v>0</v>
      </c>
      <c r="R249" s="11">
        <f>Tabela1[[#This Row],[Total Value]]</f>
        <v>5</v>
      </c>
    </row>
    <row r="250" spans="1:18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  <c r="N250" s="11" t="str">
        <f>TEXT(Tabela1[[#This Row],[Start Date]],"mmmm")</f>
        <v>outubro</v>
      </c>
      <c r="O250" s="20">
        <f>YEAR(Tabela1[[#This Row],[Start Date]])</f>
        <v>2024</v>
      </c>
      <c r="P250" s="11">
        <f>Tabela1[[#This Row],[Subscription Price]]</f>
        <v>15</v>
      </c>
      <c r="Q250" s="11">
        <f>Tabela1[[#This Row],[EA Play Season Pass Price]]+Tabela1[[#This Row],[Minecraft Season Pass Price]]</f>
        <v>50</v>
      </c>
      <c r="R250" s="11">
        <f>Tabela1[[#This Row],[Total Value]]</f>
        <v>45</v>
      </c>
    </row>
    <row r="251" spans="1:18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>
        <v>0</v>
      </c>
      <c r="J251" s="8" t="s">
        <v>19</v>
      </c>
      <c r="K251" s="11">
        <v>20</v>
      </c>
      <c r="L251" s="11">
        <v>15</v>
      </c>
      <c r="M251" s="11">
        <v>15</v>
      </c>
      <c r="N251" s="11" t="str">
        <f>TEXT(Tabela1[[#This Row],[Start Date]],"mmmm")</f>
        <v>novembro</v>
      </c>
      <c r="O251" s="20">
        <f>YEAR(Tabela1[[#This Row],[Start Date]])</f>
        <v>2024</v>
      </c>
      <c r="P251" s="11">
        <f>Tabela1[[#This Row],[Subscription Price]]</f>
        <v>10</v>
      </c>
      <c r="Q251" s="11">
        <f>Tabela1[[#This Row],[EA Play Season Pass Price]]+Tabela1[[#This Row],[Minecraft Season Pass Price]]</f>
        <v>20</v>
      </c>
      <c r="R251" s="11">
        <f>Tabela1[[#This Row],[Total Value]]</f>
        <v>15</v>
      </c>
    </row>
    <row r="252" spans="1:18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>
        <v>0</v>
      </c>
      <c r="J252" s="8" t="s">
        <v>23</v>
      </c>
      <c r="K252" s="11">
        <v>0</v>
      </c>
      <c r="L252" s="11">
        <v>1</v>
      </c>
      <c r="M252" s="11">
        <v>4</v>
      </c>
      <c r="N252" s="11" t="str">
        <f>TEXT(Tabela1[[#This Row],[Start Date]],"mmmm")</f>
        <v>novembro</v>
      </c>
      <c r="O252" s="20">
        <f>YEAR(Tabela1[[#This Row],[Start Date]])</f>
        <v>2024</v>
      </c>
      <c r="P252" s="11">
        <f>Tabela1[[#This Row],[Subscription Price]]</f>
        <v>5</v>
      </c>
      <c r="Q252" s="11">
        <f>Tabela1[[#This Row],[EA Play Season Pass Price]]+Tabela1[[#This Row],[Minecraft Season Pass Price]]</f>
        <v>0</v>
      </c>
      <c r="R252" s="11">
        <f>Tabela1[[#This Row],[Total Value]]</f>
        <v>4</v>
      </c>
    </row>
    <row r="253" spans="1:18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  <c r="N253" s="11" t="str">
        <f>TEXT(Tabela1[[#This Row],[Start Date]],"mmmm")</f>
        <v>novembro</v>
      </c>
      <c r="O253" s="20">
        <f>YEAR(Tabela1[[#This Row],[Start Date]])</f>
        <v>2024</v>
      </c>
      <c r="P253" s="11">
        <f>Tabela1[[#This Row],[Subscription Price]]</f>
        <v>15</v>
      </c>
      <c r="Q253" s="11">
        <f>Tabela1[[#This Row],[EA Play Season Pass Price]]+Tabela1[[#This Row],[Minecraft Season Pass Price]]</f>
        <v>50</v>
      </c>
      <c r="R253" s="11">
        <f>Tabela1[[#This Row],[Total Value]]</f>
        <v>62</v>
      </c>
    </row>
    <row r="254" spans="1:18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>
        <v>0</v>
      </c>
      <c r="J254" s="8" t="s">
        <v>19</v>
      </c>
      <c r="K254" s="11">
        <v>20</v>
      </c>
      <c r="L254" s="11">
        <v>10</v>
      </c>
      <c r="M254" s="11">
        <v>20</v>
      </c>
      <c r="N254" s="11" t="str">
        <f>TEXT(Tabela1[[#This Row],[Start Date]],"mmmm")</f>
        <v>novembro</v>
      </c>
      <c r="O254" s="20">
        <f>YEAR(Tabela1[[#This Row],[Start Date]])</f>
        <v>2024</v>
      </c>
      <c r="P254" s="11">
        <f>Tabela1[[#This Row],[Subscription Price]]</f>
        <v>10</v>
      </c>
      <c r="Q254" s="11">
        <f>Tabela1[[#This Row],[EA Play Season Pass Price]]+Tabela1[[#This Row],[Minecraft Season Pass Price]]</f>
        <v>20</v>
      </c>
      <c r="R254" s="11">
        <f>Tabela1[[#This Row],[Total Value]]</f>
        <v>20</v>
      </c>
    </row>
    <row r="255" spans="1:18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>
        <v>0</v>
      </c>
      <c r="J255" s="8" t="s">
        <v>23</v>
      </c>
      <c r="K255" s="11">
        <v>0</v>
      </c>
      <c r="L255" s="11">
        <v>0</v>
      </c>
      <c r="M255" s="11">
        <v>5</v>
      </c>
      <c r="N255" s="11" t="str">
        <f>TEXT(Tabela1[[#This Row],[Start Date]],"mmmm")</f>
        <v>novembro</v>
      </c>
      <c r="O255" s="20">
        <f>YEAR(Tabela1[[#This Row],[Start Date]])</f>
        <v>2024</v>
      </c>
      <c r="P255" s="11">
        <f>Tabela1[[#This Row],[Subscription Price]]</f>
        <v>5</v>
      </c>
      <c r="Q255" s="11">
        <f>Tabela1[[#This Row],[EA Play Season Pass Price]]+Tabela1[[#This Row],[Minecraft Season Pass Price]]</f>
        <v>0</v>
      </c>
      <c r="R255" s="11">
        <f>Tabela1[[#This Row],[Total Value]]</f>
        <v>5</v>
      </c>
    </row>
    <row r="256" spans="1:18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  <c r="N256" s="11" t="str">
        <f>TEXT(Tabela1[[#This Row],[Start Date]],"mmmm")</f>
        <v>novembro</v>
      </c>
      <c r="O256" s="20">
        <f>YEAR(Tabela1[[#This Row],[Start Date]])</f>
        <v>2024</v>
      </c>
      <c r="P256" s="11">
        <f>Tabela1[[#This Row],[Subscription Price]]</f>
        <v>15</v>
      </c>
      <c r="Q256" s="11">
        <f>Tabela1[[#This Row],[EA Play Season Pass Price]]+Tabela1[[#This Row],[Minecraft Season Pass Price]]</f>
        <v>50</v>
      </c>
      <c r="R256" s="11">
        <f>Tabela1[[#This Row],[Total Value]]</f>
        <v>50</v>
      </c>
    </row>
    <row r="257" spans="1:18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>
        <v>0</v>
      </c>
      <c r="J257" s="8" t="s">
        <v>23</v>
      </c>
      <c r="K257" s="11">
        <v>0</v>
      </c>
      <c r="L257" s="11">
        <v>0</v>
      </c>
      <c r="M257" s="11">
        <v>5</v>
      </c>
      <c r="N257" s="11" t="str">
        <f>TEXT(Tabela1[[#This Row],[Start Date]],"mmmm")</f>
        <v>novembro</v>
      </c>
      <c r="O257" s="20">
        <f>YEAR(Tabela1[[#This Row],[Start Date]])</f>
        <v>2024</v>
      </c>
      <c r="P257" s="11">
        <f>Tabela1[[#This Row],[Subscription Price]]</f>
        <v>5</v>
      </c>
      <c r="Q257" s="11">
        <f>Tabela1[[#This Row],[EA Play Season Pass Price]]+Tabela1[[#This Row],[Minecraft Season Pass Price]]</f>
        <v>0</v>
      </c>
      <c r="R257" s="11">
        <f>Tabela1[[#This Row],[Total Value]]</f>
        <v>5</v>
      </c>
    </row>
    <row r="258" spans="1:18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  <c r="N258" s="11" t="str">
        <f>TEXT(Tabela1[[#This Row],[Start Date]],"mmmm")</f>
        <v>novembro</v>
      </c>
      <c r="O258" s="20">
        <f>YEAR(Tabela1[[#This Row],[Start Date]])</f>
        <v>2024</v>
      </c>
      <c r="P258" s="11">
        <f>Tabela1[[#This Row],[Subscription Price]]</f>
        <v>15</v>
      </c>
      <c r="Q258" s="11">
        <f>Tabela1[[#This Row],[EA Play Season Pass Price]]+Tabela1[[#This Row],[Minecraft Season Pass Price]]</f>
        <v>50</v>
      </c>
      <c r="R258" s="11">
        <f>Tabela1[[#This Row],[Total Value]]</f>
        <v>58</v>
      </c>
    </row>
    <row r="259" spans="1:18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>
        <v>0</v>
      </c>
      <c r="J259" s="8" t="s">
        <v>19</v>
      </c>
      <c r="K259" s="11">
        <v>20</v>
      </c>
      <c r="L259" s="11">
        <v>10</v>
      </c>
      <c r="M259" s="11">
        <v>20</v>
      </c>
      <c r="N259" s="11" t="str">
        <f>TEXT(Tabela1[[#This Row],[Start Date]],"mmmm")</f>
        <v>novembro</v>
      </c>
      <c r="O259" s="20">
        <f>YEAR(Tabela1[[#This Row],[Start Date]])</f>
        <v>2024</v>
      </c>
      <c r="P259" s="11">
        <f>Tabela1[[#This Row],[Subscription Price]]</f>
        <v>10</v>
      </c>
      <c r="Q259" s="11">
        <f>Tabela1[[#This Row],[EA Play Season Pass Price]]+Tabela1[[#This Row],[Minecraft Season Pass Price]]</f>
        <v>20</v>
      </c>
      <c r="R259" s="11">
        <f>Tabela1[[#This Row],[Total Value]]</f>
        <v>20</v>
      </c>
    </row>
    <row r="260" spans="1:18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>
        <v>0</v>
      </c>
      <c r="J260" s="8" t="s">
        <v>23</v>
      </c>
      <c r="K260" s="11">
        <v>0</v>
      </c>
      <c r="L260" s="11">
        <v>1</v>
      </c>
      <c r="M260" s="11">
        <v>4</v>
      </c>
      <c r="N260" s="11" t="str">
        <f>TEXT(Tabela1[[#This Row],[Start Date]],"mmmm")</f>
        <v>novembro</v>
      </c>
      <c r="O260" s="20">
        <f>YEAR(Tabela1[[#This Row],[Start Date]])</f>
        <v>2024</v>
      </c>
      <c r="P260" s="11">
        <f>Tabela1[[#This Row],[Subscription Price]]</f>
        <v>5</v>
      </c>
      <c r="Q260" s="11">
        <f>Tabela1[[#This Row],[EA Play Season Pass Price]]+Tabela1[[#This Row],[Minecraft Season Pass Price]]</f>
        <v>0</v>
      </c>
      <c r="R260" s="11">
        <f>Tabela1[[#This Row],[Total Value]]</f>
        <v>4</v>
      </c>
    </row>
    <row r="261" spans="1:18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  <c r="N261" s="11" t="str">
        <f>TEXT(Tabela1[[#This Row],[Start Date]],"mmmm")</f>
        <v>novembro</v>
      </c>
      <c r="O261" s="20">
        <f>YEAR(Tabela1[[#This Row],[Start Date]])</f>
        <v>2024</v>
      </c>
      <c r="P261" s="11">
        <f>Tabela1[[#This Row],[Subscription Price]]</f>
        <v>15</v>
      </c>
      <c r="Q261" s="11">
        <f>Tabela1[[#This Row],[EA Play Season Pass Price]]+Tabela1[[#This Row],[Minecraft Season Pass Price]]</f>
        <v>50</v>
      </c>
      <c r="R261" s="11">
        <f>Tabela1[[#This Row],[Total Value]]</f>
        <v>50</v>
      </c>
    </row>
    <row r="262" spans="1:18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>
        <v>0</v>
      </c>
      <c r="J262" s="8" t="s">
        <v>19</v>
      </c>
      <c r="K262" s="11">
        <v>20</v>
      </c>
      <c r="L262" s="11">
        <v>5</v>
      </c>
      <c r="M262" s="11">
        <v>25</v>
      </c>
      <c r="N262" s="11" t="str">
        <f>TEXT(Tabela1[[#This Row],[Start Date]],"mmmm")</f>
        <v>novembro</v>
      </c>
      <c r="O262" s="20">
        <f>YEAR(Tabela1[[#This Row],[Start Date]])</f>
        <v>2024</v>
      </c>
      <c r="P262" s="11">
        <f>Tabela1[[#This Row],[Subscription Price]]</f>
        <v>10</v>
      </c>
      <c r="Q262" s="11">
        <f>Tabela1[[#This Row],[EA Play Season Pass Price]]+Tabela1[[#This Row],[Minecraft Season Pass Price]]</f>
        <v>20</v>
      </c>
      <c r="R262" s="11">
        <f>Tabela1[[#This Row],[Total Value]]</f>
        <v>25</v>
      </c>
    </row>
    <row r="263" spans="1:18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>
        <v>0</v>
      </c>
      <c r="J263" s="8" t="s">
        <v>23</v>
      </c>
      <c r="K263" s="11">
        <v>0</v>
      </c>
      <c r="L263" s="11">
        <v>0</v>
      </c>
      <c r="M263" s="11">
        <v>5</v>
      </c>
      <c r="N263" s="11" t="str">
        <f>TEXT(Tabela1[[#This Row],[Start Date]],"mmmm")</f>
        <v>novembro</v>
      </c>
      <c r="O263" s="20">
        <f>YEAR(Tabela1[[#This Row],[Start Date]])</f>
        <v>2024</v>
      </c>
      <c r="P263" s="11">
        <f>Tabela1[[#This Row],[Subscription Price]]</f>
        <v>5</v>
      </c>
      <c r="Q263" s="11">
        <f>Tabela1[[#This Row],[EA Play Season Pass Price]]+Tabela1[[#This Row],[Minecraft Season Pass Price]]</f>
        <v>0</v>
      </c>
      <c r="R263" s="11">
        <f>Tabela1[[#This Row],[Total Value]]</f>
        <v>5</v>
      </c>
    </row>
    <row r="264" spans="1:18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  <c r="N264" s="11" t="str">
        <f>TEXT(Tabela1[[#This Row],[Start Date]],"mmmm")</f>
        <v>novembro</v>
      </c>
      <c r="O264" s="20">
        <f>YEAR(Tabela1[[#This Row],[Start Date]])</f>
        <v>2024</v>
      </c>
      <c r="P264" s="11">
        <f>Tabela1[[#This Row],[Subscription Price]]</f>
        <v>15</v>
      </c>
      <c r="Q264" s="11">
        <f>Tabela1[[#This Row],[EA Play Season Pass Price]]+Tabela1[[#This Row],[Minecraft Season Pass Price]]</f>
        <v>50</v>
      </c>
      <c r="R264" s="11">
        <f>Tabela1[[#This Row],[Total Value]]</f>
        <v>45</v>
      </c>
    </row>
    <row r="265" spans="1:18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>
        <v>0</v>
      </c>
      <c r="J265" s="8" t="s">
        <v>19</v>
      </c>
      <c r="K265" s="11">
        <v>20</v>
      </c>
      <c r="L265" s="11">
        <v>12</v>
      </c>
      <c r="M265" s="11">
        <v>18</v>
      </c>
      <c r="N265" s="11" t="str">
        <f>TEXT(Tabela1[[#This Row],[Start Date]],"mmmm")</f>
        <v>novembro</v>
      </c>
      <c r="O265" s="20">
        <f>YEAR(Tabela1[[#This Row],[Start Date]])</f>
        <v>2024</v>
      </c>
      <c r="P265" s="11">
        <f>Tabela1[[#This Row],[Subscription Price]]</f>
        <v>10</v>
      </c>
      <c r="Q265" s="11">
        <f>Tabela1[[#This Row],[EA Play Season Pass Price]]+Tabela1[[#This Row],[Minecraft Season Pass Price]]</f>
        <v>20</v>
      </c>
      <c r="R265" s="11">
        <f>Tabela1[[#This Row],[Total Value]]</f>
        <v>18</v>
      </c>
    </row>
    <row r="266" spans="1:18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>
        <v>0</v>
      </c>
      <c r="J266" s="8" t="s">
        <v>23</v>
      </c>
      <c r="K266" s="11">
        <v>0</v>
      </c>
      <c r="L266" s="11">
        <v>2</v>
      </c>
      <c r="M266" s="11">
        <v>3</v>
      </c>
      <c r="N266" s="11" t="str">
        <f>TEXT(Tabela1[[#This Row],[Start Date]],"mmmm")</f>
        <v>novembro</v>
      </c>
      <c r="O266" s="20">
        <f>YEAR(Tabela1[[#This Row],[Start Date]])</f>
        <v>2024</v>
      </c>
      <c r="P266" s="11">
        <f>Tabela1[[#This Row],[Subscription Price]]</f>
        <v>5</v>
      </c>
      <c r="Q266" s="11">
        <f>Tabela1[[#This Row],[EA Play Season Pass Price]]+Tabela1[[#This Row],[Minecraft Season Pass Price]]</f>
        <v>0</v>
      </c>
      <c r="R266" s="11">
        <f>Tabela1[[#This Row],[Total Value]]</f>
        <v>3</v>
      </c>
    </row>
    <row r="267" spans="1:18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  <c r="N267" s="11" t="str">
        <f>TEXT(Tabela1[[#This Row],[Start Date]],"mmmm")</f>
        <v>novembro</v>
      </c>
      <c r="O267" s="20">
        <f>YEAR(Tabela1[[#This Row],[Start Date]])</f>
        <v>2024</v>
      </c>
      <c r="P267" s="11">
        <f>Tabela1[[#This Row],[Subscription Price]]</f>
        <v>15</v>
      </c>
      <c r="Q267" s="11">
        <f>Tabela1[[#This Row],[EA Play Season Pass Price]]+Tabela1[[#This Row],[Minecraft Season Pass Price]]</f>
        <v>50</v>
      </c>
      <c r="R267" s="11">
        <f>Tabela1[[#This Row],[Total Value]]</f>
        <v>60</v>
      </c>
    </row>
    <row r="268" spans="1:18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>
        <v>0</v>
      </c>
      <c r="J268" s="8" t="s">
        <v>19</v>
      </c>
      <c r="K268" s="11">
        <v>20</v>
      </c>
      <c r="L268" s="11">
        <v>10</v>
      </c>
      <c r="M268" s="11">
        <v>20</v>
      </c>
      <c r="N268" s="11" t="str">
        <f>TEXT(Tabela1[[#This Row],[Start Date]],"mmmm")</f>
        <v>novembro</v>
      </c>
      <c r="O268" s="20">
        <f>YEAR(Tabela1[[#This Row],[Start Date]])</f>
        <v>2024</v>
      </c>
      <c r="P268" s="11">
        <f>Tabela1[[#This Row],[Subscription Price]]</f>
        <v>10</v>
      </c>
      <c r="Q268" s="11">
        <f>Tabela1[[#This Row],[EA Play Season Pass Price]]+Tabela1[[#This Row],[Minecraft Season Pass Price]]</f>
        <v>20</v>
      </c>
      <c r="R268" s="11">
        <f>Tabela1[[#This Row],[Total Value]]</f>
        <v>20</v>
      </c>
    </row>
    <row r="269" spans="1:18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>
        <v>0</v>
      </c>
      <c r="J269" s="8" t="s">
        <v>23</v>
      </c>
      <c r="K269" s="11">
        <v>0</v>
      </c>
      <c r="L269" s="11">
        <v>0</v>
      </c>
      <c r="M269" s="11">
        <v>5</v>
      </c>
      <c r="N269" s="11" t="str">
        <f>TEXT(Tabela1[[#This Row],[Start Date]],"mmmm")</f>
        <v>novembro</v>
      </c>
      <c r="O269" s="20">
        <f>YEAR(Tabela1[[#This Row],[Start Date]])</f>
        <v>2024</v>
      </c>
      <c r="P269" s="11">
        <f>Tabela1[[#This Row],[Subscription Price]]</f>
        <v>5</v>
      </c>
      <c r="Q269" s="11">
        <f>Tabela1[[#This Row],[EA Play Season Pass Price]]+Tabela1[[#This Row],[Minecraft Season Pass Price]]</f>
        <v>0</v>
      </c>
      <c r="R269" s="11">
        <f>Tabela1[[#This Row],[Total Value]]</f>
        <v>5</v>
      </c>
    </row>
    <row r="270" spans="1:18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  <c r="N270" s="11" t="str">
        <f>TEXT(Tabela1[[#This Row],[Start Date]],"mmmm")</f>
        <v>novembro</v>
      </c>
      <c r="O270" s="20">
        <f>YEAR(Tabela1[[#This Row],[Start Date]])</f>
        <v>2024</v>
      </c>
      <c r="P270" s="11">
        <f>Tabela1[[#This Row],[Subscription Price]]</f>
        <v>15</v>
      </c>
      <c r="Q270" s="11">
        <f>Tabela1[[#This Row],[EA Play Season Pass Price]]+Tabela1[[#This Row],[Minecraft Season Pass Price]]</f>
        <v>50</v>
      </c>
      <c r="R270" s="11">
        <f>Tabela1[[#This Row],[Total Value]]</f>
        <v>62</v>
      </c>
    </row>
    <row r="271" spans="1:18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>
        <v>0</v>
      </c>
      <c r="J271" s="8" t="s">
        <v>19</v>
      </c>
      <c r="K271" s="11">
        <v>20</v>
      </c>
      <c r="L271" s="11">
        <v>15</v>
      </c>
      <c r="M271" s="11">
        <v>15</v>
      </c>
      <c r="N271" s="11" t="str">
        <f>TEXT(Tabela1[[#This Row],[Start Date]],"mmmm")</f>
        <v>novembro</v>
      </c>
      <c r="O271" s="20">
        <f>YEAR(Tabela1[[#This Row],[Start Date]])</f>
        <v>2024</v>
      </c>
      <c r="P271" s="11">
        <f>Tabela1[[#This Row],[Subscription Price]]</f>
        <v>10</v>
      </c>
      <c r="Q271" s="11">
        <f>Tabela1[[#This Row],[EA Play Season Pass Price]]+Tabela1[[#This Row],[Minecraft Season Pass Price]]</f>
        <v>20</v>
      </c>
      <c r="R271" s="11">
        <f>Tabela1[[#This Row],[Total Value]]</f>
        <v>15</v>
      </c>
    </row>
    <row r="272" spans="1:18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>
        <v>0</v>
      </c>
      <c r="J272" s="8" t="s">
        <v>23</v>
      </c>
      <c r="K272" s="11">
        <v>0</v>
      </c>
      <c r="L272" s="11">
        <v>1</v>
      </c>
      <c r="M272" s="11">
        <v>4</v>
      </c>
      <c r="N272" s="11" t="str">
        <f>TEXT(Tabela1[[#This Row],[Start Date]],"mmmm")</f>
        <v>novembro</v>
      </c>
      <c r="O272" s="20">
        <f>YEAR(Tabela1[[#This Row],[Start Date]])</f>
        <v>2024</v>
      </c>
      <c r="P272" s="11">
        <f>Tabela1[[#This Row],[Subscription Price]]</f>
        <v>5</v>
      </c>
      <c r="Q272" s="11">
        <f>Tabela1[[#This Row],[EA Play Season Pass Price]]+Tabela1[[#This Row],[Minecraft Season Pass Price]]</f>
        <v>0</v>
      </c>
      <c r="R272" s="11">
        <f>Tabela1[[#This Row],[Total Value]]</f>
        <v>4</v>
      </c>
    </row>
    <row r="273" spans="1:18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  <c r="N273" s="11" t="str">
        <f>TEXT(Tabela1[[#This Row],[Start Date]],"mmmm")</f>
        <v>novembro</v>
      </c>
      <c r="O273" s="20">
        <f>YEAR(Tabela1[[#This Row],[Start Date]])</f>
        <v>2024</v>
      </c>
      <c r="P273" s="11">
        <f>Tabela1[[#This Row],[Subscription Price]]</f>
        <v>15</v>
      </c>
      <c r="Q273" s="11">
        <f>Tabela1[[#This Row],[EA Play Season Pass Price]]+Tabela1[[#This Row],[Minecraft Season Pass Price]]</f>
        <v>50</v>
      </c>
      <c r="R273" s="11">
        <f>Tabela1[[#This Row],[Total Value]]</f>
        <v>58</v>
      </c>
    </row>
    <row r="274" spans="1:18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>
        <v>0</v>
      </c>
      <c r="J274" s="8" t="s">
        <v>19</v>
      </c>
      <c r="K274" s="11">
        <v>20</v>
      </c>
      <c r="L274" s="11">
        <v>10</v>
      </c>
      <c r="M274" s="11">
        <v>20</v>
      </c>
      <c r="N274" s="11" t="str">
        <f>TEXT(Tabela1[[#This Row],[Start Date]],"mmmm")</f>
        <v>novembro</v>
      </c>
      <c r="O274" s="20">
        <f>YEAR(Tabela1[[#This Row],[Start Date]])</f>
        <v>2024</v>
      </c>
      <c r="P274" s="11">
        <f>Tabela1[[#This Row],[Subscription Price]]</f>
        <v>10</v>
      </c>
      <c r="Q274" s="11">
        <f>Tabela1[[#This Row],[EA Play Season Pass Price]]+Tabela1[[#This Row],[Minecraft Season Pass Price]]</f>
        <v>20</v>
      </c>
      <c r="R274" s="11">
        <f>Tabela1[[#This Row],[Total Value]]</f>
        <v>20</v>
      </c>
    </row>
    <row r="275" spans="1:18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>
        <v>0</v>
      </c>
      <c r="J275" s="8" t="s">
        <v>23</v>
      </c>
      <c r="K275" s="11">
        <v>0</v>
      </c>
      <c r="L275" s="11">
        <v>0</v>
      </c>
      <c r="M275" s="11">
        <v>5</v>
      </c>
      <c r="N275" s="11" t="str">
        <f>TEXT(Tabela1[[#This Row],[Start Date]],"mmmm")</f>
        <v>novembro</v>
      </c>
      <c r="O275" s="20">
        <f>YEAR(Tabela1[[#This Row],[Start Date]])</f>
        <v>2024</v>
      </c>
      <c r="P275" s="11">
        <f>Tabela1[[#This Row],[Subscription Price]]</f>
        <v>5</v>
      </c>
      <c r="Q275" s="11">
        <f>Tabela1[[#This Row],[EA Play Season Pass Price]]+Tabela1[[#This Row],[Minecraft Season Pass Price]]</f>
        <v>0</v>
      </c>
      <c r="R275" s="11">
        <f>Tabela1[[#This Row],[Total Value]]</f>
        <v>5</v>
      </c>
    </row>
    <row r="276" spans="1:18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  <c r="N276" s="11" t="str">
        <f>TEXT(Tabela1[[#This Row],[Start Date]],"mmmm")</f>
        <v>novembro</v>
      </c>
      <c r="O276" s="20">
        <f>YEAR(Tabela1[[#This Row],[Start Date]])</f>
        <v>2024</v>
      </c>
      <c r="P276" s="11">
        <f>Tabela1[[#This Row],[Subscription Price]]</f>
        <v>15</v>
      </c>
      <c r="Q276" s="11">
        <f>Tabela1[[#This Row],[EA Play Season Pass Price]]+Tabela1[[#This Row],[Minecraft Season Pass Price]]</f>
        <v>50</v>
      </c>
      <c r="R276" s="11">
        <f>Tabela1[[#This Row],[Total Value]]</f>
        <v>45</v>
      </c>
    </row>
    <row r="277" spans="1:18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>
        <v>0</v>
      </c>
      <c r="J277" s="8" t="s">
        <v>19</v>
      </c>
      <c r="K277" s="11">
        <v>20</v>
      </c>
      <c r="L277" s="11">
        <v>15</v>
      </c>
      <c r="M277" s="11">
        <v>15</v>
      </c>
      <c r="N277" s="11" t="str">
        <f>TEXT(Tabela1[[#This Row],[Start Date]],"mmmm")</f>
        <v>novembro</v>
      </c>
      <c r="O277" s="20">
        <f>YEAR(Tabela1[[#This Row],[Start Date]])</f>
        <v>2024</v>
      </c>
      <c r="P277" s="11">
        <f>Tabela1[[#This Row],[Subscription Price]]</f>
        <v>10</v>
      </c>
      <c r="Q277" s="11">
        <f>Tabela1[[#This Row],[EA Play Season Pass Price]]+Tabela1[[#This Row],[Minecraft Season Pass Price]]</f>
        <v>20</v>
      </c>
      <c r="R277" s="11">
        <f>Tabela1[[#This Row],[Total Value]]</f>
        <v>15</v>
      </c>
    </row>
    <row r="278" spans="1:18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>
        <v>0</v>
      </c>
      <c r="J278" s="8" t="s">
        <v>23</v>
      </c>
      <c r="K278" s="11">
        <v>0</v>
      </c>
      <c r="L278" s="11">
        <v>1</v>
      </c>
      <c r="M278" s="11">
        <v>4</v>
      </c>
      <c r="N278" s="11" t="str">
        <f>TEXT(Tabela1[[#This Row],[Start Date]],"mmmm")</f>
        <v>novembro</v>
      </c>
      <c r="O278" s="20">
        <f>YEAR(Tabela1[[#This Row],[Start Date]])</f>
        <v>2024</v>
      </c>
      <c r="P278" s="11">
        <f>Tabela1[[#This Row],[Subscription Price]]</f>
        <v>5</v>
      </c>
      <c r="Q278" s="11">
        <f>Tabela1[[#This Row],[EA Play Season Pass Price]]+Tabela1[[#This Row],[Minecraft Season Pass Price]]</f>
        <v>0</v>
      </c>
      <c r="R278" s="11">
        <f>Tabela1[[#This Row],[Total Value]]</f>
        <v>4</v>
      </c>
    </row>
    <row r="279" spans="1:18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  <c r="N279" s="11" t="str">
        <f>TEXT(Tabela1[[#This Row],[Start Date]],"mmmm")</f>
        <v>novembro</v>
      </c>
      <c r="O279" s="20">
        <f>YEAR(Tabela1[[#This Row],[Start Date]])</f>
        <v>2024</v>
      </c>
      <c r="P279" s="11">
        <f>Tabela1[[#This Row],[Subscription Price]]</f>
        <v>15</v>
      </c>
      <c r="Q279" s="11">
        <f>Tabela1[[#This Row],[EA Play Season Pass Price]]+Tabela1[[#This Row],[Minecraft Season Pass Price]]</f>
        <v>50</v>
      </c>
      <c r="R279" s="11">
        <f>Tabela1[[#This Row],[Total Value]]</f>
        <v>62</v>
      </c>
    </row>
    <row r="280" spans="1:18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>
        <v>0</v>
      </c>
      <c r="J280" s="8" t="s">
        <v>19</v>
      </c>
      <c r="K280" s="11">
        <v>20</v>
      </c>
      <c r="L280" s="11">
        <v>10</v>
      </c>
      <c r="M280" s="11">
        <v>20</v>
      </c>
      <c r="N280" s="11" t="str">
        <f>TEXT(Tabela1[[#This Row],[Start Date]],"mmmm")</f>
        <v>novembro</v>
      </c>
      <c r="O280" s="20">
        <f>YEAR(Tabela1[[#This Row],[Start Date]])</f>
        <v>2024</v>
      </c>
      <c r="P280" s="11">
        <f>Tabela1[[#This Row],[Subscription Price]]</f>
        <v>10</v>
      </c>
      <c r="Q280" s="11">
        <f>Tabela1[[#This Row],[EA Play Season Pass Price]]+Tabela1[[#This Row],[Minecraft Season Pass Price]]</f>
        <v>20</v>
      </c>
      <c r="R280" s="11">
        <f>Tabela1[[#This Row],[Total Value]]</f>
        <v>20</v>
      </c>
    </row>
    <row r="281" spans="1:18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>
        <v>0</v>
      </c>
      <c r="J281" s="8" t="s">
        <v>23</v>
      </c>
      <c r="K281" s="11">
        <v>0</v>
      </c>
      <c r="L281" s="11">
        <v>0</v>
      </c>
      <c r="M281" s="11">
        <v>5</v>
      </c>
      <c r="N281" s="11" t="str">
        <f>TEXT(Tabela1[[#This Row],[Start Date]],"mmmm")</f>
        <v>dezembro</v>
      </c>
      <c r="O281" s="20">
        <f>YEAR(Tabela1[[#This Row],[Start Date]])</f>
        <v>2024</v>
      </c>
      <c r="P281" s="11">
        <f>Tabela1[[#This Row],[Subscription Price]]</f>
        <v>5</v>
      </c>
      <c r="Q281" s="11">
        <f>Tabela1[[#This Row],[EA Play Season Pass Price]]+Tabela1[[#This Row],[Minecraft Season Pass Price]]</f>
        <v>0</v>
      </c>
      <c r="R281" s="11">
        <f>Tabela1[[#This Row],[Total Value]]</f>
        <v>5</v>
      </c>
    </row>
    <row r="282" spans="1:18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  <c r="N282" s="11" t="str">
        <f>TEXT(Tabela1[[#This Row],[Start Date]],"mmmm")</f>
        <v>dezembro</v>
      </c>
      <c r="O282" s="20">
        <f>YEAR(Tabela1[[#This Row],[Start Date]])</f>
        <v>2024</v>
      </c>
      <c r="P282" s="11">
        <f>Tabela1[[#This Row],[Subscription Price]]</f>
        <v>15</v>
      </c>
      <c r="Q282" s="11">
        <f>Tabela1[[#This Row],[EA Play Season Pass Price]]+Tabela1[[#This Row],[Minecraft Season Pass Price]]</f>
        <v>50</v>
      </c>
      <c r="R282" s="11">
        <f>Tabela1[[#This Row],[Total Value]]</f>
        <v>50</v>
      </c>
    </row>
    <row r="283" spans="1:18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>
        <v>0</v>
      </c>
      <c r="J283" s="8" t="s">
        <v>19</v>
      </c>
      <c r="K283" s="11">
        <v>20</v>
      </c>
      <c r="L283" s="11">
        <v>15</v>
      </c>
      <c r="M283" s="11">
        <v>15</v>
      </c>
      <c r="N283" s="11" t="str">
        <f>TEXT(Tabela1[[#This Row],[Start Date]],"mmmm")</f>
        <v>dezembro</v>
      </c>
      <c r="O283" s="20">
        <f>YEAR(Tabela1[[#This Row],[Start Date]])</f>
        <v>2024</v>
      </c>
      <c r="P283" s="11">
        <f>Tabela1[[#This Row],[Subscription Price]]</f>
        <v>10</v>
      </c>
      <c r="Q283" s="11">
        <f>Tabela1[[#This Row],[EA Play Season Pass Price]]+Tabela1[[#This Row],[Minecraft Season Pass Price]]</f>
        <v>20</v>
      </c>
      <c r="R283" s="11">
        <f>Tabela1[[#This Row],[Total Value]]</f>
        <v>15</v>
      </c>
    </row>
    <row r="284" spans="1:18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>
        <v>0</v>
      </c>
      <c r="J284" s="8" t="s">
        <v>23</v>
      </c>
      <c r="K284" s="11">
        <v>0</v>
      </c>
      <c r="L284" s="11">
        <v>1</v>
      </c>
      <c r="M284" s="11">
        <v>4</v>
      </c>
      <c r="N284" s="11" t="str">
        <f>TEXT(Tabela1[[#This Row],[Start Date]],"mmmm")</f>
        <v>dezembro</v>
      </c>
      <c r="O284" s="20">
        <f>YEAR(Tabela1[[#This Row],[Start Date]])</f>
        <v>2024</v>
      </c>
      <c r="P284" s="11">
        <f>Tabela1[[#This Row],[Subscription Price]]</f>
        <v>5</v>
      </c>
      <c r="Q284" s="11">
        <f>Tabela1[[#This Row],[EA Play Season Pass Price]]+Tabela1[[#This Row],[Minecraft Season Pass Price]]</f>
        <v>0</v>
      </c>
      <c r="R284" s="11">
        <f>Tabela1[[#This Row],[Total Value]]</f>
        <v>4</v>
      </c>
    </row>
    <row r="285" spans="1:18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  <c r="N285" s="11" t="str">
        <f>TEXT(Tabela1[[#This Row],[Start Date]],"mmmm")</f>
        <v>dezembro</v>
      </c>
      <c r="O285" s="20">
        <f>YEAR(Tabela1[[#This Row],[Start Date]])</f>
        <v>2024</v>
      </c>
      <c r="P285" s="11">
        <f>Tabela1[[#This Row],[Subscription Price]]</f>
        <v>15</v>
      </c>
      <c r="Q285" s="11">
        <f>Tabela1[[#This Row],[EA Play Season Pass Price]]+Tabela1[[#This Row],[Minecraft Season Pass Price]]</f>
        <v>50</v>
      </c>
      <c r="R285" s="11">
        <f>Tabela1[[#This Row],[Total Value]]</f>
        <v>58</v>
      </c>
    </row>
    <row r="286" spans="1:18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>
        <v>0</v>
      </c>
      <c r="J286" s="8" t="s">
        <v>19</v>
      </c>
      <c r="K286" s="11">
        <v>20</v>
      </c>
      <c r="L286" s="11">
        <v>10</v>
      </c>
      <c r="M286" s="11">
        <v>20</v>
      </c>
      <c r="N286" s="11" t="str">
        <f>TEXT(Tabela1[[#This Row],[Start Date]],"mmmm")</f>
        <v>dezembro</v>
      </c>
      <c r="O286" s="20">
        <f>YEAR(Tabela1[[#This Row],[Start Date]])</f>
        <v>2024</v>
      </c>
      <c r="P286" s="11">
        <f>Tabela1[[#This Row],[Subscription Price]]</f>
        <v>10</v>
      </c>
      <c r="Q286" s="11">
        <f>Tabela1[[#This Row],[EA Play Season Pass Price]]+Tabela1[[#This Row],[Minecraft Season Pass Price]]</f>
        <v>20</v>
      </c>
      <c r="R286" s="11">
        <f>Tabela1[[#This Row],[Total Value]]</f>
        <v>20</v>
      </c>
    </row>
    <row r="287" spans="1:18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>
        <v>0</v>
      </c>
      <c r="J287" s="8" t="s">
        <v>23</v>
      </c>
      <c r="K287" s="11">
        <v>0</v>
      </c>
      <c r="L287" s="11">
        <v>0</v>
      </c>
      <c r="M287" s="11">
        <v>5</v>
      </c>
      <c r="N287" s="11" t="str">
        <f>TEXT(Tabela1[[#This Row],[Start Date]],"mmmm")</f>
        <v>dezembro</v>
      </c>
      <c r="O287" s="20">
        <f>YEAR(Tabela1[[#This Row],[Start Date]])</f>
        <v>2024</v>
      </c>
      <c r="P287" s="11">
        <f>Tabela1[[#This Row],[Subscription Price]]</f>
        <v>5</v>
      </c>
      <c r="Q287" s="11">
        <f>Tabela1[[#This Row],[EA Play Season Pass Price]]+Tabela1[[#This Row],[Minecraft Season Pass Price]]</f>
        <v>0</v>
      </c>
      <c r="R287" s="11">
        <f>Tabela1[[#This Row],[Total Value]]</f>
        <v>5</v>
      </c>
    </row>
    <row r="288" spans="1:18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  <c r="N288" s="11" t="str">
        <f>TEXT(Tabela1[[#This Row],[Start Date]],"mmmm")</f>
        <v>dezembro</v>
      </c>
      <c r="O288" s="20">
        <f>YEAR(Tabela1[[#This Row],[Start Date]])</f>
        <v>2024</v>
      </c>
      <c r="P288" s="11">
        <f>Tabela1[[#This Row],[Subscription Price]]</f>
        <v>15</v>
      </c>
      <c r="Q288" s="11">
        <f>Tabela1[[#This Row],[EA Play Season Pass Price]]+Tabela1[[#This Row],[Minecraft Season Pass Price]]</f>
        <v>50</v>
      </c>
      <c r="R288" s="11">
        <f>Tabela1[[#This Row],[Total Value]]</f>
        <v>45</v>
      </c>
    </row>
    <row r="289" spans="1:18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>
        <v>0</v>
      </c>
      <c r="J289" s="8" t="s">
        <v>19</v>
      </c>
      <c r="K289" s="11">
        <v>20</v>
      </c>
      <c r="L289" s="11">
        <v>12</v>
      </c>
      <c r="M289" s="11">
        <v>18</v>
      </c>
      <c r="N289" s="11" t="str">
        <f>TEXT(Tabela1[[#This Row],[Start Date]],"mmmm")</f>
        <v>dezembro</v>
      </c>
      <c r="O289" s="20">
        <f>YEAR(Tabela1[[#This Row],[Start Date]])</f>
        <v>2024</v>
      </c>
      <c r="P289" s="11">
        <f>Tabela1[[#This Row],[Subscription Price]]</f>
        <v>10</v>
      </c>
      <c r="Q289" s="11">
        <f>Tabela1[[#This Row],[EA Play Season Pass Price]]+Tabela1[[#This Row],[Minecraft Season Pass Price]]</f>
        <v>20</v>
      </c>
      <c r="R289" s="11">
        <f>Tabela1[[#This Row],[Total Value]]</f>
        <v>18</v>
      </c>
    </row>
    <row r="290" spans="1:18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>
        <v>0</v>
      </c>
      <c r="J290" s="8" t="s">
        <v>23</v>
      </c>
      <c r="K290" s="11">
        <v>0</v>
      </c>
      <c r="L290" s="11">
        <v>2</v>
      </c>
      <c r="M290" s="11">
        <v>3</v>
      </c>
      <c r="N290" s="11" t="str">
        <f>TEXT(Tabela1[[#This Row],[Start Date]],"mmmm")</f>
        <v>dezembro</v>
      </c>
      <c r="O290" s="20">
        <f>YEAR(Tabela1[[#This Row],[Start Date]])</f>
        <v>2024</v>
      </c>
      <c r="P290" s="11">
        <f>Tabela1[[#This Row],[Subscription Price]]</f>
        <v>5</v>
      </c>
      <c r="Q290" s="11">
        <f>Tabela1[[#This Row],[EA Play Season Pass Price]]+Tabela1[[#This Row],[Minecraft Season Pass Price]]</f>
        <v>0</v>
      </c>
      <c r="R290" s="11">
        <f>Tabela1[[#This Row],[Total Value]]</f>
        <v>3</v>
      </c>
    </row>
    <row r="291" spans="1:18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  <c r="N291" s="11" t="str">
        <f>TEXT(Tabela1[[#This Row],[Start Date]],"mmmm")</f>
        <v>dezembro</v>
      </c>
      <c r="O291" s="20">
        <f>YEAR(Tabela1[[#This Row],[Start Date]])</f>
        <v>2024</v>
      </c>
      <c r="P291" s="11">
        <f>Tabela1[[#This Row],[Subscription Price]]</f>
        <v>15</v>
      </c>
      <c r="Q291" s="11">
        <f>Tabela1[[#This Row],[EA Play Season Pass Price]]+Tabela1[[#This Row],[Minecraft Season Pass Price]]</f>
        <v>50</v>
      </c>
      <c r="R291" s="11">
        <f>Tabela1[[#This Row],[Total Value]]</f>
        <v>60</v>
      </c>
    </row>
    <row r="292" spans="1:18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>
        <v>0</v>
      </c>
      <c r="J292" s="8" t="s">
        <v>19</v>
      </c>
      <c r="K292" s="11">
        <v>20</v>
      </c>
      <c r="L292" s="11">
        <v>10</v>
      </c>
      <c r="M292" s="11">
        <v>20</v>
      </c>
      <c r="N292" s="11" t="str">
        <f>TEXT(Tabela1[[#This Row],[Start Date]],"mmmm")</f>
        <v>dezembro</v>
      </c>
      <c r="O292" s="20">
        <f>YEAR(Tabela1[[#This Row],[Start Date]])</f>
        <v>2024</v>
      </c>
      <c r="P292" s="11">
        <f>Tabela1[[#This Row],[Subscription Price]]</f>
        <v>10</v>
      </c>
      <c r="Q292" s="11">
        <f>Tabela1[[#This Row],[EA Play Season Pass Price]]+Tabela1[[#This Row],[Minecraft Season Pass Price]]</f>
        <v>20</v>
      </c>
      <c r="R292" s="11">
        <f>Tabela1[[#This Row],[Total Value]]</f>
        <v>20</v>
      </c>
    </row>
    <row r="293" spans="1:18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>
        <v>0</v>
      </c>
      <c r="J293" s="8" t="s">
        <v>23</v>
      </c>
      <c r="K293" s="11">
        <v>0</v>
      </c>
      <c r="L293" s="11">
        <v>0</v>
      </c>
      <c r="M293" s="11">
        <v>5</v>
      </c>
      <c r="N293" s="11" t="str">
        <f>TEXT(Tabela1[[#This Row],[Start Date]],"mmmm")</f>
        <v>dezembro</v>
      </c>
      <c r="O293" s="20">
        <f>YEAR(Tabela1[[#This Row],[Start Date]])</f>
        <v>2024</v>
      </c>
      <c r="P293" s="11">
        <f>Tabela1[[#This Row],[Subscription Price]]</f>
        <v>5</v>
      </c>
      <c r="Q293" s="11">
        <f>Tabela1[[#This Row],[EA Play Season Pass Price]]+Tabela1[[#This Row],[Minecraft Season Pass Price]]</f>
        <v>0</v>
      </c>
      <c r="R293" s="11">
        <f>Tabela1[[#This Row],[Total Value]]</f>
        <v>5</v>
      </c>
    </row>
    <row r="294" spans="1:18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  <c r="N294" s="11" t="str">
        <f>TEXT(Tabela1[[#This Row],[Start Date]],"mmmm")</f>
        <v>dezembro</v>
      </c>
      <c r="O294" s="20">
        <f>YEAR(Tabela1[[#This Row],[Start Date]])</f>
        <v>2024</v>
      </c>
      <c r="P294" s="11">
        <f>Tabela1[[#This Row],[Subscription Price]]</f>
        <v>15</v>
      </c>
      <c r="Q294" s="11">
        <f>Tabela1[[#This Row],[EA Play Season Pass Price]]+Tabela1[[#This Row],[Minecraft Season Pass Price]]</f>
        <v>50</v>
      </c>
      <c r="R294" s="11">
        <f>Tabela1[[#This Row],[Total Value]]</f>
        <v>62</v>
      </c>
    </row>
    <row r="295" spans="1:18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>
        <v>0</v>
      </c>
      <c r="J295" s="8" t="s">
        <v>19</v>
      </c>
      <c r="K295" s="11">
        <v>20</v>
      </c>
      <c r="L295" s="11">
        <v>15</v>
      </c>
      <c r="M295" s="11">
        <v>15</v>
      </c>
      <c r="N295" s="11" t="str">
        <f>TEXT(Tabela1[[#This Row],[Start Date]],"mmmm")</f>
        <v>dezembro</v>
      </c>
      <c r="O295" s="20">
        <f>YEAR(Tabela1[[#This Row],[Start Date]])</f>
        <v>2024</v>
      </c>
      <c r="P295" s="11">
        <f>Tabela1[[#This Row],[Subscription Price]]</f>
        <v>10</v>
      </c>
      <c r="Q295" s="11">
        <f>Tabela1[[#This Row],[EA Play Season Pass Price]]+Tabela1[[#This Row],[Minecraft Season Pass Price]]</f>
        <v>20</v>
      </c>
      <c r="R295" s="11">
        <f>Tabela1[[#This Row],[Total Value]]</f>
        <v>15</v>
      </c>
    </row>
    <row r="296" spans="1:18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>
        <v>0</v>
      </c>
      <c r="J296" s="8" t="s">
        <v>23</v>
      </c>
      <c r="K296" s="11">
        <v>0</v>
      </c>
      <c r="L296" s="11">
        <v>1</v>
      </c>
      <c r="M296" s="11">
        <v>4</v>
      </c>
      <c r="N296" s="11" t="str">
        <f>TEXT(Tabela1[[#This Row],[Start Date]],"mmmm")</f>
        <v>dezembro</v>
      </c>
      <c r="O296" s="20">
        <f>YEAR(Tabela1[[#This Row],[Start Date]])</f>
        <v>2024</v>
      </c>
      <c r="P296" s="11">
        <f>Tabela1[[#This Row],[Subscription Price]]</f>
        <v>5</v>
      </c>
      <c r="Q296" s="11">
        <f>Tabela1[[#This Row],[EA Play Season Pass Price]]+Tabela1[[#This Row],[Minecraft Season Pass Price]]</f>
        <v>0</v>
      </c>
      <c r="R296" s="11">
        <f>Tabela1[[#This Row],[Total Value]]</f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56"/>
  <sheetViews>
    <sheetView showGridLines="0" topLeftCell="A28" workbookViewId="0">
      <selection activeCell="F60" sqref="F60"/>
    </sheetView>
  </sheetViews>
  <sheetFormatPr defaultRowHeight="15" x14ac:dyDescent="0.25"/>
  <cols>
    <col min="2" max="2" width="18.42578125" bestFit="1" customWidth="1"/>
    <col min="3" max="3" width="19.28515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38" t="s">
        <v>315</v>
      </c>
      <c r="C3" s="38"/>
      <c r="D3" s="38"/>
      <c r="E3" s="38"/>
      <c r="F3" s="38"/>
    </row>
    <row r="6" spans="2:6" x14ac:dyDescent="0.25">
      <c r="B6" t="s">
        <v>316</v>
      </c>
    </row>
    <row r="7" spans="2:6" x14ac:dyDescent="0.25">
      <c r="B7" t="s">
        <v>318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317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319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314</v>
      </c>
    </row>
    <row r="22" spans="2:5" x14ac:dyDescent="0.25">
      <c r="B22" s="14" t="s">
        <v>22</v>
      </c>
      <c r="C22" s="39">
        <v>0</v>
      </c>
    </row>
    <row r="23" spans="2:5" x14ac:dyDescent="0.25">
      <c r="B23" s="14" t="s">
        <v>26</v>
      </c>
      <c r="C23" s="39">
        <v>0</v>
      </c>
    </row>
    <row r="24" spans="2:5" x14ac:dyDescent="0.25">
      <c r="B24" s="14" t="s">
        <v>18</v>
      </c>
      <c r="C24" s="39">
        <v>600</v>
      </c>
    </row>
    <row r="25" spans="2:5" x14ac:dyDescent="0.25">
      <c r="B25" s="14" t="s">
        <v>310</v>
      </c>
      <c r="C25" s="39">
        <v>600</v>
      </c>
      <c r="E25" s="16">
        <f>GETPIVOTDATA("EA Play Season Pass
Price",$B$21)</f>
        <v>600</v>
      </c>
    </row>
    <row r="28" spans="2:5" x14ac:dyDescent="0.25">
      <c r="B28" s="14" t="s">
        <v>320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6">
        <f>GETPIVOTDATA("Minecraft Season Pass Price",$B$32)</f>
        <v>940</v>
      </c>
    </row>
    <row r="37" spans="2:5" x14ac:dyDescent="0.25">
      <c r="B37" s="14"/>
      <c r="C37" s="13"/>
      <c r="E37" s="16"/>
    </row>
    <row r="38" spans="2:5" x14ac:dyDescent="0.25">
      <c r="B38" s="14" t="s">
        <v>362</v>
      </c>
      <c r="C38" s="13"/>
      <c r="E38" s="16"/>
    </row>
    <row r="40" spans="2:5" x14ac:dyDescent="0.25">
      <c r="B40" s="12" t="s">
        <v>16</v>
      </c>
      <c r="C40" t="s">
        <v>24</v>
      </c>
    </row>
    <row r="42" spans="2:5" x14ac:dyDescent="0.25">
      <c r="B42" s="12" t="s">
        <v>309</v>
      </c>
      <c r="C42" t="s">
        <v>363</v>
      </c>
    </row>
    <row r="43" spans="2:5" x14ac:dyDescent="0.25">
      <c r="B43" s="14" t="s">
        <v>22</v>
      </c>
      <c r="C43" s="39">
        <v>24</v>
      </c>
    </row>
    <row r="44" spans="2:5" x14ac:dyDescent="0.25">
      <c r="B44" s="14" t="s">
        <v>26</v>
      </c>
      <c r="C44" s="39">
        <v>27</v>
      </c>
    </row>
    <row r="45" spans="2:5" x14ac:dyDescent="0.25">
      <c r="B45" s="14" t="s">
        <v>18</v>
      </c>
      <c r="C45" s="39">
        <v>20</v>
      </c>
    </row>
    <row r="46" spans="2:5" x14ac:dyDescent="0.25">
      <c r="B46" s="14" t="s">
        <v>310</v>
      </c>
      <c r="C46" s="39">
        <v>71</v>
      </c>
    </row>
    <row r="48" spans="2:5" x14ac:dyDescent="0.25">
      <c r="B48" s="14" t="s">
        <v>364</v>
      </c>
    </row>
    <row r="50" spans="2:3" x14ac:dyDescent="0.25">
      <c r="B50" s="12" t="s">
        <v>16</v>
      </c>
      <c r="C50" t="s">
        <v>24</v>
      </c>
    </row>
    <row r="52" spans="2:3" x14ac:dyDescent="0.25">
      <c r="B52" s="12" t="s">
        <v>309</v>
      </c>
      <c r="C52" t="s">
        <v>317</v>
      </c>
    </row>
    <row r="53" spans="2:3" x14ac:dyDescent="0.25">
      <c r="B53" s="14" t="s">
        <v>22</v>
      </c>
      <c r="C53" s="13">
        <v>120</v>
      </c>
    </row>
    <row r="54" spans="2:3" x14ac:dyDescent="0.25">
      <c r="B54" s="14" t="s">
        <v>26</v>
      </c>
      <c r="C54" s="13">
        <v>448</v>
      </c>
    </row>
    <row r="55" spans="2:3" x14ac:dyDescent="0.25">
      <c r="B55" s="14" t="s">
        <v>18</v>
      </c>
      <c r="C55" s="13">
        <v>1186</v>
      </c>
    </row>
    <row r="56" spans="2:3" x14ac:dyDescent="0.25">
      <c r="B56" s="14" t="s">
        <v>310</v>
      </c>
      <c r="C56" s="13">
        <v>1754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tabSelected="1" zoomScaleNormal="100" workbookViewId="0">
      <selection activeCell="Y11" sqref="Y11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B H L V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A R y 1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c t V a e 3 j U 4 U 0 B A A A N A w A A E w A c A E Z v c m 1 1 b G F z L 1 N l Y 3 R p b 2 4 x L m 0 g o h g A K K A U A A A A A A A A A A A A A A A A A A A A A A A A A A A A j Z L B a s J A F E X 3 g f z D k G 4 U g i C U b s R F G i 2 4 s I i G d i E u X s Y n H Z z M h J k X q g R / q N C v 8 M c 6 M V R q k 5 R m k 8 y 9 9 5 1 3 G W K R k 9 C K r e r 3 c O R 7 v m f f w O C W J Z C i h M h a o U A R W j Z m E s n 3 m H u e t F O c M D 1 w l I O 4 M A Y V v W q z T 7 X e 9 / r l + h k y H A c 1 Y h h s T u u 4 m l C 0 C W v A X Z C I X L N I E h r Y 6 s C x X F j i I D G g 7 E 6 b L N a y y F R y z N H 2 L u v C s g x W R W q 5 E S k a N p s E I Z s p e r g f V K F T y M q g 2 u p U c m d G e K C L u J C g G u K K w B C b A F 3 z W / d N I q t B U U G a L V H h O 8 j m b F 0 i v 9 z c w g i O z S Y 3 m U p t U K Y R c 8 2 O 7 u r B V h y w 9 j + Z r o V z o Z A b 2 N G f w N Z U F z L W R e 4 i L y C L F j f R B L L L n J 8 / r N P O n 1 z o R o l I 6 R / e r 8 k l c h Q E 7 B F s C / f b r W q j 7 f b r c j F I f p s 5 9 X 1 P q P Z f c P Q F U E s B A i 0 A F A A C A A g A B H L V W m a q F I i l A A A A 9 g A A A B I A A A A A A A A A A A A A A A A A A A A A A E N v b m Z p Z y 9 Q Y W N r Y W d l L n h t b F B L A Q I t A B Q A A g A I A A R y 1 V o P y u m r p A A A A O k A A A A T A A A A A A A A A A A A A A A A A P E A A A B b Q 2 9 u d G V u d F 9 U e X B l c 1 0 u e G 1 s U E s B A i 0 A F A A C A A g A B H L V W n t 4 1 O F N A Q A A D Q M A A B M A A A A A A A A A A A A A A A A A 4 g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B Q A A A A A A A C y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Q X N z a W 5 h b n R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l Z G J j O T c 5 L W Z h N z g t N G Y y M S 0 4 Z j V i L T M y M D N j O D A 0 Y T Y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j o x O T o x N S 4 0 O D U 3 M D k 4 W i I g L z 4 8 R W 5 0 c n k g V H l w Z T 0 i R m l s b E N v b H V t b l R 5 c G V z I i B W Y W x 1 Z T 0 i c 0 F 3 W U d C d 1 l E Q m d Z R E J n T U R B d 1 l E Q X d N R C I g L z 4 8 R W 5 0 c n k g V H l w Z T 0 i R m l s b E N v b H V t b k 5 h b W V z I i B W Y W x 1 Z T 0 i c 1 s m c X V v d D t T d W J z Y 3 J p Y m V y I E l E J n F 1 b 3 Q 7 L C Z x d W 9 0 O 0 5 h b W U m c X V v d D s s J n F 1 b 3 Q 7 U G x h b i Z x d W 9 0 O y w m c X V v d D t T d G F y d C B E Y X R l J n F 1 b 3 Q 7 L C Z x d W 9 0 O 0 F 1 d G 8 g U m V u Z X d h b C Z x d W 9 0 O y w m c X V v d D t T d W J z Y 3 J p c H R p b 2 4 g U H J p Y 2 U m c X V v d D s s J n F 1 b 3 Q 7 U 3 V i c 2 N y a X B 0 a W 9 u I F R 5 c G U m c X V v d D s s J n F 1 b 3 Q 7 R U E g U G x h e S B T Z W F z b 2 4 g U G F z c y Z x d W 9 0 O y w m c X V v d D t F Q S B Q b G F 5 I F N l Y X N v b i B Q Y X N z I F B y a W N l J n F 1 b 3 Q 7 L C Z x d W 9 0 O 0 1 p b m V j c m F m d C B T Z W F z b 2 4 g U G F z c y Z x d W 9 0 O y w m c X V v d D t N a W 5 l Y 3 J h Z n Q g U 2 V h c 2 9 u I F B h c 3 M g U H J p Y 2 U m c X V v d D s s J n F 1 b 3 Q 7 Q 2 9 1 c G 9 u I F Z h b H V l J n F 1 b 3 Q 7 L C Z x d W 9 0 O 1 R v d G F s I F Z h b H V l J n F 1 b 3 Q 7 L C Z x d W 9 0 O 0 3 D q n M g S W 7 D r W N p b y Z x d W 9 0 O y w m c X V v d D t B b m 8 g S W 7 D r W N p b y Z x d W 9 0 O y w m c X V v d D t S Z W N l a X R h I E J h c 2 U m c X V v d D s s J n F 1 b 3 Q 7 U m V j Z W l 0 Y S B Q Y X N z Z X M m c X V v d D s s J n F 1 b 3 Q 7 U m V j Z W l 0 Y S B U b 3 R h b C B D Y W x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U F z c 2 l u Y W 5 0 Z X M v Q X V 0 b 1 J l b W 9 2 Z W R D b 2 x 1 b W 5 z M S 5 7 U 3 V i c 2 N y a W J l c i B J R C w w f S Z x d W 9 0 O y w m c X V v d D t T Z W N 0 a W 9 u M S 9 U Y W J l b G F B c 3 N p b m F u d G V z L 0 F 1 d G 9 S Z W 1 v d m V k Q 2 9 s d W 1 u c z E u e 0 5 h b W U s M X 0 m c X V v d D s s J n F 1 b 3 Q 7 U 2 V j d G l v b j E v V G F i Z W x h Q X N z a W 5 h b n R l c y 9 B d X R v U m V t b 3 Z l Z E N v b H V t b n M x L n t Q b G F u L D J 9 J n F 1 b 3 Q 7 L C Z x d W 9 0 O 1 N l Y 3 R p b 2 4 x L 1 R h Y m V s Y U F z c 2 l u Y W 5 0 Z X M v Q X V 0 b 1 J l b W 9 2 Z W R D b 2 x 1 b W 5 z M S 5 7 U 3 R h c n Q g R G F 0 Z S w z f S Z x d W 9 0 O y w m c X V v d D t T Z W N 0 a W 9 u M S 9 U Y W J l b G F B c 3 N p b m F u d G V z L 0 F 1 d G 9 S Z W 1 v d m V k Q 2 9 s d W 1 u c z E u e 0 F 1 d G 8 g U m V u Z X d h b C w 0 f S Z x d W 9 0 O y w m c X V v d D t T Z W N 0 a W 9 u M S 9 U Y W J l b G F B c 3 N p b m F u d G V z L 0 F 1 d G 9 S Z W 1 v d m V k Q 2 9 s d W 1 u c z E u e 1 N 1 Y n N j c m l w d G l v b i B Q c m l j Z S w 1 f S Z x d W 9 0 O y w m c X V v d D t T Z W N 0 a W 9 u M S 9 U Y W J l b G F B c 3 N p b m F u d G V z L 0 F 1 d G 9 S Z W 1 v d m V k Q 2 9 s d W 1 u c z E u e 1 N 1 Y n N j c m l w d G l v b i B U e X B l L D Z 9 J n F 1 b 3 Q 7 L C Z x d W 9 0 O 1 N l Y 3 R p b 2 4 x L 1 R h Y m V s Y U F z c 2 l u Y W 5 0 Z X M v Q X V 0 b 1 J l b W 9 2 Z W R D b 2 x 1 b W 5 z M S 5 7 R U E g U G x h e S B T Z W F z b 2 4 g U G F z c y w 3 f S Z x d W 9 0 O y w m c X V v d D t T Z W N 0 a W 9 u M S 9 U Y W J l b G F B c 3 N p b m F u d G V z L 0 F 1 d G 9 S Z W 1 v d m V k Q 2 9 s d W 1 u c z E u e 0 V B I F B s Y X k g U 2 V h c 2 9 u I F B h c 3 M g U H J p Y 2 U s O H 0 m c X V v d D s s J n F 1 b 3 Q 7 U 2 V j d G l v b j E v V G F i Z W x h Q X N z a W 5 h b n R l c y 9 B d X R v U m V t b 3 Z l Z E N v b H V t b n M x L n t N a W 5 l Y 3 J h Z n Q g U 2 V h c 2 9 u I F B h c 3 M s O X 0 m c X V v d D s s J n F 1 b 3 Q 7 U 2 V j d G l v b j E v V G F i Z W x h Q X N z a W 5 h b n R l c y 9 B d X R v U m V t b 3 Z l Z E N v b H V t b n M x L n t N a W 5 l Y 3 J h Z n Q g U 2 V h c 2 9 u I F B h c 3 M g U H J p Y 2 U s M T B 9 J n F 1 b 3 Q 7 L C Z x d W 9 0 O 1 N l Y 3 R p b 2 4 x L 1 R h Y m V s Y U F z c 2 l u Y W 5 0 Z X M v Q X V 0 b 1 J l b W 9 2 Z W R D b 2 x 1 b W 5 z M S 5 7 Q 2 9 1 c G 9 u I F Z h b H V l L D E x f S Z x d W 9 0 O y w m c X V v d D t T Z W N 0 a W 9 u M S 9 U Y W J l b G F B c 3 N p b m F u d G V z L 0 F 1 d G 9 S Z W 1 v d m V k Q 2 9 s d W 1 u c z E u e 1 R v d G F s I F Z h b H V l L D E y f S Z x d W 9 0 O y w m c X V v d D t T Z W N 0 a W 9 u M S 9 U Y W J l b G F B c 3 N p b m F u d G V z L 0 F 1 d G 9 S Z W 1 v d m V k Q 2 9 s d W 1 u c z E u e 0 3 D q n M g S W 7 D r W N p b y w x M 3 0 m c X V v d D s s J n F 1 b 3 Q 7 U 2 V j d G l v b j E v V G F i Z W x h Q X N z a W 5 h b n R l c y 9 B d X R v U m V t b 3 Z l Z E N v b H V t b n M x L n t B b m 8 g S W 7 D r W N p b y w x N H 0 m c X V v d D s s J n F 1 b 3 Q 7 U 2 V j d G l v b j E v V G F i Z W x h Q X N z a W 5 h b n R l c y 9 B d X R v U m V t b 3 Z l Z E N v b H V t b n M x L n t S Z W N l a X R h I E J h c 2 U s M T V 9 J n F 1 b 3 Q 7 L C Z x d W 9 0 O 1 N l Y 3 R p b 2 4 x L 1 R h Y m V s Y U F z c 2 l u Y W 5 0 Z X M v Q X V 0 b 1 J l b W 9 2 Z W R D b 2 x 1 b W 5 z M S 5 7 U m V j Z W l 0 Y S B Q Y X N z Z X M s M T Z 9 J n F 1 b 3 Q 7 L C Z x d W 9 0 O 1 N l Y 3 R p b 2 4 x L 1 R h Y m V s Y U F z c 2 l u Y W 5 0 Z X M v Q X V 0 b 1 J l b W 9 2 Z W R D b 2 x 1 b W 5 z M S 5 7 U m V j Z W l 0 Y S B U b 3 R h b C B D Y W x j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G F i Z W x h Q X N z a W 5 h b n R l c y 9 B d X R v U m V t b 3 Z l Z E N v b H V t b n M x L n t T d W J z Y 3 J p Y m V y I E l E L D B 9 J n F 1 b 3 Q 7 L C Z x d W 9 0 O 1 N l Y 3 R p b 2 4 x L 1 R h Y m V s Y U F z c 2 l u Y W 5 0 Z X M v Q X V 0 b 1 J l b W 9 2 Z W R D b 2 x 1 b W 5 z M S 5 7 T m F t Z S w x f S Z x d W 9 0 O y w m c X V v d D t T Z W N 0 a W 9 u M S 9 U Y W J l b G F B c 3 N p b m F u d G V z L 0 F 1 d G 9 S Z W 1 v d m V k Q 2 9 s d W 1 u c z E u e 1 B s Y W 4 s M n 0 m c X V v d D s s J n F 1 b 3 Q 7 U 2 V j d G l v b j E v V G F i Z W x h Q X N z a W 5 h b n R l c y 9 B d X R v U m V t b 3 Z l Z E N v b H V t b n M x L n t T d G F y d C B E Y X R l L D N 9 J n F 1 b 3 Q 7 L C Z x d W 9 0 O 1 N l Y 3 R p b 2 4 x L 1 R h Y m V s Y U F z c 2 l u Y W 5 0 Z X M v Q X V 0 b 1 J l b W 9 2 Z W R D b 2 x 1 b W 5 z M S 5 7 Q X V 0 b y B S Z W 5 l d 2 F s L D R 9 J n F 1 b 3 Q 7 L C Z x d W 9 0 O 1 N l Y 3 R p b 2 4 x L 1 R h Y m V s Y U F z c 2 l u Y W 5 0 Z X M v Q X V 0 b 1 J l b W 9 2 Z W R D b 2 x 1 b W 5 z M S 5 7 U 3 V i c 2 N y a X B 0 a W 9 u I F B y a W N l L D V 9 J n F 1 b 3 Q 7 L C Z x d W 9 0 O 1 N l Y 3 R p b 2 4 x L 1 R h Y m V s Y U F z c 2 l u Y W 5 0 Z X M v Q X V 0 b 1 J l b W 9 2 Z W R D b 2 x 1 b W 5 z M S 5 7 U 3 V i c 2 N y a X B 0 a W 9 u I F R 5 c G U s N n 0 m c X V v d D s s J n F 1 b 3 Q 7 U 2 V j d G l v b j E v V G F i Z W x h Q X N z a W 5 h b n R l c y 9 B d X R v U m V t b 3 Z l Z E N v b H V t b n M x L n t F Q S B Q b G F 5 I F N l Y X N v b i B Q Y X N z L D d 9 J n F 1 b 3 Q 7 L C Z x d W 9 0 O 1 N l Y 3 R p b 2 4 x L 1 R h Y m V s Y U F z c 2 l u Y W 5 0 Z X M v Q X V 0 b 1 J l b W 9 2 Z W R D b 2 x 1 b W 5 z M S 5 7 R U E g U G x h e S B T Z W F z b 2 4 g U G F z c y B Q c m l j Z S w 4 f S Z x d W 9 0 O y w m c X V v d D t T Z W N 0 a W 9 u M S 9 U Y W J l b G F B c 3 N p b m F u d G V z L 0 F 1 d G 9 S Z W 1 v d m V k Q 2 9 s d W 1 u c z E u e 0 1 p b m V j c m F m d C B T Z W F z b 2 4 g U G F z c y w 5 f S Z x d W 9 0 O y w m c X V v d D t T Z W N 0 a W 9 u M S 9 U Y W J l b G F B c 3 N p b m F u d G V z L 0 F 1 d G 9 S Z W 1 v d m V k Q 2 9 s d W 1 u c z E u e 0 1 p b m V j c m F m d C B T Z W F z b 2 4 g U G F z c y B Q c m l j Z S w x M H 0 m c X V v d D s s J n F 1 b 3 Q 7 U 2 V j d G l v b j E v V G F i Z W x h Q X N z a W 5 h b n R l c y 9 B d X R v U m V t b 3 Z l Z E N v b H V t b n M x L n t D b 3 V w b 2 4 g V m F s d W U s M T F 9 J n F 1 b 3 Q 7 L C Z x d W 9 0 O 1 N l Y 3 R p b 2 4 x L 1 R h Y m V s Y U F z c 2 l u Y W 5 0 Z X M v Q X V 0 b 1 J l b W 9 2 Z W R D b 2 x 1 b W 5 z M S 5 7 V G 9 0 Y W w g V m F s d W U s M T J 9 J n F 1 b 3 Q 7 L C Z x d W 9 0 O 1 N l Y 3 R p b 2 4 x L 1 R h Y m V s Y U F z c 2 l u Y W 5 0 Z X M v Q X V 0 b 1 J l b W 9 2 Z W R D b 2 x 1 b W 5 z M S 5 7 T c O q c y B J b s O t Y 2 l v L D E z f S Z x d W 9 0 O y w m c X V v d D t T Z W N 0 a W 9 u M S 9 U Y W J l b G F B c 3 N p b m F u d G V z L 0 F 1 d G 9 S Z W 1 v d m V k Q 2 9 s d W 1 u c z E u e 0 F u b y B J b s O t Y 2 l v L D E 0 f S Z x d W 9 0 O y w m c X V v d D t T Z W N 0 a W 9 u M S 9 U Y W J l b G F B c 3 N p b m F u d G V z L 0 F 1 d G 9 S Z W 1 v d m V k Q 2 9 s d W 1 u c z E u e 1 J l Y 2 V p d G E g Q m F z Z S w x N X 0 m c X V v d D s s J n F 1 b 3 Q 7 U 2 V j d G l v b j E v V G F i Z W x h Q X N z a W 5 h b n R l c y 9 B d X R v U m V t b 3 Z l Z E N v b H V t b n M x L n t S Z W N l a X R h I F B h c 3 N l c y w x N n 0 m c X V v d D s s J n F 1 b 3 Q 7 U 2 V j d G l v b j E v V G F i Z W x h Q X N z a W 5 h b n R l c y 9 B d X R v U m V t b 3 Z l Z E N v b H V t b n M x L n t S Z W N l a X R h I F R v d G F s I E N h b G M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F B c 3 N p b m F u d G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Q X N z a W 5 h b n R l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J c b w L c 7 n 0 e Y t h 6 q 6 2 j E / g A A A A A C A A A A A A A Q Z g A A A A E A A C A A A A C Z o h D W a 9 4 r V b 1 Y f W w t 5 S W 4 R w t p 8 H B P M k D t 4 f U q 8 K o 9 V g A A A A A O g A A A A A I A A C A A A A D 8 J r 3 2 M C l x Y B c 2 q K B 8 R H Q L k 2 0 Q J W f K w x A N d v P L L z 2 G i l A A A A D 5 J G i p k e a R N V W g D m 0 5 V m 4 K H K H E Y Y O C o 8 L G 9 G D / j o C b K c G u O H v U z y r + O S f l z I 6 M p Z u H b R Y J y q v O y c h n Y I / Z R q n e l V z T M N C v o j X d d H n C 9 z w J Y k A A A A C G 7 Z t 6 / A M / M E i g e 6 w 8 6 w p X + F Z V P L 8 K X E m + F A 6 v q / l y d 1 h C r R Z z g 6 V / 1 A + 7 g f f 9 E 2 w E S R Q f H K 4 r W l 9 O 5 l e v f Z C g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71885EBA-00AA-4869-802F-46CA5966DCE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A̳ssets</vt:lpstr>
      <vt:lpstr>Planilha6</vt:lpstr>
      <vt:lpstr>TabelaAssinantes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Jamil Araujo Machado</cp:lastModifiedBy>
  <dcterms:created xsi:type="dcterms:W3CDTF">2024-12-19T13:13:10Z</dcterms:created>
  <dcterms:modified xsi:type="dcterms:W3CDTF">2025-06-22T04:08:11Z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