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mile\Downloads\"/>
    </mc:Choice>
  </mc:AlternateContent>
  <xr:revisionPtr revIDLastSave="0" documentId="13_ncr:1_{B96E700C-3D64-4E92-9DB3-0E1B7FEF7334}" xr6:coauthVersionLast="47" xr6:coauthVersionMax="47" xr10:uidLastSave="{00000000-0000-0000-0000-000000000000}"/>
  <bookViews>
    <workbookView xWindow="-120" yWindow="-120" windowWidth="21840" windowHeight="13740" xr2:uid="{00000000-000D-0000-FFFF-FFFF00000000}"/>
  </bookViews>
  <sheets>
    <sheet name="Maio" sheetId="3" r:id="rId1"/>
  </sheets>
  <definedNames>
    <definedName name="_xlnm._FilterDatabase" localSheetId="0" hidden="1">Maio!$M$16:$S$109</definedName>
  </definedNames>
  <calcPr calcId="181029"/>
</workbook>
</file>

<file path=xl/calcChain.xml><?xml version="1.0" encoding="utf-8"?>
<calcChain xmlns="http://schemas.openxmlformats.org/spreadsheetml/2006/main">
  <c r="S33" i="3" l="1"/>
  <c r="R94" i="3"/>
  <c r="A9" i="3"/>
  <c r="R29" i="3"/>
  <c r="R93" i="3"/>
  <c r="R28" i="3"/>
  <c r="R88" i="3"/>
  <c r="R75" i="3"/>
  <c r="R17" i="3"/>
  <c r="A11" i="3"/>
  <c r="R59" i="3"/>
  <c r="R84" i="3"/>
  <c r="R58" i="3"/>
  <c r="R103" i="3" l="1"/>
  <c r="R104" i="3"/>
  <c r="R105" i="3"/>
  <c r="R82" i="3"/>
  <c r="R83" i="3"/>
  <c r="R65" i="3"/>
  <c r="R39" i="3"/>
  <c r="R85" i="3"/>
  <c r="R86" i="3"/>
  <c r="R81" i="3"/>
  <c r="R37" i="3"/>
  <c r="R49" i="3"/>
  <c r="R50" i="3"/>
  <c r="R51" i="3"/>
  <c r="R64" i="3"/>
  <c r="R68" i="3"/>
  <c r="R35" i="3"/>
  <c r="R19" i="3"/>
  <c r="R20" i="3"/>
  <c r="R21" i="3"/>
  <c r="R102" i="3"/>
  <c r="R101" i="3"/>
  <c r="R87" i="3"/>
  <c r="R43" i="3"/>
  <c r="R36" i="3"/>
  <c r="R52" i="3"/>
  <c r="R53" i="3"/>
  <c r="R56" i="3"/>
  <c r="R54" i="3"/>
  <c r="R91" i="3"/>
  <c r="R61" i="3"/>
  <c r="R79" i="3"/>
  <c r="R80" i="3"/>
  <c r="R38" i="3"/>
  <c r="R44" i="3"/>
  <c r="R57" i="3"/>
  <c r="R62" i="3"/>
  <c r="R92" i="3"/>
  <c r="R74" i="3"/>
  <c r="R66" i="3"/>
  <c r="R69" i="3"/>
  <c r="R67" i="3"/>
  <c r="R106" i="3"/>
  <c r="R100" i="3"/>
  <c r="R98" i="3"/>
  <c r="R99" i="3"/>
  <c r="R97" i="3"/>
  <c r="R47" i="3"/>
  <c r="R48" i="3"/>
  <c r="R45" i="3"/>
  <c r="R41" i="3"/>
  <c r="R42" i="3"/>
  <c r="R18" i="3"/>
  <c r="R55" i="3"/>
  <c r="R46" i="3"/>
  <c r="S92" i="3"/>
  <c r="S74" i="3"/>
  <c r="S75" i="3"/>
  <c r="S55" i="3"/>
  <c r="S62" i="3"/>
  <c r="S57" i="3"/>
  <c r="S18" i="3"/>
  <c r="S39" i="3"/>
  <c r="S44" i="3"/>
  <c r="S79" i="3"/>
  <c r="S80" i="3"/>
  <c r="S38" i="3"/>
  <c r="S54" i="3"/>
  <c r="S91" i="3"/>
  <c r="S61" i="3"/>
  <c r="A8" i="3"/>
  <c r="S77" i="3"/>
  <c r="S78" i="3"/>
  <c r="S76" i="3"/>
  <c r="S88" i="3"/>
  <c r="S89" i="3"/>
  <c r="S90" i="3"/>
  <c r="S106" i="3"/>
  <c r="S65" i="3" l="1"/>
  <c r="R108" i="3"/>
  <c r="S53" i="3"/>
  <c r="S108" i="3"/>
  <c r="S66" i="3"/>
  <c r="S69" i="3"/>
  <c r="S67" i="3"/>
  <c r="S52" i="3"/>
  <c r="S36" i="3"/>
  <c r="S87" i="3"/>
  <c r="R25" i="3"/>
  <c r="S25" i="3"/>
  <c r="R22" i="3"/>
  <c r="S22" i="3"/>
  <c r="R26" i="3"/>
  <c r="S26" i="3"/>
  <c r="S56" i="3"/>
  <c r="S59" i="3" l="1"/>
  <c r="S58" i="3"/>
  <c r="S32" i="3"/>
  <c r="S31" i="3"/>
  <c r="S30" i="3"/>
  <c r="S99" i="3"/>
  <c r="S98" i="3"/>
  <c r="S100" i="3"/>
  <c r="S34" i="3"/>
  <c r="S93" i="3"/>
  <c r="S107" i="3"/>
  <c r="R107" i="3"/>
  <c r="S109" i="3"/>
  <c r="R109" i="3"/>
  <c r="S96" i="3"/>
  <c r="S29" i="3"/>
  <c r="S71" i="3"/>
  <c r="S70" i="3"/>
  <c r="S94" i="3"/>
  <c r="S95" i="3"/>
  <c r="S101" i="3"/>
  <c r="S102" i="3"/>
  <c r="S21" i="3"/>
  <c r="S81" i="3"/>
  <c r="S72" i="3"/>
  <c r="S63" i="3"/>
  <c r="S60" i="3"/>
  <c r="S17" i="3"/>
  <c r="S28" i="3"/>
  <c r="S83" i="3"/>
  <c r="S82" i="3"/>
  <c r="S105" i="3"/>
  <c r="S104" i="3"/>
  <c r="S103" i="3"/>
  <c r="S45" i="3"/>
  <c r="S48" i="3"/>
  <c r="S47" i="3"/>
  <c r="S97" i="3"/>
  <c r="S40" i="3"/>
  <c r="S73" i="3"/>
  <c r="S42" i="3"/>
  <c r="S41" i="3"/>
  <c r="S46" i="3"/>
  <c r="S20" i="3"/>
  <c r="S19" i="3"/>
  <c r="S35" i="3"/>
  <c r="S68" i="3"/>
  <c r="S64" i="3"/>
  <c r="S51" i="3"/>
  <c r="S86" i="3"/>
  <c r="S85" i="3"/>
  <c r="S84" i="3"/>
  <c r="S43" i="3"/>
  <c r="S27" i="3"/>
  <c r="R27" i="3"/>
  <c r="S24" i="3"/>
  <c r="R24" i="3"/>
  <c r="S23" i="3"/>
  <c r="R23" i="3"/>
  <c r="S50" i="3"/>
  <c r="S49" i="3"/>
  <c r="S37" i="3"/>
  <c r="A12" i="3" l="1"/>
  <c r="A6" i="3"/>
  <c r="A2" i="3"/>
  <c r="A3" i="3"/>
  <c r="A5" i="3"/>
</calcChain>
</file>

<file path=xl/sharedStrings.xml><?xml version="1.0" encoding="utf-8"?>
<sst xmlns="http://schemas.openxmlformats.org/spreadsheetml/2006/main" count="107" uniqueCount="37">
  <si>
    <r>
      <rPr>
        <sz val="10.5"/>
        <color rgb="FF666666"/>
        <rFont val="Segoe UI"/>
      </rPr>
      <t>Total Processado</t>
    </r>
  </si>
  <si>
    <r>
      <rPr>
        <sz val="10.5"/>
        <color rgb="FF666666"/>
        <rFont val="Segoe UI"/>
      </rPr>
      <t>Pendente</t>
    </r>
  </si>
  <si>
    <r>
      <rPr>
        <sz val="10.5"/>
        <color rgb="FF666666"/>
        <rFont val="Segoe UI"/>
      </rPr>
      <t>Valor Total</t>
    </r>
  </si>
  <si>
    <r>
      <rPr>
        <sz val="10.5"/>
        <color rgb="FF666666"/>
        <rFont val="Segoe UI"/>
      </rPr>
      <t>Beneficiários</t>
    </r>
  </si>
  <si>
    <t>QUIMIL</t>
  </si>
  <si>
    <r>
      <rPr>
        <b/>
        <sz val="12"/>
        <color rgb="FFFFFFFF"/>
        <rFont val="Segoe UI"/>
        <family val="2"/>
      </rPr>
      <t>Beneficiário</t>
    </r>
  </si>
  <si>
    <r>
      <rPr>
        <b/>
        <sz val="12"/>
        <color rgb="FFFFFFFF"/>
        <rFont val="Segoe UI"/>
        <family val="2"/>
      </rPr>
      <t>Nota</t>
    </r>
  </si>
  <si>
    <r>
      <rPr>
        <b/>
        <sz val="12"/>
        <color rgb="FFFFFFFF"/>
        <rFont val="Segoe UI"/>
        <family val="2"/>
      </rPr>
      <t>Valor</t>
    </r>
  </si>
  <si>
    <r>
      <rPr>
        <b/>
        <sz val="12"/>
        <color rgb="FFFFFFFF"/>
        <rFont val="Segoe UI"/>
        <family val="2"/>
      </rPr>
      <t>DT Solicitada</t>
    </r>
  </si>
  <si>
    <r>
      <rPr>
        <b/>
        <sz val="12"/>
        <color rgb="FFFFFFFF"/>
        <rFont val="Segoe UI"/>
        <family val="2"/>
      </rPr>
      <t>DT Aplicada</t>
    </r>
  </si>
  <si>
    <r>
      <rPr>
        <b/>
        <sz val="12"/>
        <color rgb="FFFFFFFF"/>
        <rFont val="Segoe UI"/>
        <family val="2"/>
      </rPr>
      <t>Dias Process.</t>
    </r>
  </si>
  <si>
    <r>
      <rPr>
        <b/>
        <sz val="12"/>
        <color rgb="FFFFFFFF"/>
        <rFont val="Segoe UI"/>
        <family val="2"/>
      </rPr>
      <t>Situação</t>
    </r>
  </si>
  <si>
    <t>KELLDRIN</t>
  </si>
  <si>
    <t>MARTINS</t>
  </si>
  <si>
    <t xml:space="preserve">DEOFORT </t>
  </si>
  <si>
    <t>CABRAL E SOUZA</t>
  </si>
  <si>
    <t>SUBLYME</t>
  </si>
  <si>
    <t xml:space="preserve">NESTLE </t>
  </si>
  <si>
    <t>TRÊS CORAÇÕES</t>
  </si>
  <si>
    <r>
      <rPr>
        <b/>
        <sz val="11"/>
        <rFont val="Calibri"/>
        <family val="2"/>
      </rPr>
      <t>Feito por:</t>
    </r>
    <r>
      <rPr>
        <i/>
        <sz val="11"/>
        <rFont val="Calibri"/>
        <family val="2"/>
      </rPr>
      <t xml:space="preserve"> Jamile Barbosa</t>
    </r>
  </si>
  <si>
    <t>CAFÉ RANCHEIRO</t>
  </si>
  <si>
    <t>GARIBALDI</t>
  </si>
  <si>
    <t>NOBEL</t>
  </si>
  <si>
    <t>LIMA</t>
  </si>
  <si>
    <t xml:space="preserve">TIROLEZ </t>
  </si>
  <si>
    <t>BAUDUCCO</t>
  </si>
  <si>
    <t>PREDILECTA</t>
  </si>
  <si>
    <t>ITALAC</t>
  </si>
  <si>
    <t>SODEBO</t>
  </si>
  <si>
    <t>TUNGE</t>
  </si>
  <si>
    <t>CALDO BOM</t>
  </si>
  <si>
    <t>HEINZ</t>
  </si>
  <si>
    <t>YOKI</t>
  </si>
  <si>
    <t>BRF</t>
  </si>
  <si>
    <t>BETANIA</t>
  </si>
  <si>
    <r>
      <rPr>
        <b/>
        <sz val="11"/>
        <rFont val="Segoe UI"/>
        <family val="2"/>
      </rPr>
      <t>Ultima  Atualiação:</t>
    </r>
    <r>
      <rPr>
        <sz val="11"/>
        <rFont val="Segoe UI"/>
        <family val="2"/>
      </rPr>
      <t xml:space="preserve"> 07/06/2025 ás 04:58</t>
    </r>
  </si>
  <si>
    <t>Prorrogações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</si>
</sst>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23">
    <font>
      <sz val="11"/>
      <name val="Calibri"/>
    </font>
    <font>
      <sz val="10"/>
      <name val="Times New Roman"/>
    </font>
    <font>
      <sz val="10.5"/>
      <color rgb="FF666666"/>
      <name val="Segoe UI"/>
    </font>
    <font>
      <b/>
      <sz val="18"/>
      <color rgb="FF2ECC71"/>
      <name val="Segoe UI"/>
    </font>
    <font>
      <sz val="12"/>
      <name val="Segoe UI"/>
    </font>
    <font>
      <b/>
      <sz val="18"/>
      <color rgb="FFF39C12"/>
      <name val="Segoe UI"/>
    </font>
    <font>
      <b/>
      <sz val="18"/>
      <color rgb="FF3498DB"/>
      <name val="Segoe UI"/>
    </font>
    <font>
      <sz val="12"/>
      <name val="Segoe UI"/>
      <family val="2"/>
    </font>
    <font>
      <sz val="12"/>
      <color theme="2" tint="-0.499984740745262"/>
      <name val="Segoe UI"/>
      <family val="2"/>
    </font>
    <font>
      <sz val="12"/>
      <color theme="1"/>
      <name val="Segoe UI"/>
      <family val="2"/>
    </font>
    <font>
      <b/>
      <sz val="22"/>
      <color theme="3" tint="0.249977111117893"/>
      <name val="Imprint MT Shadow"/>
      <family val="5"/>
    </font>
    <font>
      <b/>
      <sz val="18"/>
      <color rgb="FF00B050"/>
      <name val="Segue ui"/>
    </font>
    <font>
      <sz val="11"/>
      <name val="Calibri"/>
    </font>
    <font>
      <sz val="11"/>
      <name val="Calibri"/>
      <family val="2"/>
    </font>
    <font>
      <b/>
      <sz val="12"/>
      <color rgb="FFFFFFFF"/>
      <name val="Segoe UI"/>
      <family val="2"/>
    </font>
    <font>
      <b/>
      <sz val="12"/>
      <color rgb="FF27AE60"/>
      <name val="Segoe UI Symbol"/>
      <family val="2"/>
    </font>
    <font>
      <b/>
      <sz val="16"/>
      <color rgb="FF9B59B6"/>
      <name val="Segoe UI"/>
      <family val="2"/>
    </font>
    <font>
      <sz val="14"/>
      <color theme="2" tint="-0.499984740745262"/>
      <name val="Segoe UI"/>
      <family val="2"/>
    </font>
    <font>
      <sz val="14"/>
      <color theme="1" tint="0.34998626667073579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8F8F5"/>
      </patternFill>
    </fill>
    <fill>
      <patternFill patternType="solid">
        <fgColor rgb="FF3B5269"/>
        <bgColor indexed="64"/>
      </patternFill>
    </fill>
    <fill>
      <patternFill patternType="solid">
        <fgColor rgb="FFE8F8F5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/>
      <diagonal/>
    </border>
    <border>
      <left/>
      <right/>
      <top/>
      <bottom style="double">
        <color theme="1" tint="0.34998626667073579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hair">
        <color indexed="64"/>
      </bottom>
      <diagonal/>
    </border>
    <border>
      <left/>
      <right style="thick">
        <color theme="2" tint="-0.749961851863155"/>
      </right>
      <top/>
      <bottom style="hair">
        <color indexed="64"/>
      </bottom>
      <diagonal/>
    </border>
    <border>
      <left style="thick">
        <color theme="2" tint="-0.749961851863155"/>
      </left>
      <right/>
      <top style="hair">
        <color indexed="64"/>
      </top>
      <bottom style="hair">
        <color indexed="64"/>
      </bottom>
      <diagonal/>
    </border>
    <border>
      <left style="thick">
        <color auto="1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theme="1" tint="0.34998626667073579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theme="2" tint="-0.749961851863155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1" fillId="0" borderId="0" xfId="0" applyFont="1"/>
    <xf numFmtId="0" fontId="8" fillId="2" borderId="2" xfId="3" applyFont="1" applyFill="1" applyBorder="1" applyAlignment="1">
      <alignment horizontal="left" vertical="center" wrapText="1"/>
    </xf>
    <xf numFmtId="164" fontId="8" fillId="2" borderId="2" xfId="3" applyNumberFormat="1" applyFont="1" applyFill="1" applyBorder="1" applyAlignment="1">
      <alignment horizontal="left" vertical="center" wrapText="1"/>
    </xf>
    <xf numFmtId="14" fontId="8" fillId="2" borderId="2" xfId="3" applyNumberFormat="1" applyFont="1" applyFill="1" applyBorder="1" applyAlignment="1">
      <alignment horizontal="center" vertical="center" wrapText="1"/>
    </xf>
    <xf numFmtId="164" fontId="11" fillId="5" borderId="0" xfId="0" applyNumberFormat="1" applyFont="1" applyFill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164" fontId="11" fillId="0" borderId="0" xfId="0" applyNumberFormat="1" applyFont="1" applyAlignment="1">
      <alignment vertical="center"/>
    </xf>
    <xf numFmtId="164" fontId="5" fillId="6" borderId="0" xfId="2" applyNumberFormat="1" applyFont="1" applyFill="1" applyBorder="1" applyAlignment="1">
      <alignment vertical="center" wrapText="1"/>
    </xf>
    <xf numFmtId="164" fontId="1" fillId="0" borderId="0" xfId="2" applyNumberFormat="1" applyFont="1" applyFill="1" applyBorder="1" applyAlignment="1"/>
    <xf numFmtId="164" fontId="1" fillId="0" borderId="4" xfId="2" applyNumberFormat="1" applyFont="1" applyFill="1" applyBorder="1" applyAlignment="1"/>
    <xf numFmtId="44" fontId="6" fillId="0" borderId="0" xfId="1" applyFont="1" applyBorder="1" applyAlignment="1">
      <alignment vertical="center" wrapText="1"/>
    </xf>
    <xf numFmtId="44" fontId="1" fillId="0" borderId="0" xfId="1" applyFont="1" applyBorder="1" applyAlignment="1">
      <alignment horizontal="left" vertical="center" indent="2"/>
    </xf>
    <xf numFmtId="44" fontId="1" fillId="0" borderId="4" xfId="1" applyFont="1" applyBorder="1" applyAlignment="1">
      <alignment horizontal="left" vertical="center" indent="2"/>
    </xf>
    <xf numFmtId="0" fontId="16" fillId="0" borderId="0" xfId="0" applyFont="1" applyAlignment="1">
      <alignment vertical="center" wrapText="1"/>
    </xf>
    <xf numFmtId="0" fontId="7" fillId="0" borderId="5" xfId="0" applyFont="1" applyBorder="1" applyAlignment="1">
      <alignment vertical="top" wrapText="1"/>
    </xf>
    <xf numFmtId="0" fontId="14" fillId="4" borderId="0" xfId="3" applyFont="1" applyFill="1" applyAlignment="1">
      <alignment horizontal="center" vertical="center" wrapText="1"/>
    </xf>
    <xf numFmtId="0" fontId="14" fillId="4" borderId="9" xfId="3" applyFont="1" applyFill="1" applyBorder="1" applyAlignment="1">
      <alignment vertical="center" wrapText="1"/>
    </xf>
    <xf numFmtId="0" fontId="15" fillId="3" borderId="12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>
      <alignment horizontal="left" vertical="center" wrapText="1"/>
    </xf>
    <xf numFmtId="0" fontId="7" fillId="2" borderId="13" xfId="3" applyFont="1" applyFill="1" applyBorder="1" applyAlignment="1">
      <alignment horizontal="left" vertical="center" wrapText="1"/>
    </xf>
    <xf numFmtId="0" fontId="7" fillId="2" borderId="2" xfId="3" applyFont="1" applyFill="1" applyBorder="1" applyAlignment="1">
      <alignment horizontal="left" vertical="center" wrapText="1"/>
    </xf>
    <xf numFmtId="164" fontId="7" fillId="2" borderId="2" xfId="3" applyNumberFormat="1" applyFont="1" applyFill="1" applyBorder="1" applyAlignment="1">
      <alignment horizontal="left" vertical="center" wrapText="1"/>
    </xf>
    <xf numFmtId="14" fontId="7" fillId="2" borderId="2" xfId="3" applyNumberFormat="1" applyFont="1" applyFill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3" fillId="0" borderId="0" xfId="0" applyFont="1"/>
    <xf numFmtId="0" fontId="7" fillId="7" borderId="13" xfId="3" applyFont="1" applyFill="1" applyBorder="1" applyAlignment="1">
      <alignment horizontal="left" vertical="center" wrapText="1"/>
    </xf>
    <xf numFmtId="0" fontId="7" fillId="7" borderId="2" xfId="3" applyFont="1" applyFill="1" applyBorder="1" applyAlignment="1">
      <alignment horizontal="left" vertical="center" wrapText="1"/>
    </xf>
    <xf numFmtId="164" fontId="7" fillId="7" borderId="2" xfId="3" applyNumberFormat="1" applyFont="1" applyFill="1" applyBorder="1" applyAlignment="1">
      <alignment horizontal="left" vertical="center" wrapText="1"/>
    </xf>
    <xf numFmtId="14" fontId="7" fillId="7" borderId="2" xfId="3" applyNumberFormat="1" applyFont="1" applyFill="1" applyBorder="1" applyAlignment="1">
      <alignment horizontal="center" vertical="center" wrapText="1"/>
    </xf>
    <xf numFmtId="0" fontId="14" fillId="4" borderId="10" xfId="3" applyFont="1" applyFill="1" applyBorder="1" applyAlignment="1">
      <alignment horizontal="center" vertical="center" wrapText="1"/>
    </xf>
    <xf numFmtId="0" fontId="14" fillId="4" borderId="0" xfId="3" applyFont="1" applyFill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16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wrapText="1" indent="4"/>
    </xf>
    <xf numFmtId="0" fontId="4" fillId="0" borderId="0" xfId="0" applyFont="1" applyAlignment="1">
      <alignment horizontal="left" vertical="top" wrapText="1" indent="7"/>
    </xf>
    <xf numFmtId="0" fontId="1" fillId="0" borderId="0" xfId="0" applyFont="1" applyAlignment="1">
      <alignment horizontal="left" indent="3"/>
    </xf>
    <xf numFmtId="0" fontId="1" fillId="0" borderId="4" xfId="0" applyFont="1" applyBorder="1" applyAlignment="1">
      <alignment horizontal="left" indent="3"/>
    </xf>
    <xf numFmtId="164" fontId="11" fillId="5" borderId="0" xfId="0" applyNumberFormat="1" applyFont="1" applyFill="1" applyAlignment="1">
      <alignment horizontal="left" vertical="center" indent="6"/>
    </xf>
    <xf numFmtId="44" fontId="6" fillId="0" borderId="0" xfId="1" applyFont="1" applyBorder="1" applyAlignment="1">
      <alignment horizontal="left" vertical="center" wrapText="1" indent="6"/>
    </xf>
    <xf numFmtId="0" fontId="19" fillId="0" borderId="15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1" fillId="0" borderId="4" xfId="0" applyFont="1" applyBorder="1" applyAlignment="1">
      <alignment horizontal="left" indent="4"/>
    </xf>
    <xf numFmtId="164" fontId="5" fillId="6" borderId="0" xfId="2" applyNumberFormat="1" applyFont="1" applyFill="1" applyBorder="1" applyAlignment="1">
      <alignment horizontal="left" vertical="center" wrapText="1" indent="6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 indent="7"/>
    </xf>
    <xf numFmtId="0" fontId="2" fillId="0" borderId="0" xfId="0" applyFont="1" applyAlignment="1">
      <alignment horizontal="left" vertical="center" wrapText="1" indent="4"/>
    </xf>
    <xf numFmtId="0" fontId="1" fillId="0" borderId="0" xfId="0" applyFont="1" applyAlignment="1">
      <alignment horizontal="left" vertical="center" indent="4"/>
    </xf>
    <xf numFmtId="0" fontId="1" fillId="0" borderId="4" xfId="0" applyFont="1" applyBorder="1" applyAlignment="1">
      <alignment horizontal="left" vertical="center" indent="4"/>
    </xf>
    <xf numFmtId="0" fontId="7" fillId="0" borderId="13" xfId="3" applyFont="1" applyFill="1" applyBorder="1" applyAlignment="1">
      <alignment horizontal="left" vertical="center" wrapText="1"/>
    </xf>
    <xf numFmtId="165" fontId="7" fillId="0" borderId="5" xfId="0" applyNumberFormat="1" applyFont="1" applyBorder="1" applyAlignment="1">
      <alignment horizontal="left" vertical="top" wrapText="1" indent="7"/>
    </xf>
    <xf numFmtId="0" fontId="18" fillId="0" borderId="2" xfId="3" applyFont="1" applyBorder="1" applyAlignment="1">
      <alignment horizontal="center" vertical="center" wrapText="1"/>
    </xf>
    <xf numFmtId="0" fontId="0" fillId="0" borderId="0" xfId="0" applyBorder="1"/>
    <xf numFmtId="0" fontId="15" fillId="3" borderId="17" xfId="3" applyFont="1" applyFill="1" applyBorder="1" applyAlignment="1">
      <alignment horizontal="left" vertical="center" wrapText="1"/>
    </xf>
    <xf numFmtId="0" fontId="7" fillId="7" borderId="11" xfId="3" applyFont="1" applyFill="1" applyBorder="1" applyAlignment="1">
      <alignment horizontal="left" vertical="center" wrapText="1"/>
    </xf>
    <xf numFmtId="0" fontId="9" fillId="7" borderId="13" xfId="3" applyFont="1" applyFill="1" applyBorder="1" applyAlignment="1">
      <alignment horizontal="left" vertical="center" wrapText="1"/>
    </xf>
    <xf numFmtId="0" fontId="7" fillId="7" borderId="1" xfId="3" applyFont="1" applyFill="1" applyBorder="1" applyAlignment="1">
      <alignment horizontal="left" vertical="center" wrapText="1"/>
    </xf>
    <xf numFmtId="164" fontId="7" fillId="7" borderId="1" xfId="3" applyNumberFormat="1" applyFont="1" applyFill="1" applyBorder="1" applyAlignment="1">
      <alignment horizontal="left" vertical="center" wrapText="1"/>
    </xf>
    <xf numFmtId="14" fontId="7" fillId="7" borderId="1" xfId="3" applyNumberFormat="1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left" vertical="center" wrapText="1"/>
    </xf>
    <xf numFmtId="164" fontId="9" fillId="7" borderId="2" xfId="3" applyNumberFormat="1" applyFont="1" applyFill="1" applyBorder="1" applyAlignment="1">
      <alignment horizontal="left" vertical="center" wrapText="1"/>
    </xf>
    <xf numFmtId="14" fontId="9" fillId="7" borderId="2" xfId="3" applyNumberFormat="1" applyFont="1" applyFill="1" applyBorder="1" applyAlignment="1">
      <alignment horizontal="center" vertical="center" wrapText="1"/>
    </xf>
    <xf numFmtId="0" fontId="9" fillId="7" borderId="11" xfId="3" applyFont="1" applyFill="1" applyBorder="1" applyAlignment="1">
      <alignment horizontal="left" vertical="center" wrapText="1"/>
    </xf>
    <xf numFmtId="0" fontId="9" fillId="7" borderId="14" xfId="3" applyFont="1" applyFill="1" applyBorder="1" applyAlignment="1">
      <alignment horizontal="left" vertical="center" wrapText="1"/>
    </xf>
    <xf numFmtId="164" fontId="7" fillId="7" borderId="2" xfId="3" applyNumberFormat="1" applyFont="1" applyFill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 wrapText="1"/>
    </xf>
    <xf numFmtId="0" fontId="15" fillId="3" borderId="18" xfId="3" applyFont="1" applyFill="1" applyBorder="1" applyAlignment="1">
      <alignment horizontal="left" vertical="center" wrapText="1"/>
    </xf>
    <xf numFmtId="0" fontId="7" fillId="7" borderId="14" xfId="3" applyFont="1" applyFill="1" applyBorder="1" applyAlignment="1">
      <alignment horizontal="left" vertical="center" wrapText="1"/>
    </xf>
    <xf numFmtId="0" fontId="7" fillId="7" borderId="16" xfId="3" applyFont="1" applyFill="1" applyBorder="1" applyAlignment="1">
      <alignment horizontal="left" vertical="center" wrapText="1"/>
    </xf>
  </cellXfs>
  <cellStyles count="4">
    <cellStyle name="Moeda" xfId="1" builtinId="4"/>
    <cellStyle name="Normal" xfId="0" builtinId="0"/>
    <cellStyle name="Normal 2" xfId="3" xr:uid="{00000000-0005-0000-0000-000002000000}"/>
    <cellStyle name="Porcentagem" xfId="2" builtinId="5"/>
  </cellStyles>
  <dxfs count="2">
    <dxf>
      <font>
        <color rgb="FFF39C12"/>
      </font>
      <fill>
        <gradientFill degree="90">
          <stop position="0">
            <color rgb="FFFEF9E7"/>
          </stop>
          <stop position="1">
            <color rgb="FFFEF9E7"/>
          </stop>
        </gradientFill>
      </fill>
    </dxf>
    <dxf>
      <font>
        <color rgb="FFFF0000"/>
      </font>
      <fill>
        <patternFill patternType="lightTrellis">
          <fgColor rgb="FFFFC1C1"/>
        </patternFill>
      </fill>
    </dxf>
  </dxfs>
  <tableStyles count="0" defaultTableStyle="TableStyleMedium2" defaultPivotStyle="PivotStyleLight16"/>
  <colors>
    <mruColors>
      <color rgb="FFF3F7FF"/>
      <color rgb="FFFFC1C1"/>
      <color rgb="FFFFA7A7"/>
      <color rgb="FFFFF3FF"/>
      <color rgb="FFFF9797"/>
      <color rgb="FFFF6D6D"/>
      <color rgb="FFFF5757"/>
      <color rgb="FFFF0D0D"/>
      <color rgb="FFFFE5FF"/>
      <color rgb="FFF7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126"/>
  <sheetViews>
    <sheetView tabSelected="1" topLeftCell="A12" zoomScale="70" zoomScaleNormal="70" workbookViewId="0">
      <selection activeCell="Q110" sqref="Q110"/>
    </sheetView>
  </sheetViews>
  <sheetFormatPr defaultRowHeight="15"/>
  <cols>
    <col min="1" max="4" width="10.85546875" customWidth="1"/>
    <col min="5" max="12" width="5.7109375" customWidth="1"/>
    <col min="13" max="13" width="28" bestFit="1" customWidth="1"/>
    <col min="14" max="14" width="12" bestFit="1" customWidth="1"/>
    <col min="15" max="15" width="19.140625" bestFit="1" customWidth="1"/>
    <col min="16" max="16" width="21.7109375" bestFit="1" customWidth="1"/>
    <col min="17" max="17" width="20.5703125" bestFit="1" customWidth="1"/>
    <col min="18" max="18" width="16.7109375" customWidth="1"/>
    <col min="19" max="19" width="30.140625" customWidth="1"/>
  </cols>
  <sheetData>
    <row r="1" spans="1:19" ht="30.75" customHeight="1">
      <c r="A1" s="38" t="s">
        <v>0</v>
      </c>
      <c r="B1" s="46"/>
      <c r="C1" s="46"/>
      <c r="D1" s="46"/>
      <c r="E1" s="46"/>
      <c r="F1" s="46"/>
      <c r="G1" s="46"/>
      <c r="H1" s="47"/>
    </row>
    <row r="2" spans="1:19" ht="24" customHeight="1">
      <c r="A2" s="42">
        <f>SUMIF(S17:S496,"&lt;&gt;⏳ AGUARDANDO",O17:O496)</f>
        <v>9513699.4000000041</v>
      </c>
      <c r="B2" s="42"/>
      <c r="C2" s="42"/>
      <c r="D2" s="42"/>
      <c r="E2" s="5"/>
      <c r="F2" s="5"/>
      <c r="G2" s="10"/>
      <c r="H2" s="6"/>
    </row>
    <row r="3" spans="1:19" ht="16.5" customHeight="1">
      <c r="A3" s="39" t="e">
        <f>SUMPRODUCT((S17:S401&lt;&gt;"⏳ AGUARDANDO")*(S17:S101&lt;&gt;"")) &amp; " registros"</f>
        <v>#N/A</v>
      </c>
      <c r="B3" s="40"/>
      <c r="C3" s="40"/>
      <c r="D3" s="40"/>
      <c r="E3" s="40"/>
      <c r="F3" s="40"/>
      <c r="G3" s="40"/>
      <c r="H3" s="41"/>
    </row>
    <row r="4" spans="1:19" ht="15.75" customHeight="1">
      <c r="A4" s="38" t="s">
        <v>1</v>
      </c>
      <c r="B4" s="46"/>
      <c r="C4" s="46"/>
      <c r="D4" s="46"/>
      <c r="E4" s="46"/>
      <c r="F4" s="46"/>
      <c r="G4" s="46"/>
      <c r="H4" s="47"/>
    </row>
    <row r="5" spans="1:19" ht="24.75" customHeight="1">
      <c r="A5" s="48">
        <f>SUMIF(S17:S496,"⏳ AGUARDANDO",O17:O496)</f>
        <v>1822771.42</v>
      </c>
      <c r="B5" s="48"/>
      <c r="C5" s="48"/>
      <c r="D5" s="48"/>
      <c r="E5" s="11"/>
      <c r="F5" s="11"/>
      <c r="G5" s="12"/>
      <c r="H5" s="13"/>
    </row>
    <row r="6" spans="1:19" ht="16.5" customHeight="1">
      <c r="A6" s="52" t="str">
        <f>COUNTIF(S17:S401,"⏳ AGUARDANDO") &amp; " registros"</f>
        <v>19 registros</v>
      </c>
      <c r="B6" s="40"/>
      <c r="C6" s="40"/>
      <c r="D6" s="40"/>
      <c r="E6" s="40"/>
      <c r="F6" s="40"/>
      <c r="G6" s="40"/>
      <c r="H6" s="41"/>
    </row>
    <row r="7" spans="1:19" ht="15.75" customHeight="1">
      <c r="A7" s="38" t="s">
        <v>2</v>
      </c>
      <c r="B7" s="46"/>
      <c r="C7" s="46"/>
      <c r="D7" s="46"/>
      <c r="E7" s="46"/>
      <c r="F7" s="46"/>
      <c r="G7" s="46"/>
      <c r="H7" s="47"/>
    </row>
    <row r="8" spans="1:19" ht="24.75" customHeight="1">
      <c r="A8" s="43">
        <f>SUM(O17:O496)</f>
        <v>11336470.820000006</v>
      </c>
      <c r="B8" s="43"/>
      <c r="C8" s="43"/>
      <c r="D8" s="43"/>
      <c r="E8" s="14"/>
      <c r="F8" s="14"/>
      <c r="G8" s="15"/>
      <c r="H8" s="16"/>
    </row>
    <row r="9" spans="1:19" ht="16.5" customHeight="1">
      <c r="A9" s="52" t="str">
        <f>COUNTA(M17:M401) &amp; " registros"</f>
        <v>93 registros</v>
      </c>
      <c r="B9" s="40"/>
      <c r="C9" s="40"/>
      <c r="D9" s="40"/>
      <c r="E9" s="40"/>
      <c r="F9" s="40"/>
      <c r="G9" s="40"/>
      <c r="H9" s="41"/>
    </row>
    <row r="10" spans="1:19" ht="15.75" customHeight="1">
      <c r="A10" s="53" t="s">
        <v>3</v>
      </c>
      <c r="B10" s="54"/>
      <c r="C10" s="54"/>
      <c r="D10" s="54"/>
      <c r="E10" s="54"/>
      <c r="F10" s="54"/>
      <c r="G10" s="54"/>
      <c r="H10" s="55"/>
    </row>
    <row r="11" spans="1:19" ht="24.75" customHeight="1">
      <c r="A11" s="37">
        <f>SUMPRODUCT((M17:M496&lt;&gt;"")/COUNTIF(M17:M496,M17:M496&amp;""))</f>
        <v>22.999999999999982</v>
      </c>
      <c r="B11" s="37"/>
      <c r="C11" s="37"/>
      <c r="D11" s="37"/>
      <c r="E11" s="17"/>
      <c r="F11" s="17"/>
      <c r="G11" s="1"/>
      <c r="H11" s="7"/>
    </row>
    <row r="12" spans="1:19" ht="16.5" customHeight="1" thickBot="1">
      <c r="A12" s="57" t="str">
        <f>SUMPRODUCT(((S16:S200="⏳ AGUARDANDO")*(M16:M200&lt;&gt;""))/COUNTIF(M16:M200,M16:M200&amp;"")*(S16:S200="⏳ AGUARDANDO")) &amp; " com pendencia"</f>
        <v>3,35714285714286 com pendencia</v>
      </c>
      <c r="B12" s="57"/>
      <c r="C12" s="57"/>
      <c r="D12" s="57"/>
      <c r="E12" s="18"/>
      <c r="F12" s="18"/>
      <c r="G12" s="8"/>
      <c r="H12" s="9"/>
    </row>
    <row r="13" spans="1:19" ht="20.25" customHeight="1" thickTop="1">
      <c r="A13" s="44" t="s">
        <v>35</v>
      </c>
      <c r="B13" s="44"/>
      <c r="C13" s="44"/>
      <c r="D13" s="44"/>
      <c r="E13" s="36"/>
      <c r="F13" s="36"/>
      <c r="G13" s="1"/>
      <c r="H13" s="1"/>
    </row>
    <row r="14" spans="1:19" ht="17.25" customHeight="1" thickBot="1">
      <c r="A14" s="45" t="s">
        <v>19</v>
      </c>
      <c r="B14" s="45"/>
      <c r="C14" s="45"/>
      <c r="D14" s="29"/>
    </row>
    <row r="15" spans="1:19" ht="30.75" customHeight="1" thickTop="1">
      <c r="M15" s="49" t="s">
        <v>36</v>
      </c>
      <c r="N15" s="50"/>
      <c r="O15" s="50"/>
      <c r="P15" s="50"/>
      <c r="Q15" s="50"/>
      <c r="R15" s="50"/>
      <c r="S15" s="51"/>
    </row>
    <row r="16" spans="1:19" ht="32.25" customHeight="1">
      <c r="M16" s="20" t="s">
        <v>5</v>
      </c>
      <c r="N16" s="35" t="s">
        <v>6</v>
      </c>
      <c r="O16" s="19" t="s">
        <v>7</v>
      </c>
      <c r="P16" s="19" t="s">
        <v>8</v>
      </c>
      <c r="Q16" s="19" t="s">
        <v>9</v>
      </c>
      <c r="R16" s="19" t="s">
        <v>10</v>
      </c>
      <c r="S16" s="34" t="s">
        <v>11</v>
      </c>
    </row>
    <row r="17" spans="4:19" ht="45" customHeight="1">
      <c r="D17" s="59"/>
      <c r="E17" s="59"/>
      <c r="F17" s="59"/>
      <c r="G17" s="59"/>
      <c r="M17" s="69" t="s">
        <v>32</v>
      </c>
      <c r="N17" s="66">
        <v>551124</v>
      </c>
      <c r="O17" s="67">
        <v>9523.66</v>
      </c>
      <c r="P17" s="68">
        <v>45818</v>
      </c>
      <c r="Q17" s="68">
        <v>45820</v>
      </c>
      <c r="R17" s="58">
        <f>Q17-P17</f>
        <v>2</v>
      </c>
      <c r="S17" s="21" t="str">
        <f>IF(Q17="", "⏳ AGUARDANDO",
 IF(Q17=P17, "✓ OK",
  IF(Q17&gt;P17, "✓ OK (atrasado)",
   "✓ OK (antecipado)")))</f>
        <v>✓ OK (atrasado)</v>
      </c>
    </row>
    <row r="18" spans="4:19" ht="33" hidden="1" customHeight="1">
      <c r="D18" s="59"/>
      <c r="E18" s="59"/>
      <c r="F18" s="59"/>
      <c r="G18" s="59"/>
      <c r="H18" s="59"/>
      <c r="I18" s="59"/>
      <c r="M18" s="69" t="s">
        <v>29</v>
      </c>
      <c r="N18" s="66">
        <v>1199330</v>
      </c>
      <c r="O18" s="67">
        <v>8353.06</v>
      </c>
      <c r="P18" s="68">
        <v>45832</v>
      </c>
      <c r="Q18" s="68">
        <v>45832</v>
      </c>
      <c r="R18" s="58">
        <f>Q18-P18</f>
        <v>0</v>
      </c>
      <c r="S18" s="73" t="str">
        <f>IF(Q18="", "⏳ AGUARDANDO",
 IF(Q18=P18, "✓ OK",
  IF(Q18&gt;P18, "✓ OK (atrasado)",
   "✓ OK (antecipado)")))</f>
        <v>✓ OK</v>
      </c>
    </row>
    <row r="19" spans="4:19" ht="33" hidden="1" customHeight="1">
      <c r="D19" s="59"/>
      <c r="E19" s="59"/>
      <c r="F19" s="59"/>
      <c r="G19" s="59"/>
      <c r="H19" s="59"/>
      <c r="I19" s="59"/>
      <c r="M19" s="69" t="s">
        <v>18</v>
      </c>
      <c r="N19" s="66">
        <v>237331</v>
      </c>
      <c r="O19" s="67">
        <v>6350</v>
      </c>
      <c r="P19" s="68">
        <v>45850</v>
      </c>
      <c r="Q19" s="68">
        <v>45850</v>
      </c>
      <c r="R19" s="58">
        <f>Q19-P19</f>
        <v>0</v>
      </c>
      <c r="S19" s="73" t="str">
        <f>IF(Q19="", "⏳ AGUARDANDO",
 IF(Q19=P19, "✓ OK",
  IF(Q19&gt;P19, "✓ OK (atrasado)",
   "✓ OK (antecipado)")))</f>
        <v>✓ OK</v>
      </c>
    </row>
    <row r="20" spans="4:19" ht="33" hidden="1" customHeight="1">
      <c r="D20" s="59"/>
      <c r="E20" s="59"/>
      <c r="F20" s="59"/>
      <c r="G20" s="59"/>
      <c r="H20" s="59"/>
      <c r="I20" s="59"/>
      <c r="M20" s="69" t="s">
        <v>18</v>
      </c>
      <c r="N20" s="66">
        <v>237331</v>
      </c>
      <c r="O20" s="67">
        <v>6350</v>
      </c>
      <c r="P20" s="68">
        <v>45880</v>
      </c>
      <c r="Q20" s="68">
        <v>45880</v>
      </c>
      <c r="R20" s="58">
        <f>Q20-P20</f>
        <v>0</v>
      </c>
      <c r="S20" s="73" t="str">
        <f>IF(Q20="", "⏳ AGUARDANDO",
 IF(Q20=P20, "✓ OK",
  IF(Q20&gt;P20, "✓ OK (atrasado)",
   "✓ OK (antecipado)")))</f>
        <v>✓ OK</v>
      </c>
    </row>
    <row r="21" spans="4:19" ht="33" hidden="1" customHeight="1">
      <c r="D21" s="59"/>
      <c r="E21" s="59"/>
      <c r="F21" s="59"/>
      <c r="G21" s="59"/>
      <c r="H21" s="59"/>
      <c r="I21" s="59"/>
      <c r="M21" s="69" t="s">
        <v>18</v>
      </c>
      <c r="N21" s="66">
        <v>12168</v>
      </c>
      <c r="O21" s="67">
        <v>40971.54</v>
      </c>
      <c r="P21" s="68">
        <v>45811</v>
      </c>
      <c r="Q21" s="68">
        <v>45811</v>
      </c>
      <c r="R21" s="58">
        <f>Q21-P21</f>
        <v>0</v>
      </c>
      <c r="S21" s="73" t="str">
        <f>IF(Q21="", "⏳ AGUARDANDO",
 IF(Q21=P21, "✓ OK",
  IF(Q21&gt;P21, "✓ OK (atrasado)",
   "✓ OK (antecipado)")))</f>
        <v>✓ OK</v>
      </c>
    </row>
    <row r="22" spans="4:19" ht="33" hidden="1" customHeight="1">
      <c r="D22" s="59"/>
      <c r="E22" s="59"/>
      <c r="F22" s="59"/>
      <c r="G22" s="59"/>
      <c r="H22" s="59"/>
      <c r="I22" s="59"/>
      <c r="M22" s="61" t="s">
        <v>24</v>
      </c>
      <c r="N22" s="31">
        <v>7331</v>
      </c>
      <c r="O22" s="32">
        <v>4050.61</v>
      </c>
      <c r="P22" s="33">
        <v>45824</v>
      </c>
      <c r="Q22" s="33">
        <v>45818</v>
      </c>
      <c r="R22" s="58">
        <f>Q22-P22</f>
        <v>-6</v>
      </c>
      <c r="S22" s="73" t="str">
        <f>IF(Q22="", "⏳ AGUARDANDO",
 IF(Q22=P22, "✓ OK",
  IF(Q22&gt;P22, "✓ OK (atrasado)",
   "✓ OK (antecipado)")))</f>
        <v>✓ OK (antecipado)</v>
      </c>
    </row>
    <row r="23" spans="4:19" ht="33" hidden="1" customHeight="1">
      <c r="E23" s="59"/>
      <c r="F23" s="59"/>
      <c r="G23" s="59"/>
      <c r="M23" s="61" t="s">
        <v>24</v>
      </c>
      <c r="N23" s="31">
        <v>4564</v>
      </c>
      <c r="O23" s="32">
        <v>12859.09</v>
      </c>
      <c r="P23" s="33">
        <v>45817</v>
      </c>
      <c r="Q23" s="33">
        <v>45817</v>
      </c>
      <c r="R23" s="72">
        <f>Q23-P23</f>
        <v>0</v>
      </c>
      <c r="S23" s="73" t="str">
        <f>IF(Q23="", "⏳ AGUARDANDO",
 IF(Q23=P23, "✓ OK",
  IF(Q23&gt;P23, "✓ OK (atrasado)",
   "✓ OK (antecipado)")))</f>
        <v>✓ OK</v>
      </c>
    </row>
    <row r="24" spans="4:19" ht="30.75" hidden="1" customHeight="1">
      <c r="M24" s="61" t="s">
        <v>24</v>
      </c>
      <c r="N24" s="31">
        <v>675</v>
      </c>
      <c r="O24" s="32">
        <v>12859.09</v>
      </c>
      <c r="P24" s="33">
        <v>45824</v>
      </c>
      <c r="Q24" s="33">
        <v>45824</v>
      </c>
      <c r="R24" s="72">
        <f>Q24-P24</f>
        <v>0</v>
      </c>
      <c r="S24" s="73" t="str">
        <f>IF(Q24="", "⏳ AGUARDANDO",
 IF(Q24=P24, "✓ OK",
  IF(Q24&gt;P24, "✓ OK (atrasado)",
   "✓ OK (antecipado)")))</f>
        <v>✓ OK</v>
      </c>
    </row>
    <row r="25" spans="4:19" ht="30.75" hidden="1" customHeight="1">
      <c r="M25" s="61" t="s">
        <v>24</v>
      </c>
      <c r="N25" s="31">
        <v>46744</v>
      </c>
      <c r="O25" s="32">
        <v>4050.61</v>
      </c>
      <c r="P25" s="33">
        <v>45817</v>
      </c>
      <c r="Q25" s="33">
        <v>45817</v>
      </c>
      <c r="R25" s="58">
        <f>Q25-P25</f>
        <v>0</v>
      </c>
      <c r="S25" s="73" t="str">
        <f>IF(Q25="", "⏳ AGUARDANDO",
 IF(Q25=P25, "✓ OK",
  IF(Q25&gt;P25, "✓ OK (atrasado)",
   "✓ OK (antecipado)")))</f>
        <v>✓ OK</v>
      </c>
    </row>
    <row r="26" spans="4:19" ht="30.75" hidden="1" customHeight="1">
      <c r="M26" s="61" t="s">
        <v>24</v>
      </c>
      <c r="N26" s="31">
        <v>9865</v>
      </c>
      <c r="O26" s="32">
        <v>45832</v>
      </c>
      <c r="P26" s="33">
        <v>45831</v>
      </c>
      <c r="Q26" s="33">
        <v>45831</v>
      </c>
      <c r="R26" s="58">
        <f>Q26-P26</f>
        <v>0</v>
      </c>
      <c r="S26" s="73" t="str">
        <f>IF(Q26="", "⏳ AGUARDANDO",
 IF(Q26=P26, "✓ OK",
  IF(Q26&gt;P26, "✓ OK (atrasado)",
   "✓ OK (antecipado)")))</f>
        <v>✓ OK</v>
      </c>
    </row>
    <row r="27" spans="4:19" ht="30.75" hidden="1" customHeight="1">
      <c r="M27" s="61" t="s">
        <v>24</v>
      </c>
      <c r="N27" s="31">
        <v>54725</v>
      </c>
      <c r="O27" s="32">
        <v>12859.09</v>
      </c>
      <c r="P27" s="33">
        <v>45831</v>
      </c>
      <c r="Q27" s="33">
        <v>45831</v>
      </c>
      <c r="R27" s="72">
        <f>Q27-P27</f>
        <v>0</v>
      </c>
      <c r="S27" s="73" t="str">
        <f>IF(Q27="", "⏳ AGUARDANDO",
 IF(Q27=P27, "✓ OK",
  IF(Q27&gt;P27, "✓ OK (atrasado)",
   "✓ OK (antecipado)")))</f>
        <v>✓ OK</v>
      </c>
    </row>
    <row r="28" spans="4:19" ht="30.75" hidden="1" customHeight="1">
      <c r="M28" s="62" t="s">
        <v>23</v>
      </c>
      <c r="N28" s="66">
        <v>21214</v>
      </c>
      <c r="O28" s="67">
        <v>454552</v>
      </c>
      <c r="P28" s="68">
        <v>45834</v>
      </c>
      <c r="Q28" s="68">
        <v>45826</v>
      </c>
      <c r="R28" s="58">
        <f>Q28-P28</f>
        <v>-8</v>
      </c>
      <c r="S28" s="73" t="str">
        <f>IF(Q28="", "⏳ AGUARDANDO",
 IF(Q28=P28, "✓ OK",
  IF(Q28&gt;P28, "✓ OK (atrasado)",
   "✓ OK (antecipado)")))</f>
        <v>✓ OK (antecipado)</v>
      </c>
    </row>
    <row r="29" spans="4:19" ht="30.75" hidden="1" customHeight="1">
      <c r="M29" s="62" t="s">
        <v>23</v>
      </c>
      <c r="N29" s="66">
        <v>34499</v>
      </c>
      <c r="O29" s="67">
        <v>765187.61</v>
      </c>
      <c r="P29" s="68">
        <v>45834</v>
      </c>
      <c r="Q29" s="68">
        <v>45834</v>
      </c>
      <c r="R29" s="58">
        <f>Q29-P29</f>
        <v>0</v>
      </c>
      <c r="S29" s="73" t="str">
        <f>IF(Q29="", "⏳ AGUARDANDO",
 IF(Q29=P29, "✓ OK",
  IF(Q29&gt;P29, "✓ OK (atrasado)",
   "✓ OK (antecipado)")))</f>
        <v>✓ OK</v>
      </c>
    </row>
    <row r="30" spans="4:19" ht="30.75" hidden="1" customHeight="1">
      <c r="M30" s="30" t="s">
        <v>24</v>
      </c>
      <c r="N30" s="31">
        <v>191889</v>
      </c>
      <c r="O30" s="32">
        <v>152528.34</v>
      </c>
      <c r="P30" s="33">
        <v>45817</v>
      </c>
      <c r="Q30" s="33"/>
      <c r="R30" s="58"/>
      <c r="S30" s="73" t="str">
        <f>IF(Q30="", "⏳ AGUARDANDO",
 IF(Q30=P30, "✓ OK",
  IF(Q30&gt;P30, "✓ OK (atrasado)",
   "✓ OK (antecipado)")))</f>
        <v>⏳ AGUARDANDO</v>
      </c>
    </row>
    <row r="31" spans="4:19" ht="30.75" hidden="1" customHeight="1">
      <c r="M31" s="30" t="s">
        <v>24</v>
      </c>
      <c r="N31" s="31">
        <v>191889</v>
      </c>
      <c r="O31" s="32">
        <v>152528.34</v>
      </c>
      <c r="P31" s="33">
        <v>45824</v>
      </c>
      <c r="Q31" s="33"/>
      <c r="R31" s="58"/>
      <c r="S31" s="73" t="str">
        <f>IF(Q31="", "⏳ AGUARDANDO",
 IF(Q31=P31, "✓ OK",
  IF(Q31&gt;P31, "✓ OK (atrasado)",
   "✓ OK (antecipado)")))</f>
        <v>⏳ AGUARDANDO</v>
      </c>
    </row>
    <row r="32" spans="4:19" ht="30.75" hidden="1" customHeight="1">
      <c r="M32" s="30" t="s">
        <v>24</v>
      </c>
      <c r="N32" s="31">
        <v>191889</v>
      </c>
      <c r="O32" s="32">
        <v>152528.34</v>
      </c>
      <c r="P32" s="33">
        <v>45831</v>
      </c>
      <c r="Q32" s="33"/>
      <c r="R32" s="58"/>
      <c r="S32" s="21" t="str">
        <f>IF(Q32="", "⏳ AGUARDANDO",
 IF(Q32=P32, "✓ OK",
  IF(Q32&gt;P32, "✓ OK (atrasado)",
   "✓ OK (antecipado)")))</f>
        <v>⏳ AGUARDANDO</v>
      </c>
    </row>
    <row r="33" spans="13:19" ht="30.75" hidden="1" customHeight="1">
      <c r="M33" s="30" t="s">
        <v>24</v>
      </c>
      <c r="N33" s="31">
        <v>191890</v>
      </c>
      <c r="O33" s="32">
        <v>8736</v>
      </c>
      <c r="P33" s="33">
        <v>45824</v>
      </c>
      <c r="Q33" s="33"/>
      <c r="R33" s="58"/>
      <c r="S33" s="21" t="str">
        <f>IF(Q33="", "⏳ AGUARDANDO",
 IF(Q33=P33, "✓ OK",
  IF(Q33&gt;P33, "✓ OK (atrasado)",
   "✓ OK (antecipado)")))</f>
        <v>⏳ AGUARDANDO</v>
      </c>
    </row>
    <row r="34" spans="13:19" ht="30.75" hidden="1" customHeight="1">
      <c r="M34" s="61" t="s">
        <v>24</v>
      </c>
      <c r="N34" s="31">
        <v>191890</v>
      </c>
      <c r="O34" s="32">
        <v>8736</v>
      </c>
      <c r="P34" s="33">
        <v>45831</v>
      </c>
      <c r="Q34" s="33"/>
      <c r="R34" s="58"/>
      <c r="S34" s="21" t="str">
        <f>IF(Q34="", "⏳ AGUARDANDO",
 IF(Q34=P34, "✓ OK",
  IF(Q34&gt;P34, "✓ OK (atrasado)",
   "✓ OK (antecipado)")))</f>
        <v>⏳ AGUARDANDO</v>
      </c>
    </row>
    <row r="35" spans="13:19" ht="30.75" hidden="1" customHeight="1">
      <c r="M35" s="62" t="s">
        <v>28</v>
      </c>
      <c r="N35" s="66">
        <v>237331</v>
      </c>
      <c r="O35" s="67">
        <v>6350</v>
      </c>
      <c r="P35" s="68">
        <v>45820</v>
      </c>
      <c r="Q35" s="68">
        <v>45820</v>
      </c>
      <c r="R35" s="58">
        <f>Q35-P35</f>
        <v>0</v>
      </c>
      <c r="S35" s="21" t="str">
        <f>IF(Q35="", "⏳ AGUARDANDO",
 IF(Q35=P35, "✓ OK",
  IF(Q35&gt;P35, "✓ OK (atrasado)",
   "✓ OK (antecipado)")))</f>
        <v>✓ OK</v>
      </c>
    </row>
    <row r="36" spans="13:19" ht="30.75" hidden="1" customHeight="1">
      <c r="M36" s="62" t="s">
        <v>16</v>
      </c>
      <c r="N36" s="66">
        <v>14824</v>
      </c>
      <c r="O36" s="67">
        <v>5252.28</v>
      </c>
      <c r="P36" s="68">
        <v>45810</v>
      </c>
      <c r="Q36" s="68">
        <v>45810</v>
      </c>
      <c r="R36" s="58">
        <f>Q36-P36</f>
        <v>0</v>
      </c>
      <c r="S36" s="21" t="str">
        <f>IF(Q36="", "⏳ AGUARDANDO",
 IF(Q36=P36, "✓ OK",
  IF(Q36&gt;P36, "✓ OK (atrasado)",
   "✓ OK (antecipado)")))</f>
        <v>✓ OK</v>
      </c>
    </row>
    <row r="37" spans="13:19" ht="30.75" hidden="1" customHeight="1">
      <c r="M37" s="62" t="s">
        <v>28</v>
      </c>
      <c r="N37" s="66">
        <v>253254</v>
      </c>
      <c r="O37" s="67">
        <v>3417.6</v>
      </c>
      <c r="P37" s="68">
        <v>45824</v>
      </c>
      <c r="Q37" s="68">
        <v>45824</v>
      </c>
      <c r="R37" s="58">
        <f>Q37-P37</f>
        <v>0</v>
      </c>
      <c r="S37" s="21" t="str">
        <f>IF(Q37="", "⏳ AGUARDANDO",
 IF(Q37=P37, "✓ OK",
  IF(Q37&gt;P37, "✓ OK (atrasado)",
   "✓ OK (antecipado)")))</f>
        <v>✓ OK</v>
      </c>
    </row>
    <row r="38" spans="13:19" ht="30.75" hidden="1" customHeight="1">
      <c r="M38" s="62" t="s">
        <v>28</v>
      </c>
      <c r="N38" s="66">
        <v>312428</v>
      </c>
      <c r="O38" s="67">
        <v>7181.45</v>
      </c>
      <c r="P38" s="68">
        <v>45857</v>
      </c>
      <c r="Q38" s="68">
        <v>45857</v>
      </c>
      <c r="R38" s="58">
        <f>Q38-P38</f>
        <v>0</v>
      </c>
      <c r="S38" s="21" t="str">
        <f>IF(Q38="", "⏳ AGUARDANDO",
 IF(Q38=P38, "✓ OK",
  IF(Q38&gt;P38, "✓ OK (atrasado)",
   "✓ OK (antecipado)")))</f>
        <v>✓ OK</v>
      </c>
    </row>
    <row r="39" spans="13:19" ht="30.75" hidden="1" customHeight="1">
      <c r="M39" s="62" t="s">
        <v>24</v>
      </c>
      <c r="N39" s="66">
        <v>342682</v>
      </c>
      <c r="O39" s="67">
        <v>4593.6000000000004</v>
      </c>
      <c r="P39" s="68">
        <v>45849</v>
      </c>
      <c r="Q39" s="68">
        <v>45840</v>
      </c>
      <c r="R39" s="58">
        <f>Q39-P39</f>
        <v>-9</v>
      </c>
      <c r="S39" s="21" t="str">
        <f>IF(Q39="", "⏳ AGUARDANDO",
 IF(Q39=P39, "✓ OK",
  IF(Q39&gt;P39, "✓ OK (atrasado)",
   "✓ OK (antecipado)")))</f>
        <v>✓ OK (antecipado)</v>
      </c>
    </row>
    <row r="40" spans="13:19" ht="30.75" hidden="1" customHeight="1">
      <c r="M40" s="23" t="s">
        <v>28</v>
      </c>
      <c r="N40" s="24">
        <v>356047</v>
      </c>
      <c r="O40" s="25">
        <v>29414.45</v>
      </c>
      <c r="P40" s="26">
        <v>45849</v>
      </c>
      <c r="Q40" s="26"/>
      <c r="R40" s="72"/>
      <c r="S40" s="21" t="str">
        <f>IF(Q40="", "⏳ AGUARDANDO",
 IF(Q40=P40, "✓ OK",
  IF(Q40&gt;P40, "✓ OK (atrasado)",
   "✓ OK (antecipado)")))</f>
        <v>⏳ AGUARDANDO</v>
      </c>
    </row>
    <row r="41" spans="13:19" ht="30.75" hidden="1" customHeight="1">
      <c r="M41" s="30" t="s">
        <v>24</v>
      </c>
      <c r="N41" s="31">
        <v>717440</v>
      </c>
      <c r="O41" s="32">
        <v>971.3</v>
      </c>
      <c r="P41" s="33">
        <v>45819</v>
      </c>
      <c r="Q41" s="33">
        <v>45819</v>
      </c>
      <c r="R41" s="58">
        <f>Q41-P41</f>
        <v>0</v>
      </c>
      <c r="S41" s="21" t="str">
        <f>IF(Q41="", "⏳ AGUARDANDO",
 IF(Q41=P41, "✓ OK",
  IF(Q41&gt;P41, "✓ OK (atrasado)",
   "✓ OK (antecipado)")))</f>
        <v>✓ OK</v>
      </c>
    </row>
    <row r="42" spans="13:19" ht="30.75" hidden="1" customHeight="1">
      <c r="M42" s="61" t="s">
        <v>24</v>
      </c>
      <c r="N42" s="31">
        <v>718399</v>
      </c>
      <c r="O42" s="32">
        <v>22517.96</v>
      </c>
      <c r="P42" s="33">
        <v>45819</v>
      </c>
      <c r="Q42" s="33">
        <v>45819</v>
      </c>
      <c r="R42" s="58">
        <f>Q42-P42</f>
        <v>0</v>
      </c>
      <c r="S42" s="21" t="str">
        <f>IF(Q42="", "⏳ AGUARDANDO",
 IF(Q42=P42, "✓ OK",
  IF(Q42&gt;P42, "✓ OK (atrasado)",
   "✓ OK (antecipado)")))</f>
        <v>✓ OK</v>
      </c>
    </row>
    <row r="43" spans="13:19" ht="30.75" hidden="1" customHeight="1">
      <c r="M43" s="69" t="s">
        <v>4</v>
      </c>
      <c r="N43" s="66">
        <v>12223</v>
      </c>
      <c r="O43" s="67">
        <v>579224.30000000005</v>
      </c>
      <c r="P43" s="68">
        <v>45814</v>
      </c>
      <c r="Q43" s="68">
        <v>45814</v>
      </c>
      <c r="R43" s="58">
        <f>Q43-P43</f>
        <v>0</v>
      </c>
      <c r="S43" s="21" t="str">
        <f>IF(Q43="", "⏳ AGUARDANDO",
 IF(Q43=P43, "✓ OK",
  IF(Q43&gt;P43, "✓ OK (atrasado)",
   "✓ OK (antecipado)")))</f>
        <v>✓ OK</v>
      </c>
    </row>
    <row r="44" spans="13:19" ht="30.75" hidden="1" customHeight="1">
      <c r="M44" s="69" t="s">
        <v>4</v>
      </c>
      <c r="N44" s="66">
        <v>94001</v>
      </c>
      <c r="O44" s="67">
        <v>164245.22</v>
      </c>
      <c r="P44" s="68">
        <v>45859</v>
      </c>
      <c r="Q44" s="68">
        <v>45859</v>
      </c>
      <c r="R44" s="58">
        <f>Q44-P44</f>
        <v>0</v>
      </c>
      <c r="S44" s="21" t="str">
        <f>IF(Q44="", "⏳ AGUARDANDO",
 IF(Q44=P44, "✓ OK",
  IF(Q44&gt;P44, "✓ OK (atrasado)",
   "✓ OK (antecipado)")))</f>
        <v>✓ OK</v>
      </c>
    </row>
    <row r="45" spans="13:19" ht="30.75" hidden="1" customHeight="1">
      <c r="M45" s="30" t="s">
        <v>26</v>
      </c>
      <c r="N45" s="31">
        <v>1101818</v>
      </c>
      <c r="O45" s="32">
        <v>5499</v>
      </c>
      <c r="P45" s="33">
        <v>45820</v>
      </c>
      <c r="Q45" s="33">
        <v>45809</v>
      </c>
      <c r="R45" s="58">
        <f>Q45-P45</f>
        <v>-11</v>
      </c>
      <c r="S45" s="21" t="str">
        <f>IF(Q45="", "⏳ AGUARDANDO",
 IF(Q45=P45, "✓ OK",
  IF(Q45&gt;P45, "✓ OK (atrasado)",
   "✓ OK (antecipado)")))</f>
        <v>✓ OK (antecipado)</v>
      </c>
    </row>
    <row r="46" spans="13:19" ht="30.75" hidden="1" customHeight="1">
      <c r="M46" s="30" t="s">
        <v>26</v>
      </c>
      <c r="N46" s="31">
        <v>491484</v>
      </c>
      <c r="O46" s="32">
        <v>13785.31</v>
      </c>
      <c r="P46" s="33">
        <v>45827</v>
      </c>
      <c r="Q46" s="33">
        <v>45819</v>
      </c>
      <c r="R46" s="58">
        <f>Q46-P46</f>
        <v>-8</v>
      </c>
      <c r="S46" s="21" t="str">
        <f>IF(Q46="", "⏳ AGUARDANDO",
 IF(Q46=P46, "✓ OK",
  IF(Q46&gt;P46, "✓ OK (atrasado)",
   "✓ OK (antecipado)")))</f>
        <v>✓ OK (antecipado)</v>
      </c>
    </row>
    <row r="47" spans="13:19" ht="30.75" hidden="1" customHeight="1">
      <c r="M47" s="30" t="s">
        <v>26</v>
      </c>
      <c r="N47" s="31">
        <v>1101816</v>
      </c>
      <c r="O47" s="32">
        <v>526834.52</v>
      </c>
      <c r="P47" s="33">
        <v>45824</v>
      </c>
      <c r="Q47" s="33">
        <v>45816</v>
      </c>
      <c r="R47" s="58">
        <f>Q47-P47</f>
        <v>-8</v>
      </c>
      <c r="S47" s="21" t="str">
        <f>IF(Q47="", "⏳ AGUARDANDO",
 IF(Q47=P47, "✓ OK",
  IF(Q47&gt;P47, "✓ OK (atrasado)",
   "✓ OK (antecipado)")))</f>
        <v>✓ OK (antecipado)</v>
      </c>
    </row>
    <row r="48" spans="13:19" ht="30.75" hidden="1" customHeight="1">
      <c r="M48" s="61" t="s">
        <v>26</v>
      </c>
      <c r="N48" s="31">
        <v>1101816</v>
      </c>
      <c r="O48" s="32">
        <v>526834.52</v>
      </c>
      <c r="P48" s="33">
        <v>45831</v>
      </c>
      <c r="Q48" s="33">
        <v>45823</v>
      </c>
      <c r="R48" s="58">
        <f>Q48-P48</f>
        <v>-8</v>
      </c>
      <c r="S48" s="21" t="str">
        <f>IF(Q48="", "⏳ AGUARDANDO",
 IF(Q48=P48, "✓ OK",
  IF(Q48&gt;P48, "✓ OK (atrasado)",
   "✓ OK (antecipado)")))</f>
        <v>✓ OK (antecipado)</v>
      </c>
    </row>
    <row r="49" spans="13:19" ht="30.75" hidden="1" customHeight="1">
      <c r="M49" s="62" t="s">
        <v>26</v>
      </c>
      <c r="N49" s="66">
        <v>253254</v>
      </c>
      <c r="O49" s="67">
        <v>3371.76</v>
      </c>
      <c r="P49" s="68">
        <v>45839</v>
      </c>
      <c r="Q49" s="68">
        <v>45839</v>
      </c>
      <c r="R49" s="58">
        <f>Q49-P49</f>
        <v>0</v>
      </c>
      <c r="S49" s="21" t="str">
        <f>IF(Q49="", "⏳ AGUARDANDO",
 IF(Q49=P49, "✓ OK",
  IF(Q49&gt;P49, "✓ OK (atrasado)",
   "✓ OK (antecipado)")))</f>
        <v>✓ OK</v>
      </c>
    </row>
    <row r="50" spans="13:19" ht="30.75" hidden="1" customHeight="1">
      <c r="M50" s="62" t="s">
        <v>26</v>
      </c>
      <c r="N50" s="66">
        <v>253254</v>
      </c>
      <c r="O50" s="67">
        <v>3371.76</v>
      </c>
      <c r="P50" s="68">
        <v>45854</v>
      </c>
      <c r="Q50" s="68">
        <v>45854</v>
      </c>
      <c r="R50" s="58">
        <f>Q50-P50</f>
        <v>0</v>
      </c>
      <c r="S50" s="21" t="str">
        <f>IF(Q50="", "⏳ AGUARDANDO",
 IF(Q50=P50, "✓ OK",
  IF(Q50&gt;P50, "✓ OK (atrasado)",
   "✓ OK (antecipado)")))</f>
        <v>✓ OK</v>
      </c>
    </row>
    <row r="51" spans="13:19" ht="30.75" hidden="1" customHeight="1">
      <c r="M51" s="62" t="s">
        <v>26</v>
      </c>
      <c r="N51" s="66">
        <v>207307</v>
      </c>
      <c r="O51" s="67">
        <v>6756</v>
      </c>
      <c r="P51" s="68">
        <v>45820</v>
      </c>
      <c r="Q51" s="68">
        <v>45820</v>
      </c>
      <c r="R51" s="58">
        <f>Q51-P51</f>
        <v>0</v>
      </c>
      <c r="S51" s="21" t="str">
        <f>IF(Q51="", "⏳ AGUARDANDO",
 IF(Q51=P51, "✓ OK",
  IF(Q51&gt;P51, "✓ OK (atrasado)",
   "✓ OK (antecipado)")))</f>
        <v>✓ OK</v>
      </c>
    </row>
    <row r="52" spans="13:19" ht="30.75" hidden="1" customHeight="1">
      <c r="M52" s="62" t="s">
        <v>26</v>
      </c>
      <c r="N52" s="66">
        <v>68671</v>
      </c>
      <c r="O52" s="67">
        <v>24555.599999999999</v>
      </c>
      <c r="P52" s="68">
        <v>45817</v>
      </c>
      <c r="Q52" s="68">
        <v>45817</v>
      </c>
      <c r="R52" s="58">
        <f>Q52-P52</f>
        <v>0</v>
      </c>
      <c r="S52" s="21" t="str">
        <f>IF(Q52="", "⏳ AGUARDANDO",
 IF(Q52=P52, "✓ OK",
  IF(Q52&gt;P52, "✓ OK (atrasado)",
   "✓ OK (antecipado)")))</f>
        <v>✓ OK</v>
      </c>
    </row>
    <row r="53" spans="13:19" ht="30.75" hidden="1" customHeight="1">
      <c r="M53" s="62" t="s">
        <v>26</v>
      </c>
      <c r="N53" s="66">
        <v>68671</v>
      </c>
      <c r="O53" s="67">
        <v>24555.599999999999</v>
      </c>
      <c r="P53" s="68">
        <v>45832</v>
      </c>
      <c r="Q53" s="68">
        <v>45832</v>
      </c>
      <c r="R53" s="58">
        <f>Q53-P53</f>
        <v>0</v>
      </c>
      <c r="S53" s="21" t="str">
        <f>IF(Q53="", "⏳ AGUARDANDO",
 IF(Q53=P53, "✓ OK",
  IF(Q53&gt;P53, "✓ OK (atrasado)",
   "✓ OK (antecipado)")))</f>
        <v>✓ OK</v>
      </c>
    </row>
    <row r="54" spans="13:19" ht="30.75" hidden="1" customHeight="1">
      <c r="M54" s="62" t="s">
        <v>26</v>
      </c>
      <c r="N54" s="66">
        <v>2029390</v>
      </c>
      <c r="O54" s="67">
        <v>7096</v>
      </c>
      <c r="P54" s="68">
        <v>45814</v>
      </c>
      <c r="Q54" s="68">
        <v>45814</v>
      </c>
      <c r="R54" s="58">
        <f>Q54-P54</f>
        <v>0</v>
      </c>
      <c r="S54" s="21" t="str">
        <f>IF(Q54="", "⏳ AGUARDANDO",
 IF(Q54=P54, "✓ OK",
  IF(Q54&gt;P54, "✓ OK (atrasado)",
   "✓ OK (antecipado)")))</f>
        <v>✓ OK</v>
      </c>
    </row>
    <row r="55" spans="13:19" ht="30.75" hidden="1" customHeight="1">
      <c r="M55" s="30" t="s">
        <v>26</v>
      </c>
      <c r="N55" s="66">
        <v>18456</v>
      </c>
      <c r="O55" s="67">
        <v>22508.5</v>
      </c>
      <c r="P55" s="68">
        <v>45840</v>
      </c>
      <c r="Q55" s="68">
        <v>45840</v>
      </c>
      <c r="R55" s="58">
        <f>Q55-P55</f>
        <v>0</v>
      </c>
      <c r="S55" s="21" t="str">
        <f>IF(Q55="", "⏳ AGUARDANDO",
 IF(Q55=P55, "✓ OK",
  IF(Q55&gt;P55, "✓ OK (atrasado)",
   "✓ OK (antecipado)")))</f>
        <v>✓ OK</v>
      </c>
    </row>
    <row r="56" spans="13:19" ht="30.75" customHeight="1">
      <c r="M56" s="62" t="s">
        <v>26</v>
      </c>
      <c r="N56" s="66">
        <v>1056</v>
      </c>
      <c r="O56" s="67">
        <v>8332.6</v>
      </c>
      <c r="P56" s="68">
        <v>45798</v>
      </c>
      <c r="Q56" s="68">
        <v>45802</v>
      </c>
      <c r="R56" s="58">
        <f>Q56-P56</f>
        <v>4</v>
      </c>
      <c r="S56" s="21" t="str">
        <f>IF(Q56="", "⏳ AGUARDANDO",
 IF(Q56=P56, "✓ OK",
  IF(Q56&gt;P56, "✓ OK (atrasado)",
   "✓ OK (antecipado)")))</f>
        <v>✓ OK (atrasado)</v>
      </c>
    </row>
    <row r="57" spans="13:19" ht="30.75" hidden="1" customHeight="1">
      <c r="M57" s="62" t="s">
        <v>22</v>
      </c>
      <c r="N57" s="66">
        <v>295411</v>
      </c>
      <c r="O57" s="67">
        <v>12263.37</v>
      </c>
      <c r="P57" s="68">
        <v>45852</v>
      </c>
      <c r="Q57" s="68">
        <v>45852</v>
      </c>
      <c r="R57" s="58">
        <f>Q57-P57</f>
        <v>0</v>
      </c>
      <c r="S57" s="21" t="str">
        <f>IF(Q57="", "⏳ AGUARDANDO",
 IF(Q57=P57, "✓ OK",
  IF(Q57&gt;P57, "✓ OK (atrasado)",
   "✓ OK (antecipado)")))</f>
        <v>✓ OK</v>
      </c>
    </row>
    <row r="58" spans="13:19" ht="30.75" hidden="1" customHeight="1">
      <c r="M58" s="62" t="s">
        <v>17</v>
      </c>
      <c r="N58" s="66">
        <v>1321723</v>
      </c>
      <c r="O58" s="67">
        <v>31729.99</v>
      </c>
      <c r="P58" s="68">
        <v>45810</v>
      </c>
      <c r="Q58" s="68">
        <v>45806</v>
      </c>
      <c r="R58" s="58">
        <f>Q58-P58</f>
        <v>-4</v>
      </c>
      <c r="S58" s="21" t="str">
        <f>IF(Q58="", "⏳ AGUARDANDO",
 IF(Q58=P58, "✓ OK",
  IF(Q58&gt;P58, "✓ OK (atrasado)",
   "✓ OK (antecipado)")))</f>
        <v>✓ OK (antecipado)</v>
      </c>
    </row>
    <row r="59" spans="13:19" ht="30.75" hidden="1" customHeight="1">
      <c r="M59" s="62" t="s">
        <v>17</v>
      </c>
      <c r="N59" s="66">
        <v>1321722</v>
      </c>
      <c r="O59" s="67">
        <v>3206.44</v>
      </c>
      <c r="P59" s="68">
        <v>45810</v>
      </c>
      <c r="Q59" s="68">
        <v>45806</v>
      </c>
      <c r="R59" s="58">
        <f>Q59-P59</f>
        <v>-4</v>
      </c>
      <c r="S59" s="21" t="str">
        <f>IF(Q59="", "⏳ AGUARDANDO",
 IF(Q59=P59, "✓ OK",
  IF(Q59&gt;P59, "✓ OK (atrasado)",
   "✓ OK (antecipado)")))</f>
        <v>✓ OK (antecipado)</v>
      </c>
    </row>
    <row r="60" spans="13:19" ht="30.75" hidden="1" customHeight="1">
      <c r="M60" s="56" t="s">
        <v>13</v>
      </c>
      <c r="N60" s="24">
        <v>8626119</v>
      </c>
      <c r="O60" s="25">
        <v>51867.48</v>
      </c>
      <c r="P60" s="26">
        <v>45803</v>
      </c>
      <c r="Q60" s="26"/>
      <c r="R60" s="72"/>
      <c r="S60" s="21" t="str">
        <f>IF(Q60="", "⏳ AGUARDANDO",
 IF(Q60=P60, "✓ OK",
  IF(Q60&gt;P60, "✓ OK (atrasado)",
   "✓ OK (antecipado)")))</f>
        <v>⏳ AGUARDANDO</v>
      </c>
    </row>
    <row r="61" spans="13:19" ht="30.75" hidden="1" customHeight="1">
      <c r="M61" s="62" t="s">
        <v>28</v>
      </c>
      <c r="N61" s="66">
        <v>2029390</v>
      </c>
      <c r="O61" s="67">
        <v>7096</v>
      </c>
      <c r="P61" s="68">
        <v>45828</v>
      </c>
      <c r="Q61" s="68">
        <v>45828</v>
      </c>
      <c r="R61" s="58">
        <f>Q61-P61</f>
        <v>0</v>
      </c>
      <c r="S61" s="21" t="str">
        <f>IF(Q61="", "⏳ AGUARDANDO",
 IF(Q61=P61, "✓ OK",
  IF(Q61&gt;P61, "✓ OK (atrasado)",
   "✓ OK (antecipado)")))</f>
        <v>✓ OK</v>
      </c>
    </row>
    <row r="62" spans="13:19" ht="30.75" hidden="1" customHeight="1">
      <c r="M62" s="62" t="s">
        <v>23</v>
      </c>
      <c r="N62" s="66">
        <v>3444624</v>
      </c>
      <c r="O62" s="67">
        <v>2812.39</v>
      </c>
      <c r="P62" s="68">
        <v>45842</v>
      </c>
      <c r="Q62" s="68">
        <v>45842</v>
      </c>
      <c r="R62" s="58">
        <f>Q62-P62</f>
        <v>0</v>
      </c>
      <c r="S62" s="21" t="str">
        <f>IF(Q62="", "⏳ AGUARDANDO",
 IF(Q62=P62, "✓ OK",
  IF(Q62&gt;P62, "✓ OK (atrasado)",
   "✓ OK (antecipado)")))</f>
        <v>✓ OK</v>
      </c>
    </row>
    <row r="63" spans="13:19" ht="30.75" hidden="1" customHeight="1">
      <c r="M63" s="56" t="s">
        <v>28</v>
      </c>
      <c r="N63" s="24">
        <v>8626119</v>
      </c>
      <c r="O63" s="25">
        <v>51867.48</v>
      </c>
      <c r="P63" s="26">
        <v>45811</v>
      </c>
      <c r="Q63" s="26"/>
      <c r="R63" s="72"/>
      <c r="S63" s="21" t="str">
        <f>IF(Q63="", "⏳ AGUARDANDO",
 IF(Q63=P63, "✓ OK",
  IF(Q63&gt;P63, "✓ OK (atrasado)",
   "✓ OK (antecipado)")))</f>
        <v>⏳ AGUARDANDO</v>
      </c>
    </row>
    <row r="64" spans="13:19" ht="30.75" hidden="1" customHeight="1">
      <c r="M64" s="62" t="s">
        <v>12</v>
      </c>
      <c r="N64" s="66">
        <v>207307</v>
      </c>
      <c r="O64" s="67">
        <v>6756</v>
      </c>
      <c r="P64" s="68">
        <v>45850</v>
      </c>
      <c r="Q64" s="68">
        <v>45850</v>
      </c>
      <c r="R64" s="58">
        <f>Q64-P64</f>
        <v>0</v>
      </c>
      <c r="S64" s="21" t="str">
        <f>IF(Q64="", "⏳ AGUARDANDO",
 IF(Q64=P64, "✓ OK",
  IF(Q64&gt;P64, "✓ OK (atrasado)",
   "✓ OK (antecipado)")))</f>
        <v>✓ OK</v>
      </c>
    </row>
    <row r="65" spans="13:19" ht="30.75" hidden="1" customHeight="1">
      <c r="M65" s="62" t="s">
        <v>27</v>
      </c>
      <c r="N65" s="66">
        <v>888901</v>
      </c>
      <c r="O65" s="67">
        <v>4279.8</v>
      </c>
      <c r="P65" s="68">
        <v>45820</v>
      </c>
      <c r="Q65" s="68">
        <v>45812</v>
      </c>
      <c r="R65" s="58">
        <f>Q65-P65</f>
        <v>-8</v>
      </c>
      <c r="S65" s="21" t="str">
        <f>IF(Q65="", "⏳ AGUARDANDO",
 IF(Q65=P65, "✓ OK",
  IF(Q65&gt;P65, "✓ OK (atrasado)",
   "✓ OK (antecipado)")))</f>
        <v>✓ OK (antecipado)</v>
      </c>
    </row>
    <row r="66" spans="13:19" ht="30.75" hidden="1" customHeight="1">
      <c r="M66" s="30" t="s">
        <v>27</v>
      </c>
      <c r="N66" s="31">
        <v>44071</v>
      </c>
      <c r="O66" s="32">
        <v>4157.1899999999996</v>
      </c>
      <c r="P66" s="33">
        <v>45810</v>
      </c>
      <c r="Q66" s="33">
        <v>45805</v>
      </c>
      <c r="R66" s="58">
        <f>Q66-P66</f>
        <v>-5</v>
      </c>
      <c r="S66" s="21" t="str">
        <f>IF(Q66="", "⏳ AGUARDANDO",
 IF(Q66=P66, "✓ OK",
  IF(Q66&gt;P66, "✓ OK (atrasado)",
   "✓ OK (antecipado)")))</f>
        <v>✓ OK (antecipado)</v>
      </c>
    </row>
    <row r="67" spans="13:19" ht="30.75" hidden="1" customHeight="1">
      <c r="M67" s="30" t="s">
        <v>27</v>
      </c>
      <c r="N67" s="31">
        <v>44071</v>
      </c>
      <c r="O67" s="32">
        <v>4157.1899999999996</v>
      </c>
      <c r="P67" s="33">
        <v>45824</v>
      </c>
      <c r="Q67" s="33">
        <v>45819</v>
      </c>
      <c r="R67" s="58">
        <f>Q67-P67</f>
        <v>-5</v>
      </c>
      <c r="S67" s="21" t="str">
        <f>IF(Q67="", "⏳ AGUARDANDO",
 IF(Q67=P67, "✓ OK",
  IF(Q67&gt;P67, "✓ OK (atrasado)",
   "✓ OK (antecipado)")))</f>
        <v>✓ OK (antecipado)</v>
      </c>
    </row>
    <row r="68" spans="13:19" ht="30.75" hidden="1" customHeight="1">
      <c r="M68" s="62" t="s">
        <v>27</v>
      </c>
      <c r="N68" s="66">
        <v>207307</v>
      </c>
      <c r="O68" s="67">
        <v>6756</v>
      </c>
      <c r="P68" s="68">
        <v>45880</v>
      </c>
      <c r="Q68" s="68">
        <v>45880</v>
      </c>
      <c r="R68" s="58">
        <f>Q68-P68</f>
        <v>0</v>
      </c>
      <c r="S68" s="21" t="str">
        <f>IF(Q68="", "⏳ AGUARDANDO",
 IF(Q68=P68, "✓ OK",
  IF(Q68&gt;P68, "✓ OK (atrasado)",
   "✓ OK (antecipado)")))</f>
        <v>✓ OK</v>
      </c>
    </row>
    <row r="69" spans="13:19" ht="30.75" customHeight="1">
      <c r="M69" s="30" t="s">
        <v>27</v>
      </c>
      <c r="N69" s="31">
        <v>44071</v>
      </c>
      <c r="O69" s="32">
        <v>4157.1899999999996</v>
      </c>
      <c r="P69" s="33">
        <v>45809</v>
      </c>
      <c r="Q69" s="33">
        <v>45812</v>
      </c>
      <c r="R69" s="58">
        <f>Q69-P69</f>
        <v>3</v>
      </c>
      <c r="S69" s="21" t="str">
        <f>IF(Q69="", "⏳ AGUARDANDO",
 IF(Q69=P69, "✓ OK",
  IF(Q69&gt;P69, "✓ OK (atrasado)",
   "✓ OK (antecipado)")))</f>
        <v>✓ OK (atrasado)</v>
      </c>
    </row>
    <row r="70" spans="13:19" ht="30.75" hidden="1" customHeight="1">
      <c r="M70" s="30" t="s">
        <v>27</v>
      </c>
      <c r="N70" s="31">
        <v>191451</v>
      </c>
      <c r="O70" s="32">
        <v>618347.52000000002</v>
      </c>
      <c r="P70" s="33">
        <v>45849</v>
      </c>
      <c r="Q70" s="33"/>
      <c r="R70" s="58"/>
      <c r="S70" s="21" t="str">
        <f>IF(Q70="", "⏳ AGUARDANDO",
 IF(Q70=P70, "✓ OK",
  IF(Q70&gt;P70, "✓ OK (atrasado)",
   "✓ OK (antecipado)")))</f>
        <v>⏳ AGUARDANDO</v>
      </c>
    </row>
    <row r="71" spans="13:19" ht="30.75" hidden="1" customHeight="1">
      <c r="M71" s="30" t="s">
        <v>27</v>
      </c>
      <c r="N71" s="31">
        <v>185963</v>
      </c>
      <c r="O71" s="32">
        <v>149850</v>
      </c>
      <c r="P71" s="33">
        <v>45817</v>
      </c>
      <c r="Q71" s="33"/>
      <c r="R71" s="58"/>
      <c r="S71" s="21" t="str">
        <f>IF(Q71="", "⏳ AGUARDANDO",
 IF(Q71=P71, "✓ OK",
  IF(Q71&gt;P71, "✓ OK (atrasado)",
   "✓ OK (antecipado)")))</f>
        <v>⏳ AGUARDANDO</v>
      </c>
    </row>
    <row r="72" spans="13:19" ht="30.75" hidden="1" customHeight="1">
      <c r="M72" s="56" t="s">
        <v>27</v>
      </c>
      <c r="N72" s="24">
        <v>8626119</v>
      </c>
      <c r="O72" s="25">
        <v>51867.48</v>
      </c>
      <c r="P72" s="26">
        <v>45787</v>
      </c>
      <c r="Q72" s="26"/>
      <c r="R72" s="72"/>
      <c r="S72" s="21" t="str">
        <f>IF(Q72="", "⏳ AGUARDANDO",
 IF(Q72=P72, "✓ OK",
  IF(Q72&gt;P72, "✓ OK (atrasado)",
   "✓ OK (antecipado)")))</f>
        <v>⏳ AGUARDANDO</v>
      </c>
    </row>
    <row r="73" spans="13:19" ht="30.75" hidden="1" customHeight="1">
      <c r="M73" s="23" t="s">
        <v>27</v>
      </c>
      <c r="N73" s="24">
        <v>356047</v>
      </c>
      <c r="O73" s="25">
        <v>29414.45</v>
      </c>
      <c r="P73" s="26">
        <v>45820</v>
      </c>
      <c r="Q73" s="26"/>
      <c r="R73" s="72"/>
      <c r="S73" s="21" t="str">
        <f>IF(Q73="", "⏳ AGUARDANDO",
 IF(Q73=P73, "✓ OK",
  IF(Q73&gt;P73, "✓ OK (atrasado)",
   "✓ OK (antecipado)")))</f>
        <v>⏳ AGUARDANDO</v>
      </c>
    </row>
    <row r="74" spans="13:19" ht="30.75" hidden="1" customHeight="1">
      <c r="M74" s="62" t="s">
        <v>31</v>
      </c>
      <c r="N74" s="66">
        <v>1256</v>
      </c>
      <c r="O74" s="67">
        <v>1253.24</v>
      </c>
      <c r="P74" s="68">
        <v>45849</v>
      </c>
      <c r="Q74" s="68">
        <v>45845</v>
      </c>
      <c r="R74" s="58">
        <f>Q74-P74</f>
        <v>-4</v>
      </c>
      <c r="S74" s="21" t="str">
        <f>IF(Q74="", "⏳ AGUARDANDO",
 IF(Q74=P74, "✓ OK",
  IF(Q74&gt;P74, "✓ OK (atrasado)",
   "✓ OK (antecipado)")))</f>
        <v>✓ OK (antecipado)</v>
      </c>
    </row>
    <row r="75" spans="13:19" ht="30.75" hidden="1" customHeight="1">
      <c r="M75" s="62" t="s">
        <v>31</v>
      </c>
      <c r="N75" s="66">
        <v>1256</v>
      </c>
      <c r="O75" s="67">
        <v>459246</v>
      </c>
      <c r="P75" s="68">
        <v>45845</v>
      </c>
      <c r="Q75" s="68">
        <v>45843</v>
      </c>
      <c r="R75" s="58">
        <f>Q75-P75</f>
        <v>-2</v>
      </c>
      <c r="S75" s="21" t="str">
        <f>IF(Q75="", "⏳ AGUARDANDO",
 IF(Q75=P75, "✓ OK",
  IF(Q75&gt;P75, "✓ OK (atrasado)",
   "✓ OK (antecipado)")))</f>
        <v>✓ OK (antecipado)</v>
      </c>
    </row>
    <row r="76" spans="13:19" ht="30.75" hidden="1" customHeight="1">
      <c r="M76" s="30" t="s">
        <v>31</v>
      </c>
      <c r="N76" s="31">
        <v>67396</v>
      </c>
      <c r="O76" s="32">
        <v>71200</v>
      </c>
      <c r="P76" s="33">
        <v>45821</v>
      </c>
      <c r="Q76" s="33"/>
      <c r="R76" s="58"/>
      <c r="S76" s="21" t="str">
        <f>IF(Q76="", "⏳ AGUARDANDO",
 IF(Q76=P76, "✓ OK",
  IF(Q76&gt;P76, "✓ OK (atrasado)",
   "✓ OK (antecipado)")))</f>
        <v>⏳ AGUARDANDO</v>
      </c>
    </row>
    <row r="77" spans="13:19" ht="30.75" hidden="1" customHeight="1">
      <c r="M77" s="30" t="s">
        <v>31</v>
      </c>
      <c r="N77" s="31">
        <v>67397</v>
      </c>
      <c r="O77" s="32">
        <v>42000</v>
      </c>
      <c r="P77" s="33">
        <v>45821</v>
      </c>
      <c r="Q77" s="33"/>
      <c r="R77" s="58"/>
      <c r="S77" s="21" t="str">
        <f>IF(Q77="", "⏳ AGUARDANDO",
 IF(Q77=P77, "✓ OK",
  IF(Q77&gt;P77, "✓ OK (atrasado)",
   "✓ OK (antecipado)")))</f>
        <v>⏳ AGUARDANDO</v>
      </c>
    </row>
    <row r="78" spans="13:19" ht="30.75" hidden="1" customHeight="1">
      <c r="M78" s="74" t="s">
        <v>31</v>
      </c>
      <c r="N78" s="31">
        <v>67398</v>
      </c>
      <c r="O78" s="32">
        <v>75600</v>
      </c>
      <c r="P78" s="33">
        <v>45821</v>
      </c>
      <c r="Q78" s="33"/>
      <c r="R78" s="58"/>
      <c r="S78" s="60" t="str">
        <f>IF(Q78="", "⏳ AGUARDANDO",
 IF(Q78=P78, "✓ OK",
  IF(Q78&gt;P78, "✓ OK (atrasado)",
   "✓ OK (antecipado)")))</f>
        <v>⏳ AGUARDANDO</v>
      </c>
    </row>
    <row r="79" spans="13:19" ht="30.75" hidden="1" customHeight="1">
      <c r="M79" s="70" t="s">
        <v>21</v>
      </c>
      <c r="N79" s="66">
        <v>312428</v>
      </c>
      <c r="O79" s="67">
        <v>7181.88</v>
      </c>
      <c r="P79" s="68">
        <v>45827</v>
      </c>
      <c r="Q79" s="68">
        <v>45827</v>
      </c>
      <c r="R79" s="58">
        <f>Q79-P79</f>
        <v>0</v>
      </c>
      <c r="S79" s="60" t="str">
        <f>IF(Q79="", "⏳ AGUARDANDO",
 IF(Q79=P79, "✓ OK",
  IF(Q79&gt;P79, "✓ OK (atrasado)",
   "✓ OK (antecipado)")))</f>
        <v>✓ OK</v>
      </c>
    </row>
    <row r="80" spans="13:19" ht="30.75" customHeight="1">
      <c r="M80" s="70" t="s">
        <v>21</v>
      </c>
      <c r="N80" s="66">
        <v>312428</v>
      </c>
      <c r="O80" s="67">
        <v>7181.85</v>
      </c>
      <c r="P80" s="68">
        <v>45842</v>
      </c>
      <c r="Q80" s="68">
        <v>45843</v>
      </c>
      <c r="R80" s="58">
        <f>Q80-P80</f>
        <v>1</v>
      </c>
      <c r="S80" s="60" t="str">
        <f>IF(Q80="", "⏳ AGUARDANDO",
 IF(Q80=P80, "✓ OK",
  IF(Q80&gt;P80, "✓ OK (atrasado)",
   "✓ OK (antecipado)")))</f>
        <v>✓ OK (atrasado)</v>
      </c>
    </row>
    <row r="81" spans="13:19" ht="30.75" hidden="1" customHeight="1">
      <c r="M81" s="70" t="s">
        <v>14</v>
      </c>
      <c r="N81" s="66">
        <v>41628</v>
      </c>
      <c r="O81" s="67">
        <v>7667.45</v>
      </c>
      <c r="P81" s="68">
        <v>45821</v>
      </c>
      <c r="Q81" s="68">
        <v>45821</v>
      </c>
      <c r="R81" s="58">
        <f>Q81-P81</f>
        <v>0</v>
      </c>
      <c r="S81" s="60" t="str">
        <f>IF(Q81="", "⏳ AGUARDANDO",
 IF(Q81=P81, "✓ OK",
  IF(Q81&gt;P81, "✓ OK (atrasado)",
   "✓ OK (antecipado)")))</f>
        <v>✓ OK</v>
      </c>
    </row>
    <row r="82" spans="13:19" ht="30.75" hidden="1" customHeight="1">
      <c r="M82" s="74" t="s">
        <v>30</v>
      </c>
      <c r="N82" s="31">
        <v>1101819</v>
      </c>
      <c r="O82" s="32">
        <v>32594.400000000001</v>
      </c>
      <c r="P82" s="33">
        <v>45833</v>
      </c>
      <c r="Q82" s="33">
        <v>45816</v>
      </c>
      <c r="R82" s="58">
        <f>Q82-P82</f>
        <v>-17</v>
      </c>
      <c r="S82" s="60" t="str">
        <f>IF(Q82="", "⏳ AGUARDANDO",
 IF(Q82=P82, "✓ OK",
  IF(Q82&gt;P82, "✓ OK (atrasado)",
   "✓ OK (antecipado)")))</f>
        <v>✓ OK (antecipado)</v>
      </c>
    </row>
    <row r="83" spans="13:19" ht="30.75" hidden="1" customHeight="1">
      <c r="M83" s="74" t="s">
        <v>30</v>
      </c>
      <c r="N83" s="31">
        <v>1101819</v>
      </c>
      <c r="O83" s="32">
        <v>32594.400000000001</v>
      </c>
      <c r="P83" s="33">
        <v>45831</v>
      </c>
      <c r="Q83" s="33">
        <v>45823</v>
      </c>
      <c r="R83" s="58">
        <f>Q83-P83</f>
        <v>-8</v>
      </c>
      <c r="S83" s="60" t="str">
        <f>IF(Q83="", "⏳ AGUARDANDO",
 IF(Q83=P83, "✓ OK",
  IF(Q83&gt;P83, "✓ OK (atrasado)",
   "✓ OK (antecipado)")))</f>
        <v>✓ OK (antecipado)</v>
      </c>
    </row>
    <row r="84" spans="13:19" ht="30.75" hidden="1" customHeight="1">
      <c r="M84" s="70" t="s">
        <v>30</v>
      </c>
      <c r="N84" s="66">
        <v>380880</v>
      </c>
      <c r="O84" s="67">
        <v>17746.95</v>
      </c>
      <c r="P84" s="68">
        <v>45814</v>
      </c>
      <c r="Q84" s="68">
        <v>45814</v>
      </c>
      <c r="R84" s="58">
        <f>Q84-P84</f>
        <v>0</v>
      </c>
      <c r="S84" s="60" t="str">
        <f>IF(Q84="", "⏳ AGUARDANDO",
 IF(Q84=P84, "✓ OK",
  IF(Q84&gt;P84, "✓ OK (atrasado)",
   "✓ OK (antecipado)")))</f>
        <v>✓ OK</v>
      </c>
    </row>
    <row r="85" spans="13:19" ht="30.75" hidden="1" customHeight="1">
      <c r="M85" s="70" t="s">
        <v>30</v>
      </c>
      <c r="N85" s="66">
        <v>380880</v>
      </c>
      <c r="O85" s="67">
        <v>17746.95</v>
      </c>
      <c r="P85" s="68">
        <v>45821</v>
      </c>
      <c r="Q85" s="68">
        <v>45821</v>
      </c>
      <c r="R85" s="58">
        <f>Q85-P85</f>
        <v>0</v>
      </c>
      <c r="S85" s="60" t="str">
        <f>IF(Q85="", "⏳ AGUARDANDO",
 IF(Q85=P85, "✓ OK",
  IF(Q85&gt;P85, "✓ OK (atrasado)",
   "✓ OK (antecipado)")))</f>
        <v>✓ OK</v>
      </c>
    </row>
    <row r="86" spans="13:19" ht="30.75" hidden="1" customHeight="1">
      <c r="M86" s="70" t="s">
        <v>30</v>
      </c>
      <c r="N86" s="66">
        <v>380880</v>
      </c>
      <c r="O86" s="67">
        <v>17746.95</v>
      </c>
      <c r="P86" s="68">
        <v>45828</v>
      </c>
      <c r="Q86" s="68">
        <v>45828</v>
      </c>
      <c r="R86" s="58">
        <f>Q86-P86</f>
        <v>0</v>
      </c>
      <c r="S86" s="60" t="str">
        <f>IF(Q86="", "⏳ AGUARDANDO",
 IF(Q86=P86, "✓ OK",
  IF(Q86&gt;P86, "✓ OK (atrasado)",
   "✓ OK (antecipado)")))</f>
        <v>✓ OK</v>
      </c>
    </row>
    <row r="87" spans="13:19" ht="30.75" hidden="1" customHeight="1">
      <c r="M87" s="70" t="s">
        <v>30</v>
      </c>
      <c r="N87" s="66">
        <v>105033</v>
      </c>
      <c r="O87" s="67">
        <v>17225</v>
      </c>
      <c r="P87" s="68">
        <v>45807</v>
      </c>
      <c r="Q87" s="68">
        <v>45807</v>
      </c>
      <c r="R87" s="58">
        <f>Q87-P87</f>
        <v>0</v>
      </c>
      <c r="S87" s="60" t="str">
        <f>IF(Q87="", "⏳ AGUARDANDO",
 IF(Q87=P87, "✓ OK",
  IF(Q87&gt;P87, "✓ OK (atrasado)",
   "✓ OK (antecipado)")))</f>
        <v>✓ OK</v>
      </c>
    </row>
    <row r="88" spans="13:19" ht="30.75" customHeight="1">
      <c r="M88" s="70" t="s">
        <v>30</v>
      </c>
      <c r="N88" s="66">
        <v>98661</v>
      </c>
      <c r="O88" s="67">
        <v>943654</v>
      </c>
      <c r="P88" s="68">
        <v>45822</v>
      </c>
      <c r="Q88" s="68">
        <v>45827</v>
      </c>
      <c r="R88" s="58">
        <f>Q88-P88</f>
        <v>5</v>
      </c>
      <c r="S88" s="60" t="str">
        <f>IF(Q88="", "⏳ AGUARDANDO",
 IF(Q88=P88, "✓ OK",
  IF(Q88&gt;P88, "✓ OK (atrasado)",
   "✓ OK (antecipado)")))</f>
        <v>✓ OK (atrasado)</v>
      </c>
    </row>
    <row r="89" spans="13:19" ht="30.75" hidden="1" customHeight="1">
      <c r="M89" s="75" t="s">
        <v>30</v>
      </c>
      <c r="N89" s="31">
        <v>203423</v>
      </c>
      <c r="O89" s="32">
        <v>55469.16</v>
      </c>
      <c r="P89" s="33">
        <v>45828</v>
      </c>
      <c r="Q89" s="33"/>
      <c r="R89" s="58"/>
      <c r="S89" s="60" t="str">
        <f>IF(Q89="", "⏳ AGUARDANDO",
 IF(Q89=P89, "✓ OK",
  IF(Q89&gt;P89, "✓ OK (atrasado)",
   "✓ OK (antecipado)")))</f>
        <v>⏳ AGUARDANDO</v>
      </c>
    </row>
    <row r="90" spans="13:19" ht="30.75" hidden="1" customHeight="1">
      <c r="M90" s="30" t="s">
        <v>30</v>
      </c>
      <c r="N90" s="63">
        <v>203423</v>
      </c>
      <c r="O90" s="64">
        <v>55469.16</v>
      </c>
      <c r="P90" s="65">
        <v>45835</v>
      </c>
      <c r="Q90" s="65"/>
      <c r="R90" s="58"/>
      <c r="S90" s="21" t="str">
        <f>IF(Q90="", "⏳ AGUARDANDO",
 IF(Q90=P90, "✓ OK",
  IF(Q90&gt;P90, "✓ OK (atrasado)",
   "✓ OK (antecipado)")))</f>
        <v>⏳ AGUARDANDO</v>
      </c>
    </row>
    <row r="91" spans="13:19" ht="30.75" customHeight="1">
      <c r="M91" s="62" t="s">
        <v>20</v>
      </c>
      <c r="N91" s="66">
        <v>2029390</v>
      </c>
      <c r="O91" s="67">
        <v>7096</v>
      </c>
      <c r="P91" s="68">
        <v>45821</v>
      </c>
      <c r="Q91" s="68">
        <v>45822</v>
      </c>
      <c r="R91" s="58">
        <f>Q91-P91</f>
        <v>1</v>
      </c>
      <c r="S91" s="21" t="str">
        <f>IF(Q91="", "⏳ AGUARDANDO",
 IF(Q91=P91, "✓ OK",
  IF(Q91&gt;P91, "✓ OK (atrasado)",
   "✓ OK (antecipado)")))</f>
        <v>✓ OK (atrasado)</v>
      </c>
    </row>
    <row r="92" spans="13:19" ht="30.75" hidden="1" customHeight="1">
      <c r="M92" s="62" t="s">
        <v>15</v>
      </c>
      <c r="N92" s="66">
        <v>52454</v>
      </c>
      <c r="O92" s="67">
        <v>384000</v>
      </c>
      <c r="P92" s="68">
        <v>45838</v>
      </c>
      <c r="Q92" s="68">
        <v>45838</v>
      </c>
      <c r="R92" s="58">
        <f>Q92-P92</f>
        <v>0</v>
      </c>
      <c r="S92" s="21" t="str">
        <f>IF(Q92="", "⏳ AGUARDANDO",
 IF(Q92=P92, "✓ OK",
  IF(Q92&gt;P92, "✓ OK (atrasado)",
   "✓ OK (antecipado)")))</f>
        <v>✓ OK</v>
      </c>
    </row>
    <row r="93" spans="13:19" ht="27.75" customHeight="1">
      <c r="M93" s="62" t="s">
        <v>15</v>
      </c>
      <c r="N93" s="66">
        <v>45657</v>
      </c>
      <c r="O93" s="67">
        <v>1146375.22</v>
      </c>
      <c r="P93" s="68">
        <v>45830</v>
      </c>
      <c r="Q93" s="68">
        <v>45830</v>
      </c>
      <c r="R93" s="58">
        <f>Q93-P93</f>
        <v>0</v>
      </c>
      <c r="S93" s="21" t="str">
        <f>IF(Q93="", "⏳ AGUARDANDO",
 IF(Q93=P93, "✓ OK",
  IF(Q93&gt;P93, "✓ OK (atrasado)",
   "✓ OK (antecipado)")))</f>
        <v>✓ OK</v>
      </c>
    </row>
    <row r="94" spans="13:19" ht="30.75" customHeight="1">
      <c r="M94" s="30" t="s">
        <v>15</v>
      </c>
      <c r="N94" s="31">
        <v>75499</v>
      </c>
      <c r="O94" s="32">
        <v>95426</v>
      </c>
      <c r="P94" s="33">
        <v>45849</v>
      </c>
      <c r="Q94" s="33">
        <v>45853</v>
      </c>
      <c r="R94" s="58">
        <f>Q94-P94</f>
        <v>4</v>
      </c>
      <c r="S94" s="21" t="str">
        <f>IF(Q94="", "⏳ AGUARDANDO",
 IF(Q94=P94, "✓ OK",
  IF(Q94&gt;P94, "✓ OK (atrasado)",
   "✓ OK (antecipado)")))</f>
        <v>✓ OK (atrasado)</v>
      </c>
    </row>
    <row r="95" spans="13:19" ht="30.75" hidden="1" customHeight="1">
      <c r="M95" s="30" t="s">
        <v>15</v>
      </c>
      <c r="N95" s="31">
        <v>12531</v>
      </c>
      <c r="O95" s="32">
        <v>45235.22</v>
      </c>
      <c r="P95" s="33">
        <v>45818</v>
      </c>
      <c r="Q95" s="33"/>
      <c r="R95" s="58"/>
      <c r="S95" s="21" t="str">
        <f>IF(Q95="", "⏳ AGUARDANDO",
 IF(Q95=P95, "✓ OK",
  IF(Q95&gt;P95, "✓ OK (atrasado)",
   "✓ OK (antecipado)")))</f>
        <v>⏳ AGUARDANDO</v>
      </c>
    </row>
    <row r="96" spans="13:19" ht="30.75" hidden="1" customHeight="1">
      <c r="M96" s="30" t="s">
        <v>15</v>
      </c>
      <c r="N96" s="31">
        <v>32233</v>
      </c>
      <c r="O96" s="32">
        <v>20112</v>
      </c>
      <c r="P96" s="33">
        <v>45857</v>
      </c>
      <c r="Q96" s="33"/>
      <c r="R96" s="58"/>
      <c r="S96" s="21" t="str">
        <f>IF(Q96="", "⏳ AGUARDANDO",
 IF(Q96=P96, "✓ OK",
  IF(Q96&gt;P96, "✓ OK (atrasado)",
   "✓ OK (antecipado)")))</f>
        <v>⏳ AGUARDANDO</v>
      </c>
    </row>
    <row r="97" spans="13:19" ht="30.75" hidden="1" customHeight="1">
      <c r="M97" s="30" t="s">
        <v>33</v>
      </c>
      <c r="N97" s="31">
        <v>1101816</v>
      </c>
      <c r="O97" s="32">
        <v>526834.52</v>
      </c>
      <c r="P97" s="33">
        <v>45817</v>
      </c>
      <c r="Q97" s="33">
        <v>45809</v>
      </c>
      <c r="R97" s="28">
        <f>Q97-P97</f>
        <v>-8</v>
      </c>
      <c r="S97" s="21" t="str">
        <f>IF(Q97="", "⏳ AGUARDANDO",
 IF(Q97=P97, "✓ OK",
  IF(Q97&gt;P97, "✓ OK (atrasado)",
   "✓ OK (antecipado)")))</f>
        <v>✓ OK (antecipado)</v>
      </c>
    </row>
    <row r="98" spans="13:19" ht="30.75" hidden="1" customHeight="1">
      <c r="M98" s="30" t="s">
        <v>33</v>
      </c>
      <c r="N98" s="31">
        <v>66153</v>
      </c>
      <c r="O98" s="32">
        <v>59500.11</v>
      </c>
      <c r="P98" s="33">
        <v>45854</v>
      </c>
      <c r="Q98" s="33">
        <v>45848</v>
      </c>
      <c r="R98" s="28">
        <f>Q98-P98</f>
        <v>-6</v>
      </c>
      <c r="S98" s="21" t="str">
        <f>IF(Q98="", "⏳ AGUARDANDO",
 IF(Q98=P98, "✓ OK",
  IF(Q98&gt;P98, "✓ OK (atrasado)",
   "✓ OK (antecipado)")))</f>
        <v>✓ OK (antecipado)</v>
      </c>
    </row>
    <row r="99" spans="13:19" ht="30.75" customHeight="1">
      <c r="M99" s="30" t="s">
        <v>33</v>
      </c>
      <c r="N99" s="31">
        <v>66155</v>
      </c>
      <c r="O99" s="32">
        <v>724536</v>
      </c>
      <c r="P99" s="33">
        <v>45853</v>
      </c>
      <c r="Q99" s="33">
        <v>45858</v>
      </c>
      <c r="R99" s="28">
        <f>Q99-P99</f>
        <v>5</v>
      </c>
      <c r="S99" s="21" t="str">
        <f>IF(Q99="", "⏳ AGUARDANDO",
 IF(Q99=P99, "✓ OK",
  IF(Q99&gt;P99, "✓ OK (atrasado)",
   "✓ OK (antecipado)")))</f>
        <v>✓ OK (atrasado)</v>
      </c>
    </row>
    <row r="100" spans="13:19" ht="30.75" customHeight="1">
      <c r="M100" s="61" t="s">
        <v>33</v>
      </c>
      <c r="N100" s="31">
        <v>66152</v>
      </c>
      <c r="O100" s="32">
        <v>555306.66</v>
      </c>
      <c r="P100" s="33">
        <v>45797</v>
      </c>
      <c r="Q100" s="33">
        <v>45804</v>
      </c>
      <c r="R100" s="28">
        <f>Q100-P100</f>
        <v>7</v>
      </c>
      <c r="S100" s="21" t="str">
        <f>IF(Q100="", "⏳ AGUARDANDO",
 IF(Q100=P100, "✓ OK",
  IF(Q100&gt;P100, "✓ OK (atrasado)",
   "✓ OK (antecipado)")))</f>
        <v>✓ OK (atrasado)</v>
      </c>
    </row>
    <row r="101" spans="13:19" ht="30.75" hidden="1" customHeight="1">
      <c r="M101" s="69" t="s">
        <v>34</v>
      </c>
      <c r="N101" s="66">
        <v>94565</v>
      </c>
      <c r="O101" s="67">
        <v>945632</v>
      </c>
      <c r="P101" s="68">
        <v>45848</v>
      </c>
      <c r="Q101" s="68">
        <v>45847</v>
      </c>
      <c r="R101" s="28">
        <f>Q101-P101</f>
        <v>-1</v>
      </c>
      <c r="S101" s="21" t="str">
        <f>IF(Q101="", "⏳ AGUARDANDO",
 IF(Q101=P101, "✓ OK",
  IF(Q101&gt;P101, "✓ OK (atrasado)",
   "✓ OK (antecipado)")))</f>
        <v>✓ OK (antecipado)</v>
      </c>
    </row>
    <row r="102" spans="13:19" ht="30.75" hidden="1" customHeight="1">
      <c r="M102" s="69" t="s">
        <v>34</v>
      </c>
      <c r="N102" s="66">
        <v>54675</v>
      </c>
      <c r="O102" s="67">
        <v>12466.55</v>
      </c>
      <c r="P102" s="68">
        <v>45848</v>
      </c>
      <c r="Q102" s="68">
        <v>45848</v>
      </c>
      <c r="R102" s="28">
        <f>Q102-P102</f>
        <v>0</v>
      </c>
      <c r="S102" s="21" t="str">
        <f>IF(Q102="", "⏳ AGUARDANDO",
 IF(Q102=P102, "✓ OK",
  IF(Q102&gt;P102, "✓ OK (atrasado)",
   "✓ OK (antecipado)")))</f>
        <v>✓ OK</v>
      </c>
    </row>
    <row r="103" spans="13:19" ht="30.75" hidden="1" customHeight="1">
      <c r="M103" s="61" t="s">
        <v>25</v>
      </c>
      <c r="N103" s="31">
        <v>1101818</v>
      </c>
      <c r="O103" s="32">
        <v>5499</v>
      </c>
      <c r="P103" s="33">
        <v>45824</v>
      </c>
      <c r="Q103" s="33">
        <v>45816</v>
      </c>
      <c r="R103" s="28">
        <f>Q103-P103</f>
        <v>-8</v>
      </c>
      <c r="S103" s="21" t="str">
        <f>IF(Q103="", "⏳ AGUARDANDO",
 IF(Q103=P103, "✓ OK",
  IF(Q103&gt;P103, "✓ OK (atrasado)",
   "✓ OK (antecipado)")))</f>
        <v>✓ OK (antecipado)</v>
      </c>
    </row>
    <row r="104" spans="13:19" ht="30.75" hidden="1" customHeight="1">
      <c r="M104" s="61" t="s">
        <v>25</v>
      </c>
      <c r="N104" s="31">
        <v>1101818</v>
      </c>
      <c r="O104" s="32">
        <v>5499</v>
      </c>
      <c r="P104" s="33">
        <v>45831</v>
      </c>
      <c r="Q104" s="33">
        <v>45823</v>
      </c>
      <c r="R104" s="28">
        <f>Q104-P104</f>
        <v>-8</v>
      </c>
      <c r="S104" s="21" t="str">
        <f>IF(Q104="", "⏳ AGUARDANDO",
 IF(Q104=P104, "✓ OK",
  IF(Q104&gt;P104, "✓ OK (atrasado)",
   "✓ OK (antecipado)")))</f>
        <v>✓ OK (antecipado)</v>
      </c>
    </row>
    <row r="105" spans="13:19" ht="30.75" hidden="1" customHeight="1">
      <c r="M105" s="30" t="s">
        <v>25</v>
      </c>
      <c r="N105" s="31">
        <v>1101819</v>
      </c>
      <c r="O105" s="32">
        <v>32594.400000000001</v>
      </c>
      <c r="P105" s="33">
        <v>45817</v>
      </c>
      <c r="Q105" s="33">
        <v>45809</v>
      </c>
      <c r="R105" s="28">
        <f>Q105-P105</f>
        <v>-8</v>
      </c>
      <c r="S105" s="21" t="str">
        <f>IF(Q105="", "⏳ AGUARDANDO",
 IF(Q105=P105, "✓ OK",
  IF(Q105&gt;P105, "✓ OK (atrasado)",
   "✓ OK (antecipado)")))</f>
        <v>✓ OK (antecipado)</v>
      </c>
    </row>
    <row r="106" spans="13:19" ht="30.75" hidden="1" customHeight="1">
      <c r="M106" s="30" t="s">
        <v>25</v>
      </c>
      <c r="N106" s="31">
        <v>107620</v>
      </c>
      <c r="O106" s="32">
        <v>1975.23</v>
      </c>
      <c r="P106" s="33">
        <v>45829</v>
      </c>
      <c r="Q106" s="33">
        <v>45824</v>
      </c>
      <c r="R106" s="28">
        <f>Q106-P106</f>
        <v>-5</v>
      </c>
      <c r="S106" s="21" t="str">
        <f>IF(Q106="", "⏳ AGUARDANDO",
 IF(Q106=P106, "✓ OK",
  IF(Q106&gt;P106, "✓ OK (atrasado)",
   "✓ OK (antecipado)")))</f>
        <v>✓ OK (antecipado)</v>
      </c>
    </row>
    <row r="107" spans="13:19" ht="30.75" customHeight="1">
      <c r="M107" s="30" t="s">
        <v>25</v>
      </c>
      <c r="N107" s="31">
        <v>52238</v>
      </c>
      <c r="O107" s="32">
        <v>489.57</v>
      </c>
      <c r="P107" s="33">
        <v>45807</v>
      </c>
      <c r="Q107" s="33">
        <v>45810</v>
      </c>
      <c r="R107" s="28">
        <f>Q107-P107</f>
        <v>3</v>
      </c>
      <c r="S107" s="21" t="str">
        <f>IF(Q107="", "⏳ AGUARDANDO",
 IF(Q107=P107, "✓ OK",
  IF(Q107&gt;P107, "✓ OK (atrasado)",
   "✓ OK (antecipado)")))</f>
        <v>✓ OK (atrasado)</v>
      </c>
    </row>
    <row r="108" spans="13:19" ht="30.75" customHeight="1">
      <c r="M108" s="30" t="s">
        <v>25</v>
      </c>
      <c r="N108" s="31">
        <v>489179</v>
      </c>
      <c r="O108" s="71">
        <v>2052.88</v>
      </c>
      <c r="P108" s="33">
        <v>45790</v>
      </c>
      <c r="Q108" s="33">
        <v>45795</v>
      </c>
      <c r="R108" s="28">
        <f>Q108-P108</f>
        <v>5</v>
      </c>
      <c r="S108" s="21" t="str">
        <f>IF(Q108="", "⏳ AGUARDANDO",
 IF(Q108=P108, "✓ OK",
  IF(Q108&gt;P108, "✓ OK (atrasado)",
   "✓ OK (antecipado)")))</f>
        <v>✓ OK (atrasado)</v>
      </c>
    </row>
    <row r="109" spans="13:19" ht="30.75" customHeight="1">
      <c r="M109" s="30" t="s">
        <v>25</v>
      </c>
      <c r="N109" s="31">
        <v>52239</v>
      </c>
      <c r="O109" s="32">
        <v>8152.39</v>
      </c>
      <c r="P109" s="33">
        <v>45807</v>
      </c>
      <c r="Q109" s="33">
        <v>45823</v>
      </c>
      <c r="R109" s="28">
        <f>Q109-P109</f>
        <v>16</v>
      </c>
      <c r="S109" s="21" t="str">
        <f>IF(Q109="", "⏳ AGUARDANDO",
 IF(Q109=P109, "✓ OK",
  IF(Q109&gt;P109, "✓ OK (atrasado)",
   "✓ OK (antecipado)")))</f>
        <v>✓ OK (atrasado)</v>
      </c>
    </row>
    <row r="110" spans="13:19" ht="30.75" customHeight="1">
      <c r="M110" s="22"/>
      <c r="N110" s="2"/>
      <c r="O110" s="3"/>
      <c r="P110" s="4"/>
      <c r="Q110" s="4"/>
      <c r="R110" s="27"/>
      <c r="S110" s="21"/>
    </row>
    <row r="111" spans="13:19" ht="30.75" customHeight="1">
      <c r="M111" s="22"/>
      <c r="N111" s="2"/>
      <c r="O111" s="3"/>
      <c r="P111" s="4"/>
      <c r="Q111" s="4"/>
      <c r="R111" s="27"/>
      <c r="S111" s="21"/>
    </row>
    <row r="112" spans="13:19" ht="30.75" customHeight="1">
      <c r="M112" s="22"/>
      <c r="N112" s="2"/>
      <c r="O112" s="3"/>
      <c r="P112" s="4"/>
      <c r="Q112" s="4"/>
      <c r="R112" s="27"/>
      <c r="S112" s="21"/>
    </row>
    <row r="113" spans="13:19" ht="30.75" customHeight="1">
      <c r="M113" s="22"/>
      <c r="N113" s="2"/>
      <c r="O113" s="3"/>
      <c r="P113" s="4"/>
      <c r="Q113" s="4"/>
      <c r="R113" s="27"/>
      <c r="S113" s="21"/>
    </row>
    <row r="114" spans="13:19" ht="30.75" customHeight="1">
      <c r="M114" s="22"/>
      <c r="N114" s="2"/>
      <c r="O114" s="3"/>
      <c r="P114" s="4"/>
      <c r="Q114" s="4"/>
      <c r="R114" s="27"/>
      <c r="S114" s="21"/>
    </row>
    <row r="115" spans="13:19" ht="30.75" customHeight="1">
      <c r="M115" s="22"/>
      <c r="N115" s="2"/>
      <c r="O115" s="3"/>
      <c r="P115" s="4"/>
      <c r="Q115" s="4"/>
      <c r="R115" s="27"/>
      <c r="S115" s="21"/>
    </row>
    <row r="116" spans="13:19" ht="30.75" customHeight="1">
      <c r="M116" s="22"/>
      <c r="N116" s="2"/>
      <c r="O116" s="3"/>
      <c r="P116" s="4"/>
      <c r="Q116" s="4"/>
      <c r="R116" s="27"/>
      <c r="S116" s="21"/>
    </row>
    <row r="117" spans="13:19" ht="30.75" customHeight="1">
      <c r="M117" s="22"/>
      <c r="N117" s="2"/>
      <c r="O117" s="3"/>
      <c r="P117" s="4"/>
      <c r="Q117" s="4"/>
      <c r="R117" s="27"/>
      <c r="S117" s="21"/>
    </row>
    <row r="118" spans="13:19" ht="30.75" customHeight="1">
      <c r="M118" s="22"/>
      <c r="N118" s="2"/>
      <c r="O118" s="3"/>
      <c r="P118" s="4"/>
      <c r="Q118" s="4"/>
      <c r="R118" s="27"/>
      <c r="S118" s="21"/>
    </row>
    <row r="119" spans="13:19" ht="30.75" customHeight="1">
      <c r="M119" s="22"/>
      <c r="N119" s="2"/>
      <c r="O119" s="3"/>
      <c r="P119" s="4"/>
      <c r="Q119" s="4"/>
      <c r="R119" s="27"/>
      <c r="S119" s="21"/>
    </row>
    <row r="120" spans="13:19" ht="30.75" customHeight="1">
      <c r="M120" s="22"/>
      <c r="N120" s="2"/>
      <c r="O120" s="3"/>
      <c r="P120" s="4"/>
      <c r="Q120" s="4"/>
      <c r="R120" s="27"/>
      <c r="S120" s="21"/>
    </row>
    <row r="121" spans="13:19" ht="30.75" customHeight="1">
      <c r="M121" s="22"/>
      <c r="N121" s="2"/>
      <c r="O121" s="3"/>
      <c r="P121" s="4"/>
      <c r="Q121" s="4"/>
      <c r="R121" s="27"/>
      <c r="S121" s="21"/>
    </row>
    <row r="122" spans="13:19" ht="30.75" customHeight="1">
      <c r="M122" s="22"/>
      <c r="N122" s="2"/>
      <c r="O122" s="3"/>
      <c r="P122" s="4"/>
      <c r="Q122" s="4"/>
      <c r="R122" s="27"/>
      <c r="S122" s="21"/>
    </row>
    <row r="123" spans="13:19" ht="30.75" customHeight="1">
      <c r="M123" s="22"/>
      <c r="N123" s="2"/>
      <c r="O123" s="3"/>
      <c r="P123" s="4"/>
      <c r="Q123" s="4"/>
      <c r="R123" s="27"/>
      <c r="S123" s="21"/>
    </row>
    <row r="124" spans="13:19" ht="30.75" customHeight="1">
      <c r="M124" s="22"/>
      <c r="N124" s="2"/>
      <c r="O124" s="3"/>
      <c r="P124" s="4"/>
      <c r="Q124" s="4"/>
      <c r="R124" s="27"/>
      <c r="S124" s="21"/>
    </row>
    <row r="125" spans="13:19" ht="30.75" customHeight="1">
      <c r="M125" s="22"/>
      <c r="N125" s="2"/>
      <c r="O125" s="3"/>
      <c r="P125" s="4"/>
      <c r="Q125" s="4"/>
      <c r="R125" s="27"/>
      <c r="S125" s="21"/>
    </row>
    <row r="126" spans="13:19" ht="30.75" customHeight="1">
      <c r="M126" s="22"/>
      <c r="N126" s="2"/>
      <c r="O126" s="3"/>
      <c r="P126" s="4"/>
      <c r="Q126" s="4"/>
      <c r="R126" s="27"/>
      <c r="S126" s="21"/>
    </row>
  </sheetData>
  <autoFilter ref="M16:S109" xr:uid="{00000000-0009-0000-0000-000001000000}">
    <filterColumn colId="6">
      <filters>
        <filter val="✓ OK (atrasado)"/>
      </filters>
    </filterColumn>
    <sortState xmlns:xlrd2="http://schemas.microsoft.com/office/spreadsheetml/2017/richdata2" ref="M22:S63">
      <sortCondition ref="N16:N109"/>
    </sortState>
  </autoFilter>
  <mergeCells count="15">
    <mergeCell ref="M15:S15"/>
    <mergeCell ref="A6:H6"/>
    <mergeCell ref="A7:H7"/>
    <mergeCell ref="A9:H9"/>
    <mergeCell ref="A10:H10"/>
    <mergeCell ref="A11:D11"/>
    <mergeCell ref="A12:D12"/>
    <mergeCell ref="A13:D13"/>
    <mergeCell ref="A14:C14"/>
    <mergeCell ref="A1:H1"/>
    <mergeCell ref="A2:D2"/>
    <mergeCell ref="A3:H3"/>
    <mergeCell ref="A4:H4"/>
    <mergeCell ref="A8:D8"/>
    <mergeCell ref="A5:D5"/>
  </mergeCells>
  <conditionalFormatting sqref="R17:R496">
    <cfRule type="cellIs" dxfId="1" priority="5" stopIfTrue="1" operator="notEqual">
      <formula>0</formula>
    </cfRule>
  </conditionalFormatting>
  <conditionalFormatting sqref="S17:S496">
    <cfRule type="cellIs" dxfId="0" priority="2" operator="equal">
      <formula>"⏳ AGUARDANDO"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Jamile Santos</dc:creator>
  <cp:lastModifiedBy>Jamily Duffy</cp:lastModifiedBy>
  <cp:revision>0</cp:revision>
  <dcterms:created xsi:type="dcterms:W3CDTF">2025-05-07T16:19:20Z</dcterms:created>
  <dcterms:modified xsi:type="dcterms:W3CDTF">2025-06-07T10:00:41Z</dcterms:modified>
</cp:coreProperties>
</file>