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5315" windowHeight="11325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C17" i="1" l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B17" i="1"/>
  <c r="P10" i="1" l="1"/>
  <c r="P11" i="1"/>
  <c r="P16" i="1"/>
  <c r="P12" i="1" l="1"/>
  <c r="P14" i="1" s="1"/>
  <c r="P13" i="1"/>
  <c r="N16" i="1"/>
  <c r="N11" i="1"/>
  <c r="N10" i="1"/>
  <c r="K1" i="1"/>
  <c r="C10" i="1"/>
  <c r="D10" i="1"/>
  <c r="E10" i="1"/>
  <c r="F10" i="1"/>
  <c r="G10" i="1"/>
  <c r="H10" i="1"/>
  <c r="I10" i="1"/>
  <c r="J10" i="1"/>
  <c r="K10" i="1"/>
  <c r="L10" i="1"/>
  <c r="M10" i="1"/>
  <c r="O10" i="1"/>
  <c r="Q10" i="1"/>
  <c r="R10" i="1"/>
  <c r="S10" i="1"/>
  <c r="T10" i="1"/>
  <c r="U10" i="1"/>
  <c r="V10" i="1"/>
  <c r="W10" i="1"/>
  <c r="X10" i="1"/>
  <c r="Y10" i="1"/>
  <c r="C11" i="1"/>
  <c r="D11" i="1"/>
  <c r="E11" i="1"/>
  <c r="F11" i="1"/>
  <c r="G11" i="1"/>
  <c r="H11" i="1"/>
  <c r="I11" i="1"/>
  <c r="J11" i="1"/>
  <c r="K11" i="1"/>
  <c r="L11" i="1"/>
  <c r="M11" i="1"/>
  <c r="O11" i="1"/>
  <c r="Q11" i="1"/>
  <c r="R11" i="1"/>
  <c r="S11" i="1"/>
  <c r="T11" i="1"/>
  <c r="U11" i="1"/>
  <c r="V11" i="1"/>
  <c r="W11" i="1"/>
  <c r="X11" i="1"/>
  <c r="Y11" i="1"/>
  <c r="C16" i="1"/>
  <c r="D16" i="1"/>
  <c r="E16" i="1"/>
  <c r="F16" i="1"/>
  <c r="G16" i="1"/>
  <c r="H16" i="1"/>
  <c r="I16" i="1"/>
  <c r="J16" i="1"/>
  <c r="K16" i="1"/>
  <c r="L16" i="1"/>
  <c r="M16" i="1"/>
  <c r="O16" i="1"/>
  <c r="Q16" i="1"/>
  <c r="R16" i="1"/>
  <c r="S16" i="1"/>
  <c r="T16" i="1"/>
  <c r="U16" i="1"/>
  <c r="V16" i="1"/>
  <c r="W16" i="1"/>
  <c r="X16" i="1"/>
  <c r="Y16" i="1"/>
  <c r="B16" i="1"/>
  <c r="B11" i="1"/>
  <c r="B10" i="1"/>
  <c r="V12" i="1" l="1"/>
  <c r="V18" i="1" s="1"/>
  <c r="V19" i="1" s="1"/>
  <c r="P15" i="1"/>
  <c r="P18" i="1"/>
  <c r="P19" i="1" s="1"/>
  <c r="R12" i="1"/>
  <c r="R18" i="1" s="1"/>
  <c r="R19" i="1" s="1"/>
  <c r="L12" i="1"/>
  <c r="L18" i="1" s="1"/>
  <c r="L19" i="1" s="1"/>
  <c r="Y12" i="1"/>
  <c r="Y18" i="1" s="1"/>
  <c r="Y19" i="1" s="1"/>
  <c r="U12" i="1"/>
  <c r="U18" i="1" s="1"/>
  <c r="U19" i="1" s="1"/>
  <c r="S12" i="1"/>
  <c r="S18" i="1" s="1"/>
  <c r="S19" i="1" s="1"/>
  <c r="M12" i="1"/>
  <c r="M18" i="1" s="1"/>
  <c r="M19" i="1" s="1"/>
  <c r="I12" i="1"/>
  <c r="I18" i="1" s="1"/>
  <c r="I19" i="1" s="1"/>
  <c r="E12" i="1"/>
  <c r="E18" i="1" s="1"/>
  <c r="E19" i="1" s="1"/>
  <c r="F12" i="1"/>
  <c r="F18" i="1" s="1"/>
  <c r="F19" i="1" s="1"/>
  <c r="X12" i="1"/>
  <c r="X14" i="1" s="1"/>
  <c r="G12" i="1"/>
  <c r="G15" i="1" s="1"/>
  <c r="Q12" i="1"/>
  <c r="Q18" i="1" s="1"/>
  <c r="Q19" i="1" s="1"/>
  <c r="N12" i="1"/>
  <c r="N18" i="1" s="1"/>
  <c r="N19" i="1" s="1"/>
  <c r="T12" i="1"/>
  <c r="T15" i="1" s="1"/>
  <c r="K12" i="1"/>
  <c r="K14" i="1" s="1"/>
  <c r="D12" i="1"/>
  <c r="D18" i="1" s="1"/>
  <c r="D19" i="1" s="1"/>
  <c r="W12" i="1"/>
  <c r="W18" i="1" s="1"/>
  <c r="W19" i="1" s="1"/>
  <c r="O12" i="1"/>
  <c r="O14" i="1" s="1"/>
  <c r="J12" i="1"/>
  <c r="J18" i="1" s="1"/>
  <c r="J19" i="1" s="1"/>
  <c r="C12" i="1"/>
  <c r="H12" i="1"/>
  <c r="V15" i="1"/>
  <c r="B12" i="1"/>
  <c r="B18" i="1" s="1"/>
  <c r="E13" i="1" l="1"/>
  <c r="Y13" i="1"/>
  <c r="Y14" i="1"/>
  <c r="Y15" i="1"/>
  <c r="V13" i="1"/>
  <c r="V14" i="1"/>
  <c r="S14" i="1"/>
  <c r="R13" i="1"/>
  <c r="Q13" i="1"/>
  <c r="N15" i="1"/>
  <c r="M13" i="1"/>
  <c r="M14" i="1"/>
  <c r="M15" i="1"/>
  <c r="L14" i="1"/>
  <c r="L13" i="1"/>
  <c r="L15" i="1"/>
  <c r="I14" i="1"/>
  <c r="I13" i="1"/>
  <c r="I15" i="1"/>
  <c r="U13" i="1"/>
  <c r="F14" i="1"/>
  <c r="S15" i="1"/>
  <c r="R15" i="1"/>
  <c r="W15" i="1"/>
  <c r="Q14" i="1"/>
  <c r="E14" i="1"/>
  <c r="U14" i="1"/>
  <c r="F13" i="1"/>
  <c r="S13" i="1"/>
  <c r="R14" i="1"/>
  <c r="W13" i="1"/>
  <c r="W14" i="1"/>
  <c r="Q15" i="1"/>
  <c r="E15" i="1"/>
  <c r="U15" i="1"/>
  <c r="J13" i="1"/>
  <c r="J15" i="1"/>
  <c r="J14" i="1"/>
  <c r="F15" i="1"/>
  <c r="D13" i="1"/>
  <c r="D14" i="1"/>
  <c r="D15" i="1"/>
  <c r="H14" i="1"/>
  <c r="H18" i="1"/>
  <c r="H19" i="1" s="1"/>
  <c r="N14" i="1"/>
  <c r="O18" i="1"/>
  <c r="O19" i="1" s="1"/>
  <c r="K15" i="1"/>
  <c r="K18" i="1"/>
  <c r="K19" i="1" s="1"/>
  <c r="G14" i="1"/>
  <c r="G18" i="1"/>
  <c r="N13" i="1"/>
  <c r="C14" i="1"/>
  <c r="C18" i="1"/>
  <c r="C19" i="1" s="1"/>
  <c r="T14" i="1"/>
  <c r="T18" i="1"/>
  <c r="T19" i="1" s="1"/>
  <c r="X15" i="1"/>
  <c r="X18" i="1"/>
  <c r="X19" i="1" s="1"/>
  <c r="C15" i="1"/>
  <c r="C13" i="1"/>
  <c r="O13" i="1"/>
  <c r="G13" i="1"/>
  <c r="K13" i="1"/>
  <c r="T13" i="1"/>
  <c r="X13" i="1"/>
  <c r="O15" i="1"/>
  <c r="G19" i="1"/>
  <c r="B15" i="1"/>
  <c r="B19" i="1"/>
  <c r="H13" i="1"/>
  <c r="H15" i="1"/>
  <c r="B14" i="1"/>
  <c r="B13" i="1"/>
  <c r="E1" i="1" l="1"/>
  <c r="F1" i="1" l="1"/>
  <c r="P1" i="1" s="1"/>
  <c r="G1" i="1"/>
</calcChain>
</file>

<file path=xl/comments1.xml><?xml version="1.0" encoding="utf-8"?>
<comments xmlns="http://schemas.openxmlformats.org/spreadsheetml/2006/main">
  <authors>
    <author>Brian Weiss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Brian Weiss:</t>
        </r>
        <r>
          <rPr>
            <sz val="9"/>
            <color indexed="81"/>
            <rFont val="Tahoma"/>
            <family val="2"/>
          </rPr>
          <t xml:space="preserve">
minutes (estimated)</t>
        </r>
      </text>
    </comment>
    <comment ref="N2" authorId="0">
      <text>
        <r>
          <rPr>
            <b/>
            <sz val="9"/>
            <color indexed="81"/>
            <rFont val="Tahoma"/>
            <family val="2"/>
          </rPr>
          <t>Brian Weiss:</t>
        </r>
        <r>
          <rPr>
            <sz val="9"/>
            <color indexed="81"/>
            <rFont val="Tahoma"/>
            <family val="2"/>
          </rPr>
          <t xml:space="preserve">
full visibility, two robbers</t>
        </r>
      </text>
    </comment>
    <comment ref="B3" authorId="0">
      <text>
        <r>
          <rPr>
            <b/>
            <sz val="9"/>
            <color indexed="81"/>
            <rFont val="Tahoma"/>
            <family val="2"/>
          </rPr>
          <t>Brian Weiss:</t>
        </r>
        <r>
          <rPr>
            <sz val="9"/>
            <color indexed="81"/>
            <rFont val="Tahoma"/>
            <family val="2"/>
          </rPr>
          <t xml:space="preserve">
auto-peek, no robbers</t>
        </r>
      </text>
    </comment>
    <comment ref="C3" authorId="0">
      <text>
        <r>
          <rPr>
            <b/>
            <sz val="9"/>
            <color indexed="81"/>
            <rFont val="Tahoma"/>
            <family val="2"/>
          </rPr>
          <t>Brian Weiss:</t>
        </r>
        <r>
          <rPr>
            <sz val="9"/>
            <color indexed="81"/>
            <rFont val="Tahoma"/>
            <family val="2"/>
          </rPr>
          <t xml:space="preserve">
player-peek, two robbers</t>
        </r>
      </text>
    </comment>
    <comment ref="D3" authorId="0">
      <text>
        <r>
          <rPr>
            <b/>
            <sz val="9"/>
            <color indexed="81"/>
            <rFont val="Tahoma"/>
            <family val="2"/>
          </rPr>
          <t>Brian Weiss:</t>
        </r>
        <r>
          <rPr>
            <sz val="9"/>
            <color indexed="81"/>
            <rFont val="Tahoma"/>
            <family val="2"/>
          </rPr>
          <t xml:space="preserve">
player-peek, three robbers
third robber cannot be seen when not peeking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>Brian Weiss:</t>
        </r>
        <r>
          <rPr>
            <sz val="9"/>
            <color indexed="81"/>
            <rFont val="Tahoma"/>
            <family val="2"/>
          </rPr>
          <t xml:space="preserve">
full visibility, capture</t>
        </r>
      </text>
    </comment>
    <comment ref="F3" authorId="0">
      <text>
        <r>
          <rPr>
            <b/>
            <sz val="9"/>
            <color indexed="81"/>
            <rFont val="Tahoma"/>
            <family val="2"/>
          </rPr>
          <t>Brian Weiss:</t>
        </r>
        <r>
          <rPr>
            <sz val="9"/>
            <color indexed="81"/>
            <rFont val="Tahoma"/>
            <family val="2"/>
          </rPr>
          <t xml:space="preserve">
auto-peek, capture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>Brian Weiss:</t>
        </r>
        <r>
          <rPr>
            <sz val="9"/>
            <color indexed="81"/>
            <rFont val="Tahoma"/>
            <family val="2"/>
          </rPr>
          <t xml:space="preserve">
full visibility, five robbers</t>
        </r>
      </text>
    </comment>
    <comment ref="H3" authorId="0">
      <text>
        <r>
          <rPr>
            <b/>
            <sz val="9"/>
            <color indexed="81"/>
            <rFont val="Tahoma"/>
            <family val="2"/>
          </rPr>
          <t>Brian Weiss:</t>
        </r>
        <r>
          <rPr>
            <sz val="9"/>
            <color indexed="81"/>
            <rFont val="Tahoma"/>
            <family val="2"/>
          </rPr>
          <t xml:space="preserve">
player-peek, no robbers</t>
        </r>
      </text>
    </comment>
    <comment ref="I3" authorId="0">
      <text>
        <r>
          <rPr>
            <b/>
            <sz val="9"/>
            <color indexed="81"/>
            <rFont val="Tahoma"/>
            <family val="2"/>
          </rPr>
          <t>Brian Weiss:</t>
        </r>
        <r>
          <rPr>
            <sz val="9"/>
            <color indexed="81"/>
            <rFont val="Tahoma"/>
            <family val="2"/>
          </rPr>
          <t xml:space="preserve">
scouts, no robbers</t>
        </r>
      </text>
    </comment>
    <comment ref="J3" authorId="0">
      <text>
        <r>
          <rPr>
            <b/>
            <sz val="9"/>
            <color indexed="81"/>
            <rFont val="Tahoma"/>
            <family val="2"/>
          </rPr>
          <t>Brian Weiss:</t>
        </r>
        <r>
          <rPr>
            <sz val="9"/>
            <color indexed="81"/>
            <rFont val="Tahoma"/>
            <family val="2"/>
          </rPr>
          <t xml:space="preserve">
no peek, two robbers</t>
        </r>
      </text>
    </comment>
    <comment ref="K3" authorId="0">
      <text>
        <r>
          <rPr>
            <b/>
            <sz val="9"/>
            <color indexed="81"/>
            <rFont val="Tahoma"/>
            <family val="2"/>
          </rPr>
          <t>Brian Weiss:</t>
        </r>
        <r>
          <rPr>
            <sz val="9"/>
            <color indexed="81"/>
            <rFont val="Tahoma"/>
            <family val="2"/>
          </rPr>
          <t xml:space="preserve">
player-peek, capture</t>
        </r>
      </text>
    </comment>
    <comment ref="L3" authorId="0">
      <text>
        <r>
          <rPr>
            <b/>
            <sz val="9"/>
            <color indexed="81"/>
            <rFont val="Tahoma"/>
            <family val="2"/>
          </rPr>
          <t>Brian Weiss:</t>
        </r>
        <r>
          <rPr>
            <sz val="9"/>
            <color indexed="81"/>
            <rFont val="Tahoma"/>
            <family val="2"/>
          </rPr>
          <t xml:space="preserve">
no peek, no robbers</t>
        </r>
      </text>
    </comment>
    <comment ref="M3" authorId="0">
      <text>
        <r>
          <rPr>
            <b/>
            <sz val="9"/>
            <color indexed="81"/>
            <rFont val="Tahoma"/>
            <family val="2"/>
          </rPr>
          <t>Brian Weiss:</t>
        </r>
        <r>
          <rPr>
            <sz val="9"/>
            <color indexed="81"/>
            <rFont val="Tahoma"/>
            <family val="2"/>
          </rPr>
          <t xml:space="preserve">
auto-peek, no robbers</t>
        </r>
      </text>
    </comment>
    <comment ref="N3" authorId="0">
      <text>
        <r>
          <rPr>
            <b/>
            <sz val="9"/>
            <color indexed="81"/>
            <rFont val="Tahoma"/>
            <family val="2"/>
          </rPr>
          <t>Brian Weiss:</t>
        </r>
        <r>
          <rPr>
            <sz val="9"/>
            <color indexed="81"/>
            <rFont val="Tahoma"/>
            <family val="2"/>
          </rPr>
          <t xml:space="preserve">
full visibility, two robbers</t>
        </r>
      </text>
    </comment>
    <comment ref="O3" authorId="0">
      <text>
        <r>
          <rPr>
            <b/>
            <sz val="9"/>
            <color indexed="81"/>
            <rFont val="Tahoma"/>
            <family val="2"/>
          </rPr>
          <t>Brian Weiss:</t>
        </r>
        <r>
          <rPr>
            <sz val="9"/>
            <color indexed="81"/>
            <rFont val="Tahoma"/>
            <family val="2"/>
          </rPr>
          <t xml:space="preserve">
player-peek, two robbers</t>
        </r>
      </text>
    </comment>
    <comment ref="P3" authorId="0">
      <text>
        <r>
          <rPr>
            <b/>
            <sz val="9"/>
            <color indexed="81"/>
            <rFont val="Tahoma"/>
            <family val="2"/>
          </rPr>
          <t>Brian Weiss:</t>
        </r>
        <r>
          <rPr>
            <sz val="9"/>
            <color indexed="81"/>
            <rFont val="Tahoma"/>
            <family val="2"/>
          </rPr>
          <t xml:space="preserve">
full visibility, three robbers</t>
        </r>
      </text>
    </comment>
    <comment ref="Q3" authorId="0">
      <text>
        <r>
          <rPr>
            <b/>
            <sz val="9"/>
            <color indexed="81"/>
            <rFont val="Tahoma"/>
            <family val="2"/>
          </rPr>
          <t>Brian Weiss:</t>
        </r>
        <r>
          <rPr>
            <sz val="9"/>
            <color indexed="81"/>
            <rFont val="Tahoma"/>
            <family val="2"/>
          </rPr>
          <t xml:space="preserve">
player-peek, three robbers</t>
        </r>
      </text>
    </comment>
    <comment ref="R3" authorId="0">
      <text>
        <r>
          <rPr>
            <b/>
            <sz val="9"/>
            <color indexed="81"/>
            <rFont val="Tahoma"/>
            <family val="2"/>
          </rPr>
          <t>Brian Weiss:</t>
        </r>
        <r>
          <rPr>
            <sz val="9"/>
            <color indexed="81"/>
            <rFont val="Tahoma"/>
            <family val="2"/>
          </rPr>
          <t xml:space="preserve">
full visibility, capture</t>
        </r>
      </text>
    </comment>
    <comment ref="S3" authorId="0">
      <text>
        <r>
          <rPr>
            <b/>
            <sz val="9"/>
            <color indexed="81"/>
            <rFont val="Tahoma"/>
            <family val="2"/>
          </rPr>
          <t>Brian Weiss:</t>
        </r>
        <r>
          <rPr>
            <sz val="9"/>
            <color indexed="81"/>
            <rFont val="Tahoma"/>
            <family val="2"/>
          </rPr>
          <t xml:space="preserve">
auto-peek, capture</t>
        </r>
      </text>
    </comment>
    <comment ref="T3" authorId="0">
      <text>
        <r>
          <rPr>
            <b/>
            <sz val="9"/>
            <color indexed="81"/>
            <rFont val="Tahoma"/>
            <family val="2"/>
          </rPr>
          <t>Brian Weiss:</t>
        </r>
        <r>
          <rPr>
            <sz val="9"/>
            <color indexed="81"/>
            <rFont val="Tahoma"/>
            <family val="2"/>
          </rPr>
          <t xml:space="preserve">
full visibility, five robbers</t>
        </r>
      </text>
    </comment>
    <comment ref="U3" authorId="0">
      <text>
        <r>
          <rPr>
            <b/>
            <sz val="9"/>
            <color indexed="81"/>
            <rFont val="Tahoma"/>
            <family val="2"/>
          </rPr>
          <t>Brian Weiss:</t>
        </r>
        <r>
          <rPr>
            <sz val="9"/>
            <color indexed="81"/>
            <rFont val="Tahoma"/>
            <family val="2"/>
          </rPr>
          <t xml:space="preserve">
player-peek, no robbers</t>
        </r>
      </text>
    </comment>
    <comment ref="V3" authorId="0">
      <text>
        <r>
          <rPr>
            <b/>
            <sz val="9"/>
            <color indexed="81"/>
            <rFont val="Tahoma"/>
            <family val="2"/>
          </rPr>
          <t>Brian Weiss:</t>
        </r>
        <r>
          <rPr>
            <sz val="9"/>
            <color indexed="81"/>
            <rFont val="Tahoma"/>
            <family val="2"/>
          </rPr>
          <t xml:space="preserve">
scouts, no robbers</t>
        </r>
      </text>
    </comment>
    <comment ref="W3" authorId="0">
      <text>
        <r>
          <rPr>
            <b/>
            <sz val="9"/>
            <color indexed="81"/>
            <rFont val="Tahoma"/>
            <family val="2"/>
          </rPr>
          <t>Brian Weiss:</t>
        </r>
        <r>
          <rPr>
            <sz val="9"/>
            <color indexed="81"/>
            <rFont val="Tahoma"/>
            <family val="2"/>
          </rPr>
          <t xml:space="preserve">
no peek, two robbers</t>
        </r>
      </text>
    </comment>
    <comment ref="X3" authorId="0">
      <text>
        <r>
          <rPr>
            <b/>
            <sz val="9"/>
            <color indexed="81"/>
            <rFont val="Tahoma"/>
            <family val="2"/>
          </rPr>
          <t>Brian Weiss:</t>
        </r>
        <r>
          <rPr>
            <sz val="9"/>
            <color indexed="81"/>
            <rFont val="Tahoma"/>
            <family val="2"/>
          </rPr>
          <t xml:space="preserve">
player-peek, capture</t>
        </r>
      </text>
    </comment>
    <comment ref="Y3" authorId="0">
      <text>
        <r>
          <rPr>
            <b/>
            <sz val="9"/>
            <color indexed="81"/>
            <rFont val="Tahoma"/>
            <family val="2"/>
          </rPr>
          <t>Brian Weiss:</t>
        </r>
        <r>
          <rPr>
            <sz val="9"/>
            <color indexed="81"/>
            <rFont val="Tahoma"/>
            <family val="2"/>
          </rPr>
          <t xml:space="preserve">
no peek, no robbers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Brian Weiss:</t>
        </r>
        <r>
          <rPr>
            <sz val="9"/>
            <color indexed="81"/>
            <rFont val="Tahoma"/>
            <family val="2"/>
          </rPr>
          <t xml:space="preserve">
1.0
+0.5 for fast
+0.2 for player peek
+0.5 for no peek
+0.4 per robber
*0.7 for full visibility
*1.2 if timed</t>
        </r>
      </text>
    </comment>
    <comment ref="D20" authorId="0">
      <text>
        <r>
          <rPr>
            <b/>
            <sz val="9"/>
            <color indexed="81"/>
            <rFont val="Tahoma"/>
            <family val="2"/>
          </rPr>
          <t>Brian Weiss:</t>
        </r>
        <r>
          <rPr>
            <sz val="9"/>
            <color indexed="81"/>
            <rFont val="Tahoma"/>
            <family val="2"/>
          </rPr>
          <t xml:space="preserve">
third robber cannot be seen when not peeking</t>
        </r>
      </text>
    </comment>
    <comment ref="G20" authorId="0">
      <text>
        <r>
          <rPr>
            <b/>
            <sz val="9"/>
            <color indexed="81"/>
            <rFont val="Tahoma"/>
            <family val="2"/>
          </rPr>
          <t>Brian Weiss:</t>
        </r>
        <r>
          <rPr>
            <sz val="9"/>
            <color indexed="81"/>
            <rFont val="Tahoma"/>
            <family val="2"/>
          </rPr>
          <t xml:space="preserve">
bit harder than estimated because you have to sneak around the five robbers</t>
        </r>
      </text>
    </comment>
    <comment ref="I20" authorId="0">
      <text>
        <r>
          <rPr>
            <b/>
            <sz val="9"/>
            <color indexed="81"/>
            <rFont val="Tahoma"/>
            <family val="2"/>
          </rPr>
          <t>Brian Weiss:</t>
        </r>
        <r>
          <rPr>
            <sz val="9"/>
            <color indexed="81"/>
            <rFont val="Tahoma"/>
            <family val="2"/>
          </rPr>
          <t xml:space="preserve">
mostly requires getting lucky when picking which fork to follow</t>
        </r>
      </text>
    </comment>
    <comment ref="O20" authorId="0">
      <text>
        <r>
          <rPr>
            <b/>
            <sz val="9"/>
            <color indexed="81"/>
            <rFont val="Tahoma"/>
            <charset val="1"/>
          </rPr>
          <t>Brian Weiss:</t>
        </r>
        <r>
          <rPr>
            <sz val="9"/>
            <color indexed="81"/>
            <rFont val="Tahoma"/>
            <charset val="1"/>
          </rPr>
          <t xml:space="preserve">
hard to sneak around robbers at this speed</t>
        </r>
      </text>
    </comment>
    <comment ref="V20" authorId="0">
      <text>
        <r>
          <rPr>
            <b/>
            <sz val="9"/>
            <color indexed="81"/>
            <rFont val="Tahoma"/>
            <charset val="1"/>
          </rPr>
          <t>Brian Weiss:</t>
        </r>
        <r>
          <rPr>
            <sz val="9"/>
            <color indexed="81"/>
            <rFont val="Tahoma"/>
            <charset val="1"/>
          </rPr>
          <t xml:space="preserve">
easy</t>
        </r>
      </text>
    </comment>
  </commentList>
</comments>
</file>

<file path=xl/sharedStrings.xml><?xml version="1.0" encoding="utf-8"?>
<sst xmlns="http://schemas.openxmlformats.org/spreadsheetml/2006/main" count="102" uniqueCount="49">
  <si>
    <t>1-1-4</t>
  </si>
  <si>
    <t>level</t>
  </si>
  <si>
    <t>min</t>
  </si>
  <si>
    <t>max</t>
  </si>
  <si>
    <t>avg</t>
  </si>
  <si>
    <t>quarternion</t>
  </si>
  <si>
    <t>count</t>
  </si>
  <si>
    <t>1-6-4</t>
  </si>
  <si>
    <t>1-4-1</t>
  </si>
  <si>
    <t>1-4-4</t>
  </si>
  <si>
    <t>1-7-4</t>
  </si>
  <si>
    <t>1-14-4</t>
  </si>
  <si>
    <t>1-16-4</t>
  </si>
  <si>
    <t>2-1-4</t>
  </si>
  <si>
    <t>2-4-1</t>
  </si>
  <si>
    <t>2-4-4</t>
  </si>
  <si>
    <t>2-6-4</t>
  </si>
  <si>
    <t>2-7-4</t>
  </si>
  <si>
    <t>2-14-4</t>
  </si>
  <si>
    <t>2-16-4</t>
  </si>
  <si>
    <t>est. time</t>
  </si>
  <si>
    <t>points</t>
  </si>
  <si>
    <t>total points</t>
  </si>
  <si>
    <t>1-2-4</t>
  </si>
  <si>
    <t>1-9-4</t>
  </si>
  <si>
    <t>1-3-4</t>
  </si>
  <si>
    <t>1-6-1</t>
  </si>
  <si>
    <t>2-2-1</t>
  </si>
  <si>
    <t>2-2-4</t>
  </si>
  <si>
    <t>2-9-4</t>
  </si>
  <si>
    <t>2-6-1</t>
  </si>
  <si>
    <t>est. points</t>
  </si>
  <si>
    <t>2-3-4</t>
  </si>
  <si>
    <t>fast</t>
  </si>
  <si>
    <t>player peek</t>
  </si>
  <si>
    <t>no peek</t>
  </si>
  <si>
    <t>robbers</t>
  </si>
  <si>
    <t>1</t>
  </si>
  <si>
    <t>2</t>
  </si>
  <si>
    <t>3</t>
  </si>
  <si>
    <t>full visibility</t>
  </si>
  <si>
    <t>5</t>
  </si>
  <si>
    <t>difficulty factor</t>
  </si>
  <si>
    <t>total estimated time</t>
  </si>
  <si>
    <t>points per minute</t>
  </si>
  <si>
    <t>timed</t>
  </si>
  <si>
    <t>2-9-1</t>
  </si>
  <si>
    <t>2-3-1</t>
  </si>
  <si>
    <t>2-5-1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</si>
</sst>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 tint="-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0" fillId="0" borderId="0" xfId="0" applyNumberFormat="1" applyAlignment="1">
      <alignment horizontal="right"/>
    </xf>
    <xf numFmtId="2" fontId="0" fillId="0" borderId="0" xfId="0" applyNumberFormat="1"/>
    <xf numFmtId="0" fontId="0" fillId="0" borderId="0" xfId="0" applyAlignment="1">
      <alignment horizontal="right"/>
    </xf>
    <xf numFmtId="49" fontId="1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/>
    </xf>
    <xf numFmtId="49" fontId="6" fillId="0" borderId="0" xfId="0" applyNumberFormat="1" applyFont="1" applyAlignment="1">
      <alignment horizontal="right"/>
    </xf>
    <xf numFmtId="1" fontId="0" fillId="0" borderId="0" xfId="0" applyNumberFormat="1"/>
    <xf numFmtId="0" fontId="7" fillId="0" borderId="0" xfId="0" applyFont="1"/>
    <xf numFmtId="0" fontId="8" fillId="0" borderId="0" xfId="0" applyFont="1"/>
    <xf numFmtId="2" fontId="8" fillId="0" borderId="0" xfId="0" applyNumberFormat="1" applyFont="1"/>
    <xf numFmtId="0" fontId="5" fillId="0" borderId="0" xfId="0" applyFont="1"/>
    <xf numFmtId="2" fontId="5" fillId="0" borderId="0" xfId="0" applyNumberFormat="1" applyFont="1"/>
    <xf numFmtId="9" fontId="5" fillId="0" borderId="0" xfId="0" applyNumberFormat="1" applyFont="1" applyAlignment="1">
      <alignment horizontal="left"/>
    </xf>
    <xf numFmtId="0" fontId="1" fillId="0" borderId="0" xfId="0" applyFont="1"/>
    <xf numFmtId="0" fontId="10" fillId="0" borderId="0" xfId="0" applyFont="1"/>
    <xf numFmtId="2" fontId="9" fillId="0" borderId="0" xfId="0" applyNumberFormat="1" applyFont="1"/>
    <xf numFmtId="9" fontId="9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1"/>
  <sheetViews>
    <sheetView tabSelected="1" zoomScaleNormal="100" workbookViewId="0">
      <pane ySplit="20" topLeftCell="A36" activePane="bottomLeft" state="frozen"/>
      <selection pane="bottomLeft" activeCell="H47" sqref="H47"/>
    </sheetView>
  </sheetViews>
  <sheetFormatPr defaultRowHeight="15" x14ac:dyDescent="0.25"/>
  <cols>
    <col min="2" max="16" width="5.7109375" customWidth="1"/>
    <col min="17" max="17" width="5.7109375" hidden="1" customWidth="1"/>
    <col min="18" max="25" width="5.7109375" customWidth="1"/>
  </cols>
  <sheetData>
    <row r="1" spans="1:25" x14ac:dyDescent="0.25">
      <c r="D1" s="3" t="s">
        <v>43</v>
      </c>
      <c r="E1">
        <f>SUM(B18:Y18)</f>
        <v>5679.1118778036571</v>
      </c>
      <c r="F1" s="7">
        <f>E1/60</f>
        <v>94.651864630060956</v>
      </c>
      <c r="G1" s="7">
        <f>MOD(E1,60)</f>
        <v>39.11187780365708</v>
      </c>
      <c r="J1" s="3" t="s">
        <v>22</v>
      </c>
      <c r="K1">
        <f>SUM(B20:Y20)</f>
        <v>110</v>
      </c>
      <c r="O1" s="3" t="s">
        <v>44</v>
      </c>
      <c r="P1">
        <f>K1/F1</f>
        <v>1.1621535447814575</v>
      </c>
    </row>
    <row r="2" spans="1:25" x14ac:dyDescent="0.25">
      <c r="N2" s="5" t="s">
        <v>46</v>
      </c>
      <c r="P2" s="5" t="s">
        <v>48</v>
      </c>
    </row>
    <row r="3" spans="1:25" s="1" customFormat="1" x14ac:dyDescent="0.25">
      <c r="A3" s="1" t="s">
        <v>1</v>
      </c>
      <c r="B3" s="4" t="s">
        <v>0</v>
      </c>
      <c r="C3" s="5" t="s">
        <v>23</v>
      </c>
      <c r="D3" s="5" t="s">
        <v>25</v>
      </c>
      <c r="E3" s="4" t="s">
        <v>8</v>
      </c>
      <c r="F3" s="4" t="s">
        <v>9</v>
      </c>
      <c r="G3" s="5" t="s">
        <v>26</v>
      </c>
      <c r="H3" s="4" t="s">
        <v>7</v>
      </c>
      <c r="I3" s="4" t="s">
        <v>10</v>
      </c>
      <c r="J3" s="5" t="s">
        <v>24</v>
      </c>
      <c r="K3" s="4" t="s">
        <v>11</v>
      </c>
      <c r="L3" s="4" t="s">
        <v>12</v>
      </c>
      <c r="M3" s="4" t="s">
        <v>13</v>
      </c>
      <c r="N3" s="5" t="s">
        <v>27</v>
      </c>
      <c r="O3" s="5" t="s">
        <v>28</v>
      </c>
      <c r="P3" s="5" t="s">
        <v>47</v>
      </c>
      <c r="Q3" s="5" t="s">
        <v>32</v>
      </c>
      <c r="R3" s="4" t="s">
        <v>14</v>
      </c>
      <c r="S3" s="4" t="s">
        <v>15</v>
      </c>
      <c r="T3" s="5" t="s">
        <v>30</v>
      </c>
      <c r="U3" s="4" t="s">
        <v>16</v>
      </c>
      <c r="V3" s="4" t="s">
        <v>17</v>
      </c>
      <c r="W3" s="5" t="s">
        <v>29</v>
      </c>
      <c r="X3" s="4" t="s">
        <v>18</v>
      </c>
      <c r="Y3" s="4" t="s">
        <v>19</v>
      </c>
    </row>
    <row r="4" spans="1:25" s="6" customFormat="1" x14ac:dyDescent="0.25">
      <c r="A4" s="6" t="s">
        <v>40</v>
      </c>
      <c r="E4" s="6" t="s">
        <v>37</v>
      </c>
      <c r="G4" s="6" t="s">
        <v>37</v>
      </c>
      <c r="N4" s="6" t="s">
        <v>37</v>
      </c>
      <c r="P4" s="6" t="s">
        <v>37</v>
      </c>
      <c r="R4" s="6" t="s">
        <v>37</v>
      </c>
      <c r="T4" s="6" t="s">
        <v>37</v>
      </c>
    </row>
    <row r="5" spans="1:25" s="6" customFormat="1" x14ac:dyDescent="0.25">
      <c r="A5" s="6" t="s">
        <v>33</v>
      </c>
      <c r="M5" s="6" t="s">
        <v>37</v>
      </c>
      <c r="N5" s="6" t="s">
        <v>37</v>
      </c>
      <c r="O5" s="6" t="s">
        <v>37</v>
      </c>
      <c r="P5" s="6" t="s">
        <v>37</v>
      </c>
      <c r="Q5" s="6" t="s">
        <v>37</v>
      </c>
      <c r="R5" s="6" t="s">
        <v>37</v>
      </c>
      <c r="S5" s="6" t="s">
        <v>37</v>
      </c>
      <c r="T5" s="6" t="s">
        <v>37</v>
      </c>
      <c r="U5" s="6" t="s">
        <v>37</v>
      </c>
      <c r="V5" s="6" t="s">
        <v>37</v>
      </c>
      <c r="W5" s="6" t="s">
        <v>37</v>
      </c>
      <c r="X5" s="6" t="s">
        <v>37</v>
      </c>
      <c r="Y5" s="6" t="s">
        <v>37</v>
      </c>
    </row>
    <row r="6" spans="1:25" s="6" customFormat="1" x14ac:dyDescent="0.25">
      <c r="A6" s="6" t="s">
        <v>34</v>
      </c>
      <c r="C6" s="6" t="s">
        <v>37</v>
      </c>
      <c r="D6" s="6" t="s">
        <v>37</v>
      </c>
      <c r="H6" s="6" t="s">
        <v>37</v>
      </c>
      <c r="I6" s="6" t="s">
        <v>37</v>
      </c>
      <c r="K6" s="6" t="s">
        <v>37</v>
      </c>
      <c r="O6" s="6" t="s">
        <v>37</v>
      </c>
      <c r="Q6" s="6" t="s">
        <v>37</v>
      </c>
      <c r="U6" s="6" t="s">
        <v>37</v>
      </c>
      <c r="V6" s="6" t="s">
        <v>37</v>
      </c>
      <c r="X6" s="6" t="s">
        <v>37</v>
      </c>
    </row>
    <row r="7" spans="1:25" s="6" customFormat="1" x14ac:dyDescent="0.25">
      <c r="A7" s="6" t="s">
        <v>35</v>
      </c>
      <c r="J7" s="6" t="s">
        <v>37</v>
      </c>
      <c r="L7" s="6" t="s">
        <v>37</v>
      </c>
      <c r="W7" s="6" t="s">
        <v>37</v>
      </c>
      <c r="Y7" s="6" t="s">
        <v>37</v>
      </c>
    </row>
    <row r="8" spans="1:25" s="6" customFormat="1" x14ac:dyDescent="0.25">
      <c r="A8" s="6" t="s">
        <v>36</v>
      </c>
      <c r="C8" s="6" t="s">
        <v>38</v>
      </c>
      <c r="D8" s="6" t="s">
        <v>39</v>
      </c>
      <c r="G8" s="6" t="s">
        <v>41</v>
      </c>
      <c r="J8" s="6" t="s">
        <v>38</v>
      </c>
      <c r="N8" s="6" t="s">
        <v>38</v>
      </c>
      <c r="O8" s="6" t="s">
        <v>38</v>
      </c>
      <c r="P8" s="6" t="s">
        <v>39</v>
      </c>
      <c r="Q8" s="6" t="s">
        <v>39</v>
      </c>
      <c r="T8" s="6" t="s">
        <v>41</v>
      </c>
      <c r="W8" s="6" t="s">
        <v>38</v>
      </c>
    </row>
    <row r="9" spans="1:25" s="6" customFormat="1" x14ac:dyDescent="0.25">
      <c r="A9" s="6" t="s">
        <v>45</v>
      </c>
      <c r="B9" s="6" t="s">
        <v>37</v>
      </c>
      <c r="E9" s="6" t="s">
        <v>37</v>
      </c>
      <c r="F9" s="6" t="s">
        <v>37</v>
      </c>
      <c r="H9" s="6" t="s">
        <v>37</v>
      </c>
      <c r="I9" s="6" t="s">
        <v>37</v>
      </c>
      <c r="K9" s="6" t="s">
        <v>37</v>
      </c>
      <c r="L9" s="6" t="s">
        <v>37</v>
      </c>
      <c r="M9" s="6" t="s">
        <v>37</v>
      </c>
      <c r="R9" s="6" t="s">
        <v>37</v>
      </c>
      <c r="S9" s="6" t="s">
        <v>37</v>
      </c>
      <c r="U9" s="6" t="s">
        <v>37</v>
      </c>
      <c r="V9" s="6" t="s">
        <v>37</v>
      </c>
      <c r="X9" s="6" t="s">
        <v>37</v>
      </c>
      <c r="Y9" s="6" t="s">
        <v>37</v>
      </c>
    </row>
    <row r="10" spans="1:25" x14ac:dyDescent="0.25">
      <c r="A10" s="11" t="s">
        <v>2</v>
      </c>
      <c r="B10" s="12">
        <f>MIN(B22:B111)</f>
        <v>9.7799999999999994</v>
      </c>
      <c r="C10" s="12">
        <f t="shared" ref="C10:Y10" si="0">MIN(C22:C111)</f>
        <v>9.18</v>
      </c>
      <c r="D10" s="12">
        <f t="shared" si="0"/>
        <v>19.850000000000001</v>
      </c>
      <c r="E10" s="12">
        <f t="shared" si="0"/>
        <v>13.78</v>
      </c>
      <c r="F10" s="12">
        <f t="shared" si="0"/>
        <v>18.93</v>
      </c>
      <c r="G10" s="12">
        <f t="shared" si="0"/>
        <v>9.0500000000000007</v>
      </c>
      <c r="H10" s="12">
        <f t="shared" si="0"/>
        <v>9.25</v>
      </c>
      <c r="I10" s="12">
        <f t="shared" si="0"/>
        <v>18.579999999999998</v>
      </c>
      <c r="J10" s="12">
        <f t="shared" si="0"/>
        <v>29.98</v>
      </c>
      <c r="K10" s="12">
        <f t="shared" si="0"/>
        <v>34.200000000000003</v>
      </c>
      <c r="L10" s="12">
        <f t="shared" si="0"/>
        <v>9.65</v>
      </c>
      <c r="M10" s="12">
        <f t="shared" si="0"/>
        <v>4.03</v>
      </c>
      <c r="N10" s="12">
        <f>MIN(N22:N111)</f>
        <v>3.55</v>
      </c>
      <c r="O10" s="12">
        <f t="shared" si="0"/>
        <v>10.28</v>
      </c>
      <c r="P10" s="12">
        <f>MIN(P22:P111)</f>
        <v>3.85</v>
      </c>
      <c r="Q10" s="12">
        <f t="shared" si="0"/>
        <v>14.76</v>
      </c>
      <c r="R10" s="12">
        <f t="shared" si="0"/>
        <v>7.15</v>
      </c>
      <c r="S10" s="12">
        <f t="shared" si="0"/>
        <v>12.73</v>
      </c>
      <c r="T10" s="12">
        <f t="shared" si="0"/>
        <v>5.08</v>
      </c>
      <c r="U10" s="12">
        <f t="shared" si="0"/>
        <v>5.28</v>
      </c>
      <c r="V10" s="12">
        <f t="shared" si="0"/>
        <v>4.8099999999999996</v>
      </c>
      <c r="W10" s="12">
        <f t="shared" si="0"/>
        <v>9.08</v>
      </c>
      <c r="X10" s="12">
        <f t="shared" si="0"/>
        <v>14.01</v>
      </c>
      <c r="Y10" s="2">
        <f t="shared" si="0"/>
        <v>6.11</v>
      </c>
    </row>
    <row r="11" spans="1:25" x14ac:dyDescent="0.25">
      <c r="A11" s="11" t="s">
        <v>3</v>
      </c>
      <c r="B11" s="12">
        <f>MAX(B22:B111)</f>
        <v>38.21</v>
      </c>
      <c r="C11" s="12">
        <f t="shared" ref="C11:Y11" si="1">MAX(C22:C111)</f>
        <v>63.08</v>
      </c>
      <c r="D11" s="12">
        <f t="shared" si="1"/>
        <v>31.18</v>
      </c>
      <c r="E11" s="12">
        <f t="shared" si="1"/>
        <v>38.11</v>
      </c>
      <c r="F11" s="12">
        <f t="shared" si="1"/>
        <v>75.45</v>
      </c>
      <c r="G11" s="12">
        <f t="shared" si="1"/>
        <v>41.55</v>
      </c>
      <c r="H11" s="12">
        <f t="shared" si="1"/>
        <v>61.43</v>
      </c>
      <c r="I11" s="12">
        <f t="shared" si="1"/>
        <v>93</v>
      </c>
      <c r="J11" s="12">
        <f t="shared" si="1"/>
        <v>112.01</v>
      </c>
      <c r="K11" s="12">
        <f t="shared" si="1"/>
        <v>76.53</v>
      </c>
      <c r="L11" s="12">
        <f t="shared" si="1"/>
        <v>66.55</v>
      </c>
      <c r="M11" s="12">
        <f t="shared" si="1"/>
        <v>51.48</v>
      </c>
      <c r="N11" s="12">
        <f>MAX(N22:N111)</f>
        <v>17.03</v>
      </c>
      <c r="O11" s="12">
        <f t="shared" si="1"/>
        <v>19.78</v>
      </c>
      <c r="P11" s="12">
        <f>MAX(P22:P111)</f>
        <v>20.68</v>
      </c>
      <c r="Q11" s="12">
        <f t="shared" si="1"/>
        <v>14.76</v>
      </c>
      <c r="R11" s="12">
        <f t="shared" si="1"/>
        <v>23.63</v>
      </c>
      <c r="S11" s="12">
        <f t="shared" si="1"/>
        <v>63.01</v>
      </c>
      <c r="T11" s="12">
        <f t="shared" si="1"/>
        <v>9.7799999999999994</v>
      </c>
      <c r="U11" s="12">
        <f t="shared" si="1"/>
        <v>35.75</v>
      </c>
      <c r="V11" s="12">
        <f t="shared" si="1"/>
        <v>64.41</v>
      </c>
      <c r="W11" s="12">
        <f t="shared" si="1"/>
        <v>14.13</v>
      </c>
      <c r="X11" s="12">
        <f t="shared" si="1"/>
        <v>50.76</v>
      </c>
      <c r="Y11" s="2">
        <f t="shared" si="1"/>
        <v>54.53</v>
      </c>
    </row>
    <row r="12" spans="1:25" x14ac:dyDescent="0.25">
      <c r="A12" s="11" t="s">
        <v>4</v>
      </c>
      <c r="B12" s="12">
        <f>(SUM(B22:B111)-B11-B10)/(B16-2)</f>
        <v>24.901428571428575</v>
      </c>
      <c r="C12" s="12">
        <f t="shared" ref="C12:Y12" si="2">(SUM(C22:C111)-C11-C10)/(C16-2)</f>
        <v>29.724444444444448</v>
      </c>
      <c r="D12" s="12">
        <f t="shared" si="2"/>
        <v>28.75</v>
      </c>
      <c r="E12" s="12">
        <f t="shared" si="2"/>
        <v>21.156428571428574</v>
      </c>
      <c r="F12" s="12">
        <f t="shared" si="2"/>
        <v>38.69714285714285</v>
      </c>
      <c r="G12" s="12">
        <f t="shared" si="2"/>
        <v>21.203333333333333</v>
      </c>
      <c r="H12" s="12">
        <f t="shared" si="2"/>
        <v>31.163478260869564</v>
      </c>
      <c r="I12" s="12">
        <f t="shared" si="2"/>
        <v>49.11055555555555</v>
      </c>
      <c r="J12" s="12">
        <f t="shared" si="2"/>
        <v>33.449999999999989</v>
      </c>
      <c r="K12" s="12">
        <f t="shared" si="2"/>
        <v>48.323333333333338</v>
      </c>
      <c r="L12" s="12">
        <f t="shared" si="2"/>
        <v>40.60857142857143</v>
      </c>
      <c r="M12" s="12">
        <f t="shared" si="2"/>
        <v>22.134444444444448</v>
      </c>
      <c r="N12" s="12">
        <f t="shared" si="2"/>
        <v>11.638750000000002</v>
      </c>
      <c r="O12" s="12">
        <f t="shared" si="2"/>
        <v>16.239999999999998</v>
      </c>
      <c r="P12" s="12">
        <f>(SUM(P22:P111)-P11-P10)/(P16-2)</f>
        <v>14.23</v>
      </c>
      <c r="Q12" s="12">
        <f t="shared" si="2"/>
        <v>14.76</v>
      </c>
      <c r="R12" s="12">
        <f t="shared" si="2"/>
        <v>15.283888888888889</v>
      </c>
      <c r="S12" s="12">
        <f t="shared" si="2"/>
        <v>31.283333333333321</v>
      </c>
      <c r="T12" s="12">
        <f t="shared" si="2"/>
        <v>6.4700000000000015</v>
      </c>
      <c r="U12" s="12">
        <f t="shared" si="2"/>
        <v>19.114444444444445</v>
      </c>
      <c r="V12" s="12">
        <f t="shared" si="2"/>
        <v>33.15</v>
      </c>
      <c r="W12" s="12">
        <f t="shared" si="2"/>
        <v>12.079999999999997</v>
      </c>
      <c r="X12" s="12">
        <f t="shared" si="2"/>
        <v>28.242777777777778</v>
      </c>
      <c r="Y12" s="2">
        <f t="shared" si="2"/>
        <v>28.059000000000005</v>
      </c>
    </row>
    <row r="13" spans="1:25" x14ac:dyDescent="0.25">
      <c r="A13" s="13">
        <v>-0.1</v>
      </c>
      <c r="B13" s="12">
        <f>B12*0.9</f>
        <v>22.411285714285718</v>
      </c>
      <c r="C13" s="12">
        <f t="shared" ref="C13:Y13" si="3">C12*0.9</f>
        <v>26.752000000000002</v>
      </c>
      <c r="D13" s="12">
        <f t="shared" si="3"/>
        <v>25.875</v>
      </c>
      <c r="E13" s="12">
        <f t="shared" si="3"/>
        <v>19.040785714285718</v>
      </c>
      <c r="F13" s="12">
        <f t="shared" si="3"/>
        <v>34.82742857142857</v>
      </c>
      <c r="G13" s="12">
        <f t="shared" si="3"/>
        <v>19.083000000000002</v>
      </c>
      <c r="H13" s="12">
        <f t="shared" si="3"/>
        <v>28.047130434782609</v>
      </c>
      <c r="I13" s="12">
        <f t="shared" si="3"/>
        <v>44.199499999999993</v>
      </c>
      <c r="J13" s="12">
        <f t="shared" si="3"/>
        <v>30.10499999999999</v>
      </c>
      <c r="K13" s="12">
        <f t="shared" si="3"/>
        <v>43.491000000000007</v>
      </c>
      <c r="L13" s="12">
        <f t="shared" si="3"/>
        <v>36.547714285714285</v>
      </c>
      <c r="M13" s="12">
        <f t="shared" si="3"/>
        <v>19.921000000000003</v>
      </c>
      <c r="N13" s="12">
        <f t="shared" si="3"/>
        <v>10.474875000000003</v>
      </c>
      <c r="O13" s="12">
        <f t="shared" si="3"/>
        <v>14.616</v>
      </c>
      <c r="P13" s="12">
        <f>P12*0.9</f>
        <v>12.807</v>
      </c>
      <c r="Q13" s="12">
        <f t="shared" si="3"/>
        <v>13.284000000000001</v>
      </c>
      <c r="R13" s="12">
        <f t="shared" si="3"/>
        <v>13.7555</v>
      </c>
      <c r="S13" s="12">
        <f t="shared" si="3"/>
        <v>28.15499999999999</v>
      </c>
      <c r="T13" s="12">
        <f t="shared" si="3"/>
        <v>5.8230000000000013</v>
      </c>
      <c r="U13" s="12">
        <f t="shared" si="3"/>
        <v>17.202999999999999</v>
      </c>
      <c r="V13" s="12">
        <f t="shared" si="3"/>
        <v>29.835000000000001</v>
      </c>
      <c r="W13" s="12">
        <f t="shared" si="3"/>
        <v>10.871999999999996</v>
      </c>
      <c r="X13" s="12">
        <f t="shared" si="3"/>
        <v>25.418500000000002</v>
      </c>
      <c r="Y13" s="2">
        <f t="shared" si="3"/>
        <v>25.253100000000003</v>
      </c>
    </row>
    <row r="14" spans="1:25" x14ac:dyDescent="0.25">
      <c r="A14" s="17">
        <v>-0.2</v>
      </c>
      <c r="B14" s="16">
        <f>B12*0.8</f>
        <v>19.921142857142861</v>
      </c>
      <c r="C14" s="16">
        <f t="shared" ref="C14:Y14" si="4">C12*0.8</f>
        <v>23.779555555555561</v>
      </c>
      <c r="D14" s="16">
        <f t="shared" si="4"/>
        <v>23</v>
      </c>
      <c r="E14" s="16">
        <f t="shared" si="4"/>
        <v>16.925142857142859</v>
      </c>
      <c r="F14" s="16">
        <f t="shared" si="4"/>
        <v>30.957714285714282</v>
      </c>
      <c r="G14" s="16">
        <f t="shared" si="4"/>
        <v>16.962666666666667</v>
      </c>
      <c r="H14" s="16">
        <f t="shared" si="4"/>
        <v>24.930782608695651</v>
      </c>
      <c r="I14" s="16">
        <f t="shared" si="4"/>
        <v>39.288444444444444</v>
      </c>
      <c r="J14" s="16">
        <f t="shared" si="4"/>
        <v>26.759999999999991</v>
      </c>
      <c r="K14" s="16">
        <f t="shared" si="4"/>
        <v>38.658666666666676</v>
      </c>
      <c r="L14" s="16">
        <f t="shared" si="4"/>
        <v>32.486857142857147</v>
      </c>
      <c r="M14" s="16">
        <f t="shared" si="4"/>
        <v>17.707555555555558</v>
      </c>
      <c r="N14" s="16">
        <f>N12*0.8</f>
        <v>9.3110000000000017</v>
      </c>
      <c r="O14" s="16">
        <f t="shared" si="4"/>
        <v>12.991999999999999</v>
      </c>
      <c r="P14" s="16">
        <f>P12*0.8</f>
        <v>11.384</v>
      </c>
      <c r="Q14" s="16">
        <f t="shared" si="4"/>
        <v>11.808</v>
      </c>
      <c r="R14" s="16">
        <f t="shared" si="4"/>
        <v>12.227111111111112</v>
      </c>
      <c r="S14" s="16">
        <f t="shared" si="4"/>
        <v>25.026666666666657</v>
      </c>
      <c r="T14" s="16">
        <f t="shared" si="4"/>
        <v>5.1760000000000019</v>
      </c>
      <c r="U14" s="16">
        <f t="shared" si="4"/>
        <v>15.291555555555556</v>
      </c>
      <c r="V14" s="16">
        <f t="shared" si="4"/>
        <v>26.52</v>
      </c>
      <c r="W14" s="16">
        <f t="shared" si="4"/>
        <v>9.6639999999999979</v>
      </c>
      <c r="X14" s="16">
        <f t="shared" si="4"/>
        <v>22.594222222222225</v>
      </c>
      <c r="Y14" s="16">
        <f t="shared" si="4"/>
        <v>22.447200000000006</v>
      </c>
    </row>
    <row r="15" spans="1:25" x14ac:dyDescent="0.25">
      <c r="A15" s="11" t="s">
        <v>5</v>
      </c>
      <c r="B15" s="12">
        <f>(B12+B10)/2</f>
        <v>17.340714285714288</v>
      </c>
      <c r="C15" s="12">
        <f t="shared" ref="C15:Y15" si="5">(C12+C10)/2</f>
        <v>19.452222222222225</v>
      </c>
      <c r="D15" s="12">
        <f t="shared" si="5"/>
        <v>24.3</v>
      </c>
      <c r="E15" s="12">
        <f t="shared" si="5"/>
        <v>17.468214285714286</v>
      </c>
      <c r="F15" s="12">
        <f t="shared" si="5"/>
        <v>28.813571428571425</v>
      </c>
      <c r="G15" s="12">
        <f t="shared" si="5"/>
        <v>15.126666666666667</v>
      </c>
      <c r="H15" s="12">
        <f t="shared" si="5"/>
        <v>20.206739130434784</v>
      </c>
      <c r="I15" s="12">
        <f t="shared" si="5"/>
        <v>33.845277777777774</v>
      </c>
      <c r="J15" s="12">
        <f t="shared" si="5"/>
        <v>31.714999999999996</v>
      </c>
      <c r="K15" s="12">
        <f t="shared" si="5"/>
        <v>41.26166666666667</v>
      </c>
      <c r="L15" s="12">
        <f t="shared" si="5"/>
        <v>25.129285714285714</v>
      </c>
      <c r="M15" s="12">
        <f t="shared" si="5"/>
        <v>13.082222222222224</v>
      </c>
      <c r="N15" s="12">
        <f>(N12+N10)/2</f>
        <v>7.5943750000000012</v>
      </c>
      <c r="O15" s="12">
        <f t="shared" si="5"/>
        <v>13.259999999999998</v>
      </c>
      <c r="P15" s="12">
        <f>(P12+P10)/2</f>
        <v>9.0400000000000009</v>
      </c>
      <c r="Q15" s="12">
        <f t="shared" si="5"/>
        <v>14.76</v>
      </c>
      <c r="R15" s="12">
        <f t="shared" si="5"/>
        <v>11.216944444444444</v>
      </c>
      <c r="S15" s="12">
        <f t="shared" si="5"/>
        <v>22.006666666666661</v>
      </c>
      <c r="T15" s="12">
        <f t="shared" si="5"/>
        <v>5.7750000000000004</v>
      </c>
      <c r="U15" s="12">
        <f t="shared" si="5"/>
        <v>12.197222222222223</v>
      </c>
      <c r="V15" s="12">
        <f t="shared" si="5"/>
        <v>18.98</v>
      </c>
      <c r="W15" s="12">
        <f t="shared" si="5"/>
        <v>10.579999999999998</v>
      </c>
      <c r="X15" s="12">
        <f t="shared" si="5"/>
        <v>21.12638888888889</v>
      </c>
      <c r="Y15" s="2">
        <f t="shared" si="5"/>
        <v>17.084500000000002</v>
      </c>
    </row>
    <row r="16" spans="1:25" x14ac:dyDescent="0.25">
      <c r="A16" s="9" t="s">
        <v>6</v>
      </c>
      <c r="B16" s="9">
        <f>COUNT(B22:B111)</f>
        <v>23</v>
      </c>
      <c r="C16" s="9">
        <f t="shared" ref="C16:Y16" si="6">COUNT(C22:C111)</f>
        <v>11</v>
      </c>
      <c r="D16" s="9">
        <f t="shared" si="6"/>
        <v>3</v>
      </c>
      <c r="E16" s="9">
        <f t="shared" si="6"/>
        <v>30</v>
      </c>
      <c r="F16" s="9">
        <f t="shared" si="6"/>
        <v>30</v>
      </c>
      <c r="G16" s="9">
        <f t="shared" si="6"/>
        <v>11</v>
      </c>
      <c r="H16" s="9">
        <f t="shared" si="6"/>
        <v>25</v>
      </c>
      <c r="I16" s="9">
        <f t="shared" si="6"/>
        <v>20</v>
      </c>
      <c r="J16" s="9">
        <f t="shared" si="6"/>
        <v>3</v>
      </c>
      <c r="K16" s="9">
        <f t="shared" si="6"/>
        <v>20</v>
      </c>
      <c r="L16" s="9">
        <f t="shared" si="6"/>
        <v>9</v>
      </c>
      <c r="M16" s="9">
        <f t="shared" si="6"/>
        <v>20</v>
      </c>
      <c r="N16" s="9">
        <f>COUNT(N22:N111)</f>
        <v>10</v>
      </c>
      <c r="O16" s="9">
        <f t="shared" si="6"/>
        <v>4</v>
      </c>
      <c r="P16" s="9">
        <f>COUNT(P22:P111)</f>
        <v>4</v>
      </c>
      <c r="Q16" s="9">
        <f t="shared" si="6"/>
        <v>1</v>
      </c>
      <c r="R16" s="9">
        <f t="shared" si="6"/>
        <v>20</v>
      </c>
      <c r="S16" s="9">
        <f t="shared" si="6"/>
        <v>20</v>
      </c>
      <c r="T16" s="9">
        <f t="shared" si="6"/>
        <v>4</v>
      </c>
      <c r="U16" s="9">
        <f t="shared" si="6"/>
        <v>20</v>
      </c>
      <c r="V16" s="9">
        <f t="shared" si="6"/>
        <v>20</v>
      </c>
      <c r="W16" s="9">
        <f t="shared" si="6"/>
        <v>3</v>
      </c>
      <c r="X16" s="9">
        <f t="shared" si="6"/>
        <v>20</v>
      </c>
      <c r="Y16">
        <f t="shared" si="6"/>
        <v>12</v>
      </c>
    </row>
    <row r="17" spans="1:25" s="2" customFormat="1" x14ac:dyDescent="0.25">
      <c r="A17" s="10" t="s">
        <v>42</v>
      </c>
      <c r="B17" s="10">
        <f>(1+(0.5*B5+0.2*B6+1*B7+0.4*B8))*(1-0.3*B4)*(1+0.2*B9)</f>
        <v>1.2</v>
      </c>
      <c r="C17" s="10">
        <f t="shared" ref="C17:Y17" si="7">(1+(0.5*C5+0.2*C6+1*C7+0.4*C8))*(1-0.3*C4)*(1+0.2*C9)</f>
        <v>2</v>
      </c>
      <c r="D17" s="10">
        <f t="shared" si="7"/>
        <v>2.4000000000000004</v>
      </c>
      <c r="E17" s="10">
        <f t="shared" si="7"/>
        <v>0.84</v>
      </c>
      <c r="F17" s="10">
        <f t="shared" si="7"/>
        <v>1.2</v>
      </c>
      <c r="G17" s="10">
        <f t="shared" si="7"/>
        <v>2.0999999999999996</v>
      </c>
      <c r="H17" s="10">
        <f t="shared" si="7"/>
        <v>1.44</v>
      </c>
      <c r="I17" s="10">
        <f t="shared" si="7"/>
        <v>1.44</v>
      </c>
      <c r="J17" s="10">
        <f t="shared" si="7"/>
        <v>2.8</v>
      </c>
      <c r="K17" s="10">
        <f t="shared" si="7"/>
        <v>1.44</v>
      </c>
      <c r="L17" s="10">
        <f t="shared" si="7"/>
        <v>2.4</v>
      </c>
      <c r="M17" s="10">
        <f t="shared" si="7"/>
        <v>1.7999999999999998</v>
      </c>
      <c r="N17" s="10">
        <f t="shared" si="7"/>
        <v>1.6099999999999999</v>
      </c>
      <c r="O17" s="10">
        <f t="shared" si="7"/>
        <v>2.5</v>
      </c>
      <c r="P17" s="10">
        <f t="shared" si="7"/>
        <v>1.89</v>
      </c>
      <c r="Q17" s="10">
        <f t="shared" si="7"/>
        <v>2.9000000000000004</v>
      </c>
      <c r="R17" s="10">
        <f t="shared" si="7"/>
        <v>1.2599999999999998</v>
      </c>
      <c r="S17" s="10">
        <f t="shared" si="7"/>
        <v>1.7999999999999998</v>
      </c>
      <c r="T17" s="10">
        <f t="shared" si="7"/>
        <v>2.4499999999999997</v>
      </c>
      <c r="U17" s="10">
        <f t="shared" si="7"/>
        <v>2.04</v>
      </c>
      <c r="V17" s="10">
        <f t="shared" si="7"/>
        <v>2.04</v>
      </c>
      <c r="W17" s="10">
        <f t="shared" si="7"/>
        <v>3.3</v>
      </c>
      <c r="X17" s="10">
        <f t="shared" si="7"/>
        <v>2.04</v>
      </c>
      <c r="Y17" s="10">
        <f t="shared" si="7"/>
        <v>3</v>
      </c>
    </row>
    <row r="18" spans="1:25" x14ac:dyDescent="0.25">
      <c r="A18" s="8" t="s">
        <v>20</v>
      </c>
      <c r="B18" s="15">
        <f>B12*5*B17</f>
        <v>149.40857142857143</v>
      </c>
      <c r="C18" s="15">
        <f>C12*5*C17</f>
        <v>297.24444444444447</v>
      </c>
      <c r="D18" s="15">
        <f t="shared" ref="D18:X18" si="8">D12*5*D17</f>
        <v>345.00000000000006</v>
      </c>
      <c r="E18" s="15">
        <f t="shared" si="8"/>
        <v>88.857000000000014</v>
      </c>
      <c r="F18" s="15">
        <f t="shared" si="8"/>
        <v>232.1828571428571</v>
      </c>
      <c r="G18" s="15">
        <f t="shared" si="8"/>
        <v>222.63499999999996</v>
      </c>
      <c r="H18" s="15">
        <f t="shared" si="8"/>
        <v>224.37704347826084</v>
      </c>
      <c r="I18" s="15">
        <f t="shared" si="8"/>
        <v>353.59599999999995</v>
      </c>
      <c r="J18" s="15">
        <f t="shared" si="8"/>
        <v>468.29999999999978</v>
      </c>
      <c r="K18" s="15">
        <f t="shared" si="8"/>
        <v>347.928</v>
      </c>
      <c r="L18" s="15">
        <f t="shared" si="8"/>
        <v>487.30285714285714</v>
      </c>
      <c r="M18" s="15">
        <f t="shared" si="8"/>
        <v>199.21000000000004</v>
      </c>
      <c r="N18" s="15">
        <f t="shared" si="8"/>
        <v>93.691937500000009</v>
      </c>
      <c r="O18" s="15">
        <f t="shared" si="8"/>
        <v>202.99999999999997</v>
      </c>
      <c r="P18" s="15">
        <f t="shared" si="8"/>
        <v>134.4735</v>
      </c>
      <c r="Q18" s="15">
        <f t="shared" si="8"/>
        <v>214.02</v>
      </c>
      <c r="R18" s="15">
        <f t="shared" si="8"/>
        <v>96.288499999999999</v>
      </c>
      <c r="S18" s="15">
        <f t="shared" si="8"/>
        <v>281.54999999999984</v>
      </c>
      <c r="T18" s="15">
        <f t="shared" si="8"/>
        <v>79.257500000000007</v>
      </c>
      <c r="U18" s="15">
        <f t="shared" si="8"/>
        <v>194.96733333333333</v>
      </c>
      <c r="V18" s="15">
        <f t="shared" si="8"/>
        <v>338.13</v>
      </c>
      <c r="W18" s="15">
        <f t="shared" si="8"/>
        <v>199.31999999999994</v>
      </c>
      <c r="X18" s="15">
        <f t="shared" si="8"/>
        <v>288.07633333333337</v>
      </c>
      <c r="Y18">
        <f>Y12*5</f>
        <v>140.29500000000002</v>
      </c>
    </row>
    <row r="19" spans="1:25" x14ac:dyDescent="0.25">
      <c r="A19" s="9" t="s">
        <v>31</v>
      </c>
      <c r="B19" s="9">
        <f>CEILING(B18/60, 1)</f>
        <v>3</v>
      </c>
      <c r="C19" s="9">
        <f t="shared" ref="C19:Y19" si="9">CEILING(C18/60, 1)</f>
        <v>5</v>
      </c>
      <c r="D19" s="9">
        <f t="shared" si="9"/>
        <v>6</v>
      </c>
      <c r="E19" s="9">
        <f t="shared" si="9"/>
        <v>2</v>
      </c>
      <c r="F19" s="9">
        <f t="shared" si="9"/>
        <v>4</v>
      </c>
      <c r="G19" s="9">
        <f t="shared" si="9"/>
        <v>4</v>
      </c>
      <c r="H19" s="9">
        <f t="shared" si="9"/>
        <v>4</v>
      </c>
      <c r="I19" s="9">
        <f t="shared" si="9"/>
        <v>6</v>
      </c>
      <c r="J19" s="9">
        <f t="shared" si="9"/>
        <v>8</v>
      </c>
      <c r="K19" s="9">
        <f t="shared" si="9"/>
        <v>6</v>
      </c>
      <c r="L19" s="9">
        <f t="shared" si="9"/>
        <v>9</v>
      </c>
      <c r="M19" s="9">
        <f t="shared" si="9"/>
        <v>4</v>
      </c>
      <c r="N19" s="9">
        <f t="shared" si="9"/>
        <v>2</v>
      </c>
      <c r="O19" s="9">
        <f t="shared" si="9"/>
        <v>4</v>
      </c>
      <c r="P19" s="9">
        <f>CEILING(P18/60, 1)</f>
        <v>3</v>
      </c>
      <c r="Q19" s="9">
        <f t="shared" si="9"/>
        <v>4</v>
      </c>
      <c r="R19" s="9">
        <f t="shared" si="9"/>
        <v>2</v>
      </c>
      <c r="S19" s="9">
        <f t="shared" si="9"/>
        <v>5</v>
      </c>
      <c r="T19" s="9">
        <f t="shared" si="9"/>
        <v>2</v>
      </c>
      <c r="U19" s="9">
        <f t="shared" si="9"/>
        <v>4</v>
      </c>
      <c r="V19" s="9">
        <f t="shared" si="9"/>
        <v>6</v>
      </c>
      <c r="W19" s="9">
        <f t="shared" si="9"/>
        <v>4</v>
      </c>
      <c r="X19" s="9">
        <f t="shared" si="9"/>
        <v>5</v>
      </c>
      <c r="Y19">
        <f t="shared" si="9"/>
        <v>3</v>
      </c>
    </row>
    <row r="20" spans="1:25" x14ac:dyDescent="0.25">
      <c r="A20" t="s">
        <v>21</v>
      </c>
      <c r="B20" s="14">
        <v>3</v>
      </c>
      <c r="C20" s="14">
        <v>5</v>
      </c>
      <c r="D20" s="14">
        <v>10</v>
      </c>
      <c r="E20" s="14">
        <v>2</v>
      </c>
      <c r="F20" s="14">
        <v>4</v>
      </c>
      <c r="G20" s="14">
        <v>5</v>
      </c>
      <c r="H20" s="14">
        <v>4</v>
      </c>
      <c r="I20" s="14">
        <v>5</v>
      </c>
      <c r="J20" s="14">
        <v>10</v>
      </c>
      <c r="K20" s="14">
        <v>5</v>
      </c>
      <c r="L20" s="14">
        <v>5</v>
      </c>
      <c r="M20" s="14">
        <v>4</v>
      </c>
      <c r="N20" s="14">
        <v>2</v>
      </c>
      <c r="O20" s="14">
        <v>5</v>
      </c>
      <c r="P20" s="14">
        <v>3</v>
      </c>
      <c r="Q20" s="14"/>
      <c r="R20" s="14">
        <v>2</v>
      </c>
      <c r="S20" s="14">
        <v>5</v>
      </c>
      <c r="T20" s="14">
        <v>4</v>
      </c>
      <c r="U20" s="14">
        <v>4</v>
      </c>
      <c r="V20" s="14">
        <v>3</v>
      </c>
      <c r="W20" s="14">
        <v>10</v>
      </c>
      <c r="X20" s="14">
        <v>5</v>
      </c>
      <c r="Y20" s="14">
        <v>5</v>
      </c>
    </row>
    <row r="21" spans="1:25" x14ac:dyDescent="0.25">
      <c r="G21" s="3"/>
    </row>
    <row r="22" spans="1:25" x14ac:dyDescent="0.25">
      <c r="B22">
        <v>14.08</v>
      </c>
      <c r="C22">
        <v>10.15</v>
      </c>
      <c r="D22">
        <v>19.850000000000001</v>
      </c>
      <c r="E22">
        <v>21.21</v>
      </c>
      <c r="F22">
        <v>30.71</v>
      </c>
      <c r="G22">
        <v>30.31</v>
      </c>
      <c r="H22">
        <v>44.41</v>
      </c>
      <c r="I22">
        <v>23.11</v>
      </c>
      <c r="J22">
        <v>33.450000000000003</v>
      </c>
      <c r="K22">
        <v>47.15</v>
      </c>
      <c r="L22">
        <v>59.61</v>
      </c>
      <c r="M22">
        <v>22.65</v>
      </c>
      <c r="N22">
        <v>3.55</v>
      </c>
      <c r="O22">
        <v>10.28</v>
      </c>
      <c r="P22">
        <v>3.85</v>
      </c>
      <c r="Q22">
        <v>14.76</v>
      </c>
      <c r="R22">
        <v>23.63</v>
      </c>
      <c r="S22">
        <v>44.61</v>
      </c>
      <c r="T22">
        <v>5.08</v>
      </c>
      <c r="U22">
        <v>24.86</v>
      </c>
      <c r="V22">
        <v>9.6300000000000008</v>
      </c>
      <c r="W22">
        <v>12.08</v>
      </c>
      <c r="X22">
        <v>40.43</v>
      </c>
      <c r="Y22">
        <v>6.11</v>
      </c>
    </row>
    <row r="23" spans="1:25" x14ac:dyDescent="0.25">
      <c r="B23">
        <v>34.58</v>
      </c>
      <c r="C23">
        <v>25.68</v>
      </c>
      <c r="D23">
        <v>31.18</v>
      </c>
      <c r="E23">
        <v>29.01</v>
      </c>
      <c r="F23">
        <v>23.21</v>
      </c>
      <c r="G23">
        <v>27.41</v>
      </c>
      <c r="H23">
        <v>16.010000000000002</v>
      </c>
      <c r="I23">
        <v>80.58</v>
      </c>
      <c r="J23">
        <v>29.98</v>
      </c>
      <c r="K23">
        <v>46.85</v>
      </c>
      <c r="L23">
        <v>9.65</v>
      </c>
      <c r="M23">
        <v>29.3</v>
      </c>
      <c r="N23">
        <v>16.71</v>
      </c>
      <c r="O23">
        <v>13.88</v>
      </c>
      <c r="P23">
        <v>14.25</v>
      </c>
      <c r="R23">
        <v>15.2</v>
      </c>
      <c r="S23">
        <v>33.51</v>
      </c>
      <c r="T23">
        <v>7.03</v>
      </c>
      <c r="U23">
        <v>26.53</v>
      </c>
      <c r="V23">
        <v>32.18</v>
      </c>
      <c r="W23">
        <v>9.08</v>
      </c>
      <c r="X23">
        <v>50.76</v>
      </c>
      <c r="Y23">
        <v>24.31</v>
      </c>
    </row>
    <row r="24" spans="1:25" x14ac:dyDescent="0.25">
      <c r="B24">
        <v>25.68</v>
      </c>
      <c r="C24">
        <v>9.18</v>
      </c>
      <c r="D24">
        <v>28.75</v>
      </c>
      <c r="E24">
        <v>28.45</v>
      </c>
      <c r="F24">
        <v>24.46</v>
      </c>
      <c r="G24">
        <v>18.809999999999999</v>
      </c>
      <c r="H24">
        <v>44.91</v>
      </c>
      <c r="I24">
        <v>70.5</v>
      </c>
      <c r="J24">
        <v>112.01</v>
      </c>
      <c r="K24">
        <v>61.9</v>
      </c>
      <c r="L24">
        <v>66.55</v>
      </c>
      <c r="M24">
        <v>10.33</v>
      </c>
      <c r="N24">
        <v>14.08</v>
      </c>
      <c r="O24">
        <v>19.78</v>
      </c>
      <c r="P24">
        <v>20.68</v>
      </c>
      <c r="R24">
        <v>17.45</v>
      </c>
      <c r="S24">
        <v>41.38</v>
      </c>
      <c r="T24">
        <v>9.7799999999999994</v>
      </c>
      <c r="U24">
        <v>16</v>
      </c>
      <c r="V24">
        <v>53.45</v>
      </c>
      <c r="W24">
        <v>14.13</v>
      </c>
      <c r="X24">
        <v>44.11</v>
      </c>
      <c r="Y24">
        <v>54.53</v>
      </c>
    </row>
    <row r="25" spans="1:25" x14ac:dyDescent="0.25">
      <c r="B25">
        <v>29.35</v>
      </c>
      <c r="C25">
        <v>48.91</v>
      </c>
      <c r="E25">
        <v>25.38</v>
      </c>
      <c r="F25">
        <v>52.46</v>
      </c>
      <c r="G25">
        <v>9.0500000000000007</v>
      </c>
      <c r="H25">
        <v>48.85</v>
      </c>
      <c r="I25">
        <v>28.56</v>
      </c>
      <c r="K25">
        <v>45.78</v>
      </c>
      <c r="L25">
        <v>36.78</v>
      </c>
      <c r="M25">
        <v>6.13</v>
      </c>
      <c r="N25">
        <v>13.68</v>
      </c>
      <c r="O25">
        <v>18.600000000000001</v>
      </c>
      <c r="P25">
        <v>14.21</v>
      </c>
      <c r="R25">
        <v>19.149999999999999</v>
      </c>
      <c r="S25">
        <v>27.78</v>
      </c>
      <c r="T25">
        <v>5.91</v>
      </c>
      <c r="U25">
        <v>29.85</v>
      </c>
      <c r="V25">
        <v>28.13</v>
      </c>
      <c r="X25">
        <v>37.71</v>
      </c>
      <c r="Y25">
        <v>25.86</v>
      </c>
    </row>
    <row r="26" spans="1:25" x14ac:dyDescent="0.25">
      <c r="B26">
        <v>29.35</v>
      </c>
      <c r="C26">
        <v>34.25</v>
      </c>
      <c r="E26">
        <v>15.78</v>
      </c>
      <c r="F26">
        <v>33.409999999999997</v>
      </c>
      <c r="G26">
        <v>18.809999999999999</v>
      </c>
      <c r="H26">
        <v>16.71</v>
      </c>
      <c r="I26">
        <v>57.71</v>
      </c>
      <c r="K26">
        <v>76.53</v>
      </c>
      <c r="L26">
        <v>10.98</v>
      </c>
      <c r="M26">
        <v>22.21</v>
      </c>
      <c r="N26">
        <v>5.36</v>
      </c>
      <c r="R26">
        <v>11.01</v>
      </c>
      <c r="S26">
        <v>37.46</v>
      </c>
      <c r="U26">
        <v>15.61</v>
      </c>
      <c r="V26">
        <v>12.88</v>
      </c>
      <c r="X26">
        <v>19.45</v>
      </c>
      <c r="Y26">
        <v>18.309999999999999</v>
      </c>
    </row>
    <row r="27" spans="1:25" x14ac:dyDescent="0.25">
      <c r="B27">
        <v>24.51</v>
      </c>
      <c r="C27">
        <v>63.08</v>
      </c>
      <c r="E27">
        <v>16.649999999999999</v>
      </c>
      <c r="F27">
        <v>32.81</v>
      </c>
      <c r="G27">
        <v>32.049999999999997</v>
      </c>
      <c r="H27">
        <v>27.65</v>
      </c>
      <c r="I27">
        <v>21.98</v>
      </c>
      <c r="K27">
        <v>42.41</v>
      </c>
      <c r="L27">
        <v>35.28</v>
      </c>
      <c r="M27">
        <v>24.7</v>
      </c>
      <c r="N27">
        <v>14.36</v>
      </c>
      <c r="R27">
        <v>16.93</v>
      </c>
      <c r="S27">
        <v>42.6</v>
      </c>
      <c r="U27">
        <v>26.53</v>
      </c>
      <c r="V27">
        <v>34.11</v>
      </c>
      <c r="X27">
        <v>34.46</v>
      </c>
      <c r="Y27">
        <v>49.21</v>
      </c>
    </row>
    <row r="28" spans="1:25" x14ac:dyDescent="0.25">
      <c r="B28">
        <v>20.65</v>
      </c>
      <c r="C28">
        <v>30.11</v>
      </c>
      <c r="E28">
        <v>20.309999999999999</v>
      </c>
      <c r="F28">
        <v>38.03</v>
      </c>
      <c r="G28">
        <v>16.329999999999998</v>
      </c>
      <c r="H28">
        <v>21.85</v>
      </c>
      <c r="I28">
        <v>63.65</v>
      </c>
      <c r="K28">
        <v>62.45</v>
      </c>
      <c r="L28">
        <v>53.65</v>
      </c>
      <c r="M28">
        <v>26.88</v>
      </c>
      <c r="N28">
        <v>9.86</v>
      </c>
      <c r="R28">
        <v>9.86</v>
      </c>
      <c r="S28">
        <v>18.38</v>
      </c>
      <c r="U28">
        <v>20.309999999999999</v>
      </c>
      <c r="V28">
        <v>24.46</v>
      </c>
      <c r="X28">
        <v>14.01</v>
      </c>
      <c r="Y28">
        <v>28.9</v>
      </c>
    </row>
    <row r="29" spans="1:25" x14ac:dyDescent="0.25">
      <c r="B29">
        <v>31.05</v>
      </c>
      <c r="C29">
        <v>23.85</v>
      </c>
      <c r="E29">
        <v>20.58</v>
      </c>
      <c r="F29">
        <v>24.56</v>
      </c>
      <c r="G29">
        <v>11.88</v>
      </c>
      <c r="H29">
        <v>42.25</v>
      </c>
      <c r="I29">
        <v>44.98</v>
      </c>
      <c r="K29">
        <v>41.73</v>
      </c>
      <c r="L29">
        <v>47.81</v>
      </c>
      <c r="M29">
        <v>29.5</v>
      </c>
      <c r="N29">
        <v>11.31</v>
      </c>
      <c r="R29">
        <v>13.95</v>
      </c>
      <c r="S29">
        <v>12.73</v>
      </c>
      <c r="U29">
        <v>27.15</v>
      </c>
      <c r="V29">
        <v>51.75</v>
      </c>
      <c r="X29">
        <v>14.43</v>
      </c>
      <c r="Y29">
        <v>27.23</v>
      </c>
    </row>
    <row r="30" spans="1:25" x14ac:dyDescent="0.25">
      <c r="B30">
        <v>18.510000000000002</v>
      </c>
      <c r="C30">
        <v>50.91</v>
      </c>
      <c r="E30">
        <v>38.11</v>
      </c>
      <c r="F30">
        <v>75.45</v>
      </c>
      <c r="G30">
        <v>41.55</v>
      </c>
      <c r="H30">
        <v>45.28</v>
      </c>
      <c r="I30">
        <v>37.880000000000003</v>
      </c>
      <c r="K30">
        <v>37.81</v>
      </c>
      <c r="L30">
        <v>40.15</v>
      </c>
      <c r="M30">
        <v>9.3000000000000007</v>
      </c>
      <c r="N30">
        <v>17.03</v>
      </c>
      <c r="R30">
        <v>17.829999999999998</v>
      </c>
      <c r="S30">
        <v>40.479999999999997</v>
      </c>
      <c r="U30">
        <v>18</v>
      </c>
      <c r="V30">
        <v>60.05</v>
      </c>
      <c r="X30">
        <v>21.08</v>
      </c>
      <c r="Y30">
        <v>11.31</v>
      </c>
    </row>
    <row r="31" spans="1:25" x14ac:dyDescent="0.25">
      <c r="B31">
        <v>28.41</v>
      </c>
      <c r="C31">
        <v>19.61</v>
      </c>
      <c r="E31">
        <v>17.98</v>
      </c>
      <c r="F31">
        <v>60.75</v>
      </c>
      <c r="G31">
        <v>16.05</v>
      </c>
      <c r="H31">
        <v>53.4</v>
      </c>
      <c r="I31">
        <v>18.579999999999998</v>
      </c>
      <c r="K31">
        <v>39.450000000000003</v>
      </c>
      <c r="M31">
        <v>51.48</v>
      </c>
      <c r="N31">
        <v>7.75</v>
      </c>
      <c r="R31">
        <v>18.23</v>
      </c>
      <c r="S31">
        <v>22.13</v>
      </c>
      <c r="U31">
        <v>35.75</v>
      </c>
      <c r="V31">
        <v>25.73</v>
      </c>
      <c r="X31">
        <v>20.21</v>
      </c>
      <c r="Y31">
        <v>42.98</v>
      </c>
    </row>
    <row r="32" spans="1:25" x14ac:dyDescent="0.25">
      <c r="B32">
        <v>12.35</v>
      </c>
      <c r="C32">
        <v>24.05</v>
      </c>
      <c r="E32">
        <v>35.409999999999997</v>
      </c>
      <c r="F32">
        <v>35.03</v>
      </c>
      <c r="G32">
        <v>19.18</v>
      </c>
      <c r="H32">
        <v>9.25</v>
      </c>
      <c r="I32">
        <v>93</v>
      </c>
      <c r="K32">
        <v>35.18</v>
      </c>
      <c r="M32">
        <v>11.08</v>
      </c>
      <c r="R32">
        <v>14.5</v>
      </c>
      <c r="S32">
        <v>25.45</v>
      </c>
      <c r="U32">
        <v>35.6</v>
      </c>
      <c r="V32">
        <v>26.36</v>
      </c>
      <c r="X32">
        <v>24.78</v>
      </c>
      <c r="Y32">
        <v>15</v>
      </c>
    </row>
    <row r="33" spans="2:25" x14ac:dyDescent="0.25">
      <c r="B33">
        <v>26.13</v>
      </c>
      <c r="E33">
        <v>15.78</v>
      </c>
      <c r="F33">
        <v>18.93</v>
      </c>
      <c r="H33">
        <v>51.16</v>
      </c>
      <c r="I33">
        <v>92.98</v>
      </c>
      <c r="K33">
        <v>44.68</v>
      </c>
      <c r="M33">
        <v>28.58</v>
      </c>
      <c r="R33">
        <v>7.15</v>
      </c>
      <c r="S33">
        <v>18.96</v>
      </c>
      <c r="U33">
        <v>12.28</v>
      </c>
      <c r="V33">
        <v>16.399999999999999</v>
      </c>
      <c r="X33">
        <v>28.98</v>
      </c>
      <c r="Y33">
        <v>37.479999999999997</v>
      </c>
    </row>
    <row r="34" spans="2:25" x14ac:dyDescent="0.25">
      <c r="B34">
        <v>38.21</v>
      </c>
      <c r="E34">
        <v>20.75</v>
      </c>
      <c r="F34">
        <v>51.11</v>
      </c>
      <c r="H34">
        <v>55.3</v>
      </c>
      <c r="I34">
        <v>53.46</v>
      </c>
      <c r="K34">
        <v>47.71</v>
      </c>
      <c r="M34">
        <v>34.729999999999997</v>
      </c>
      <c r="R34">
        <v>13.41</v>
      </c>
      <c r="S34">
        <v>36.33</v>
      </c>
      <c r="U34">
        <v>9.6</v>
      </c>
      <c r="V34">
        <v>49.11</v>
      </c>
      <c r="X34">
        <v>33.26</v>
      </c>
    </row>
    <row r="35" spans="2:25" x14ac:dyDescent="0.25">
      <c r="B35">
        <v>28.68</v>
      </c>
      <c r="E35">
        <v>24.05</v>
      </c>
      <c r="F35">
        <v>57.98</v>
      </c>
      <c r="H35">
        <v>17.3</v>
      </c>
      <c r="I35">
        <v>60.98</v>
      </c>
      <c r="K35">
        <v>69.180000000000007</v>
      </c>
      <c r="M35">
        <v>4.03</v>
      </c>
      <c r="R35">
        <v>12.6</v>
      </c>
      <c r="S35">
        <v>63.01</v>
      </c>
      <c r="U35">
        <v>5.98</v>
      </c>
      <c r="V35">
        <v>25.65</v>
      </c>
      <c r="X35">
        <v>21.5</v>
      </c>
    </row>
    <row r="36" spans="2:25" x14ac:dyDescent="0.25">
      <c r="B36">
        <v>14.01</v>
      </c>
      <c r="E36">
        <v>21.88</v>
      </c>
      <c r="F36">
        <v>35.479999999999997</v>
      </c>
      <c r="H36">
        <v>19.5</v>
      </c>
      <c r="I36">
        <v>40.18</v>
      </c>
      <c r="K36">
        <v>35.76</v>
      </c>
      <c r="M36">
        <v>22</v>
      </c>
      <c r="R36">
        <v>11.45</v>
      </c>
      <c r="S36">
        <v>48.06</v>
      </c>
      <c r="U36">
        <v>26.18</v>
      </c>
      <c r="V36">
        <v>64.41</v>
      </c>
      <c r="X36">
        <v>32.5</v>
      </c>
    </row>
    <row r="37" spans="2:25" x14ac:dyDescent="0.25">
      <c r="B37">
        <v>31.46</v>
      </c>
      <c r="E37">
        <v>27.88</v>
      </c>
      <c r="F37">
        <v>29.71</v>
      </c>
      <c r="H37">
        <v>15.4</v>
      </c>
      <c r="I37">
        <v>48.75</v>
      </c>
      <c r="K37">
        <v>63.15</v>
      </c>
      <c r="M37">
        <v>31.21</v>
      </c>
      <c r="R37">
        <v>11.11</v>
      </c>
      <c r="S37">
        <v>14.93</v>
      </c>
      <c r="U37">
        <v>5.28</v>
      </c>
      <c r="V37">
        <v>54.03</v>
      </c>
      <c r="X37">
        <v>24.58</v>
      </c>
    </row>
    <row r="38" spans="2:25" x14ac:dyDescent="0.25">
      <c r="B38">
        <v>22.18</v>
      </c>
      <c r="E38">
        <v>18.95</v>
      </c>
      <c r="F38">
        <v>56.58</v>
      </c>
      <c r="H38">
        <v>10.050000000000001</v>
      </c>
      <c r="I38">
        <v>45.75</v>
      </c>
      <c r="K38">
        <v>35.700000000000003</v>
      </c>
      <c r="M38">
        <v>12.93</v>
      </c>
      <c r="R38">
        <v>13.46</v>
      </c>
      <c r="S38">
        <v>30.2</v>
      </c>
      <c r="U38">
        <v>8.51</v>
      </c>
      <c r="V38">
        <v>4.8099999999999996</v>
      </c>
      <c r="X38">
        <v>28.71</v>
      </c>
    </row>
    <row r="39" spans="2:25" x14ac:dyDescent="0.25">
      <c r="B39">
        <v>24.18</v>
      </c>
      <c r="E39">
        <v>14.28</v>
      </c>
      <c r="F39">
        <v>45.56</v>
      </c>
      <c r="H39">
        <v>27.7</v>
      </c>
      <c r="I39">
        <v>32.630000000000003</v>
      </c>
      <c r="K39">
        <v>37.729999999999997</v>
      </c>
      <c r="M39">
        <v>13.81</v>
      </c>
      <c r="R39">
        <v>18.38</v>
      </c>
      <c r="S39">
        <v>22.8</v>
      </c>
      <c r="U39">
        <v>27.23</v>
      </c>
      <c r="V39">
        <v>41.01</v>
      </c>
      <c r="X39">
        <v>25.5</v>
      </c>
    </row>
    <row r="40" spans="2:25" x14ac:dyDescent="0.25">
      <c r="B40">
        <v>30.26</v>
      </c>
      <c r="E40">
        <v>19.05</v>
      </c>
      <c r="F40">
        <v>57.18</v>
      </c>
      <c r="H40">
        <v>32.729999999999997</v>
      </c>
      <c r="I40">
        <v>46.3</v>
      </c>
      <c r="K40">
        <v>34.200000000000003</v>
      </c>
      <c r="M40">
        <v>34.6</v>
      </c>
      <c r="R40">
        <v>17.309999999999999</v>
      </c>
      <c r="S40">
        <v>30.38</v>
      </c>
      <c r="U40">
        <v>5.71</v>
      </c>
      <c r="V40">
        <v>39.31</v>
      </c>
      <c r="X40">
        <v>32.700000000000003</v>
      </c>
    </row>
    <row r="41" spans="2:25" x14ac:dyDescent="0.25">
      <c r="B41">
        <v>16.850000000000001</v>
      </c>
      <c r="E41">
        <v>19.98</v>
      </c>
      <c r="F41">
        <v>46.21</v>
      </c>
      <c r="H41">
        <v>61.43</v>
      </c>
      <c r="I41">
        <v>34.01</v>
      </c>
      <c r="K41">
        <v>75.2</v>
      </c>
      <c r="M41">
        <v>28.48</v>
      </c>
      <c r="R41">
        <v>23.28</v>
      </c>
      <c r="S41">
        <v>27.66</v>
      </c>
      <c r="U41">
        <v>8.1300000000000008</v>
      </c>
      <c r="V41">
        <v>12.46</v>
      </c>
      <c r="X41">
        <v>23.98</v>
      </c>
    </row>
    <row r="42" spans="2:25" x14ac:dyDescent="0.25">
      <c r="B42">
        <v>37.450000000000003</v>
      </c>
      <c r="E42">
        <v>23.85</v>
      </c>
      <c r="F42">
        <v>25.48</v>
      </c>
      <c r="H42">
        <v>25.1</v>
      </c>
    </row>
    <row r="43" spans="2:25" x14ac:dyDescent="0.25">
      <c r="B43">
        <v>23.21</v>
      </c>
      <c r="E43">
        <v>19.13</v>
      </c>
      <c r="F43">
        <v>26.11</v>
      </c>
      <c r="H43">
        <v>20.75</v>
      </c>
    </row>
    <row r="44" spans="2:25" x14ac:dyDescent="0.25">
      <c r="B44">
        <v>9.7799999999999994</v>
      </c>
      <c r="E44">
        <v>14.48</v>
      </c>
      <c r="F44">
        <v>26.66</v>
      </c>
      <c r="H44">
        <v>25.45</v>
      </c>
    </row>
    <row r="45" spans="2:25" x14ac:dyDescent="0.25">
      <c r="E45">
        <v>24.18</v>
      </c>
      <c r="F45">
        <v>36.65</v>
      </c>
      <c r="H45">
        <v>44.25</v>
      </c>
    </row>
    <row r="46" spans="2:25" x14ac:dyDescent="0.25">
      <c r="E46">
        <v>23.08</v>
      </c>
      <c r="F46">
        <v>45.78</v>
      </c>
      <c r="H46">
        <v>10.75</v>
      </c>
    </row>
    <row r="47" spans="2:25" x14ac:dyDescent="0.25">
      <c r="E47">
        <v>16.079999999999998</v>
      </c>
      <c r="F47">
        <v>37.08</v>
      </c>
    </row>
    <row r="48" spans="2:25" x14ac:dyDescent="0.25">
      <c r="E48">
        <v>23.23</v>
      </c>
      <c r="F48">
        <v>34.299999999999997</v>
      </c>
    </row>
    <row r="49" spans="5:6" x14ac:dyDescent="0.25">
      <c r="E49">
        <v>14.58</v>
      </c>
      <c r="F49">
        <v>36.31</v>
      </c>
    </row>
    <row r="50" spans="5:6" x14ac:dyDescent="0.25">
      <c r="E50">
        <v>20.41</v>
      </c>
      <c r="F50">
        <v>33.130000000000003</v>
      </c>
    </row>
    <row r="51" spans="5:6" x14ac:dyDescent="0.25">
      <c r="E51">
        <v>13.78</v>
      </c>
      <c r="F51">
        <v>46.78</v>
      </c>
    </row>
  </sheetData>
  <pageMargins left="0.7" right="0.7" top="0.75" bottom="0.75" header="0.3" footer="0.3"/>
  <pageSetup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Weiss</dc:creator>
  <cp:lastModifiedBy>Brian Weiss</cp:lastModifiedBy>
  <dcterms:created xsi:type="dcterms:W3CDTF">2021-05-04T13:43:54Z</dcterms:created>
  <dcterms:modified xsi:type="dcterms:W3CDTF">2021-05-20T19:47:26Z</dcterms:modified>
</cp:coreProperties>
</file>