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nvestment\1_ShortCuts\1_DB\1_UpdateDatabase\Sent_to_Boss\Splits\New_Specs\"/>
    </mc:Choice>
  </mc:AlternateContent>
  <xr:revisionPtr revIDLastSave="0" documentId="13_ncr:1_{A5F5D822-BEB5-452C-A912-8EF32FDE22ED}" xr6:coauthVersionLast="47" xr6:coauthVersionMax="47" xr10:uidLastSave="{00000000-0000-0000-0000-000000000000}"/>
  <bookViews>
    <workbookView xWindow="28680" yWindow="-16680" windowWidth="29040" windowHeight="16440" xr2:uid="{00000000-000D-0000-FFFF-FFFF00000000}"/>
  </bookViews>
  <sheets>
    <sheet name="splits" sheetId="1" r:id="rId1"/>
    <sheet name="Benzinga" sheetId="2" r:id="rId2"/>
    <sheet name="Fidelity" sheetId="3" r:id="rId3"/>
    <sheet name="Nasdaq" sheetId="4" r:id="rId4"/>
    <sheet name="Briefing" sheetId="5" r:id="rId5"/>
    <sheet name="base_min_vol_prc" sheetId="6" r:id="rId6"/>
    <sheet name="Copy" sheetId="7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7" i="1" l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48" i="1"/>
  <c r="V48" i="1" s="1"/>
  <c r="W48" i="1" s="1"/>
  <c r="R35" i="1"/>
  <c r="V35" i="1" s="1"/>
  <c r="W35" i="1" s="1"/>
  <c r="R11" i="1"/>
  <c r="V11" i="1" s="1"/>
  <c r="W11" i="1" s="1"/>
  <c r="Q11" i="7"/>
  <c r="Q50" i="7"/>
  <c r="Q45" i="7"/>
  <c r="Q57" i="7"/>
  <c r="Q19" i="7"/>
  <c r="Q24" i="7"/>
  <c r="Q48" i="7"/>
  <c r="Q23" i="7"/>
  <c r="Q33" i="7"/>
  <c r="Q40" i="7"/>
  <c r="Q4" i="7"/>
  <c r="Q52" i="7"/>
  <c r="Q17" i="7"/>
  <c r="Q43" i="7"/>
  <c r="Q5" i="7"/>
  <c r="Q27" i="7"/>
  <c r="Q47" i="7"/>
  <c r="Q49" i="7"/>
  <c r="Q34" i="7"/>
  <c r="Q31" i="7"/>
  <c r="Q35" i="7"/>
  <c r="Q36" i="7"/>
  <c r="Q25" i="7"/>
  <c r="Q20" i="7"/>
  <c r="Q13" i="7"/>
  <c r="Q54" i="7"/>
  <c r="Q18" i="7"/>
  <c r="Q3" i="7"/>
  <c r="Q55" i="7"/>
  <c r="Q22" i="7"/>
  <c r="Q6" i="7"/>
  <c r="Q30" i="7"/>
  <c r="Q46" i="7"/>
  <c r="Q10" i="7"/>
  <c r="Q14" i="7"/>
  <c r="Q29" i="7"/>
  <c r="Q42" i="7"/>
  <c r="Q28" i="7"/>
  <c r="Q38" i="7"/>
  <c r="Q8" i="7"/>
  <c r="Q21" i="7"/>
  <c r="Q56" i="7"/>
  <c r="Q12" i="7"/>
  <c r="Q2" i="7"/>
  <c r="Q26" i="7"/>
  <c r="Q51" i="7"/>
  <c r="Q7" i="7"/>
  <c r="Q44" i="7"/>
  <c r="Q15" i="7"/>
  <c r="Q9" i="7"/>
  <c r="Q39" i="7"/>
  <c r="Q16" i="7"/>
  <c r="Q41" i="7"/>
  <c r="Q32" i="7"/>
  <c r="Q53" i="7"/>
  <c r="Q37" i="7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G9" i="5"/>
  <c r="G8" i="5"/>
  <c r="G7" i="5"/>
  <c r="G6" i="5"/>
  <c r="G5" i="5"/>
  <c r="G4" i="5"/>
  <c r="G3" i="5"/>
  <c r="G2" i="5"/>
  <c r="H7" i="4"/>
  <c r="G7" i="4"/>
  <c r="H6" i="4"/>
  <c r="G6" i="4"/>
  <c r="H5" i="4"/>
  <c r="G5" i="4"/>
  <c r="H4" i="4"/>
  <c r="G4" i="4"/>
  <c r="H3" i="4"/>
  <c r="G3" i="4"/>
  <c r="H2" i="4"/>
  <c r="G2" i="4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J4" i="2"/>
  <c r="J3" i="2"/>
  <c r="AA2" i="2"/>
  <c r="Z2" i="2"/>
  <c r="Y2" i="2"/>
  <c r="J2" i="2"/>
  <c r="R27" i="1" s="1"/>
  <c r="V27" i="1" s="1"/>
  <c r="W27" i="1" s="1"/>
  <c r="R47" i="1" l="1"/>
  <c r="V47" i="1" s="1"/>
  <c r="W47" i="1" s="1"/>
  <c r="R28" i="1"/>
  <c r="V28" i="1" s="1"/>
  <c r="W28" i="1" s="1"/>
  <c r="R9" i="1"/>
  <c r="V9" i="1" s="1"/>
  <c r="W9" i="1" s="1"/>
  <c r="R21" i="1"/>
  <c r="V21" i="1" s="1"/>
  <c r="W21" i="1" s="1"/>
  <c r="R33" i="1"/>
  <c r="V33" i="1" s="1"/>
  <c r="W33" i="1" s="1"/>
  <c r="R45" i="1"/>
  <c r="V45" i="1" s="1"/>
  <c r="W45" i="1" s="1"/>
  <c r="R57" i="1"/>
  <c r="V57" i="1" s="1"/>
  <c r="W57" i="1" s="1"/>
  <c r="R10" i="1"/>
  <c r="V10" i="1" s="1"/>
  <c r="W10" i="1" s="1"/>
  <c r="R22" i="1"/>
  <c r="V22" i="1" s="1"/>
  <c r="W22" i="1" s="1"/>
  <c r="R34" i="1"/>
  <c r="V34" i="1" s="1"/>
  <c r="W34" i="1" s="1"/>
  <c r="R46" i="1"/>
  <c r="V46" i="1" s="1"/>
  <c r="W46" i="1" s="1"/>
  <c r="R12" i="1"/>
  <c r="V12" i="1" s="1"/>
  <c r="W12" i="1" s="1"/>
  <c r="R24" i="1"/>
  <c r="V24" i="1" s="1"/>
  <c r="W24" i="1" s="1"/>
  <c r="R36" i="1"/>
  <c r="V36" i="1" s="1"/>
  <c r="W36" i="1" s="1"/>
  <c r="R13" i="1"/>
  <c r="V13" i="1" s="1"/>
  <c r="W13" i="1" s="1"/>
  <c r="R25" i="1"/>
  <c r="V25" i="1" s="1"/>
  <c r="W25" i="1" s="1"/>
  <c r="R37" i="1"/>
  <c r="V37" i="1" s="1"/>
  <c r="W37" i="1" s="1"/>
  <c r="R49" i="1"/>
  <c r="V49" i="1" s="1"/>
  <c r="W49" i="1" s="1"/>
  <c r="R2" i="1"/>
  <c r="V2" i="1" s="1"/>
  <c r="W2" i="1" s="1"/>
  <c r="R14" i="1"/>
  <c r="V14" i="1" s="1"/>
  <c r="W14" i="1" s="1"/>
  <c r="R26" i="1"/>
  <c r="V26" i="1" s="1"/>
  <c r="W26" i="1" s="1"/>
  <c r="R38" i="1"/>
  <c r="V38" i="1" s="1"/>
  <c r="W38" i="1" s="1"/>
  <c r="R50" i="1"/>
  <c r="V50" i="1" s="1"/>
  <c r="W50" i="1" s="1"/>
  <c r="V18" i="1"/>
  <c r="W18" i="1" s="1"/>
  <c r="V30" i="1"/>
  <c r="W30" i="1" s="1"/>
  <c r="V54" i="1"/>
  <c r="W54" i="1" s="1"/>
  <c r="R39" i="1"/>
  <c r="V39" i="1" s="1"/>
  <c r="W39" i="1" s="1"/>
  <c r="R4" i="1"/>
  <c r="V4" i="1" s="1"/>
  <c r="W4" i="1" s="1"/>
  <c r="R40" i="1"/>
  <c r="V40" i="1" s="1"/>
  <c r="W40" i="1" s="1"/>
  <c r="R5" i="1"/>
  <c r="V5" i="1" s="1"/>
  <c r="W5" i="1" s="1"/>
  <c r="R17" i="1"/>
  <c r="V17" i="1" s="1"/>
  <c r="W17" i="1" s="1"/>
  <c r="R29" i="1"/>
  <c r="V29" i="1" s="1"/>
  <c r="W29" i="1" s="1"/>
  <c r="R41" i="1"/>
  <c r="V41" i="1" s="1"/>
  <c r="W41" i="1" s="1"/>
  <c r="R53" i="1"/>
  <c r="V53" i="1" s="1"/>
  <c r="W53" i="1" s="1"/>
  <c r="R6" i="1"/>
  <c r="V6" i="1" s="1"/>
  <c r="W6" i="1" s="1"/>
  <c r="R18" i="1"/>
  <c r="R30" i="1"/>
  <c r="R42" i="1"/>
  <c r="V42" i="1" s="1"/>
  <c r="W42" i="1" s="1"/>
  <c r="R54" i="1"/>
  <c r="R15" i="1"/>
  <c r="V15" i="1" s="1"/>
  <c r="W15" i="1" s="1"/>
  <c r="R7" i="1"/>
  <c r="V7" i="1" s="1"/>
  <c r="W7" i="1" s="1"/>
  <c r="R19" i="1"/>
  <c r="V19" i="1" s="1"/>
  <c r="W19" i="1" s="1"/>
  <c r="R31" i="1"/>
  <c r="V31" i="1" s="1"/>
  <c r="W31" i="1" s="1"/>
  <c r="R43" i="1"/>
  <c r="V43" i="1" s="1"/>
  <c r="W43" i="1" s="1"/>
  <c r="R55" i="1"/>
  <c r="V55" i="1" s="1"/>
  <c r="W55" i="1" s="1"/>
  <c r="R23" i="1"/>
  <c r="V23" i="1" s="1"/>
  <c r="W23" i="1" s="1"/>
  <c r="R3" i="1"/>
  <c r="V3" i="1" s="1"/>
  <c r="W3" i="1" s="1"/>
  <c r="R51" i="1"/>
  <c r="V51" i="1" s="1"/>
  <c r="W51" i="1" s="1"/>
  <c r="R16" i="1"/>
  <c r="V16" i="1" s="1"/>
  <c r="W16" i="1" s="1"/>
  <c r="R52" i="1"/>
  <c r="V52" i="1" s="1"/>
  <c r="W52" i="1" s="1"/>
  <c r="R8" i="1"/>
  <c r="V8" i="1" s="1"/>
  <c r="W8" i="1" s="1"/>
  <c r="R20" i="1"/>
  <c r="V20" i="1" s="1"/>
  <c r="W20" i="1" s="1"/>
  <c r="R32" i="1"/>
  <c r="V32" i="1" s="1"/>
  <c r="W32" i="1" s="1"/>
  <c r="R44" i="1"/>
  <c r="V44" i="1" s="1"/>
  <c r="W44" i="1" s="1"/>
  <c r="R56" i="1"/>
  <c r="V56" i="1" s="1"/>
  <c r="W56" i="1" s="1"/>
</calcChain>
</file>

<file path=xl/sharedStrings.xml><?xml version="1.0" encoding="utf-8"?>
<sst xmlns="http://schemas.openxmlformats.org/spreadsheetml/2006/main" count="1456" uniqueCount="441">
  <si>
    <t>symbol</t>
  </si>
  <si>
    <t>announcement_date</t>
  </si>
  <si>
    <t>split_label</t>
  </si>
  <si>
    <t>exchange</t>
  </si>
  <si>
    <t>country</t>
  </si>
  <si>
    <t>split_from</t>
  </si>
  <si>
    <t>split_to</t>
  </si>
  <si>
    <t>payable_date</t>
  </si>
  <si>
    <t>record_date</t>
  </si>
  <si>
    <t>ex_date</t>
  </si>
  <si>
    <t>co_name</t>
  </si>
  <si>
    <t>optionable</t>
  </si>
  <si>
    <t>note</t>
  </si>
  <si>
    <t>updated_timestamp</t>
  </si>
  <si>
    <t>update_date</t>
  </si>
  <si>
    <t>update_time</t>
  </si>
  <si>
    <t>HIVE</t>
  </si>
  <si>
    <t>RSPLIT|FRM:5.0|TO:1.0|DT:10-May-22|REC:20-May-22|EX:20-May-22</t>
  </si>
  <si>
    <t>NASDAQ</t>
  </si>
  <si>
    <t>HIVE Blockchain</t>
  </si>
  <si>
    <t>TXMD</t>
  </si>
  <si>
    <t>RSPLIT|FRM:50.0|TO:1.0|DT:06-May-22|REC:09-May-22|EX:09-May-22</t>
  </si>
  <si>
    <t>TherapeuticsMD</t>
  </si>
  <si>
    <t>EVFM</t>
  </si>
  <si>
    <t>RSPLIT|FRM:15.0|TO:1.0|DT:05-May-22|REC:06-May-22|EX:06-May-22</t>
  </si>
  <si>
    <t>Evofem Biosciences</t>
  </si>
  <si>
    <t>METX</t>
  </si>
  <si>
    <t>RSPLIT|FRM:30.0|TO:1.0|DT:04-May-22|REC:06-May-22|EX:06-May-22</t>
  </si>
  <si>
    <t>Meten Holding Gr</t>
  </si>
  <si>
    <t>BIPC</t>
  </si>
  <si>
    <t>SPLIT|FRM:2.0|TO:3.0|DT:03-May-22|PAY:10-Jun-22|EX:13-Jun-22</t>
  </si>
  <si>
    <t>Brookfield Infrastructure Corporation</t>
  </si>
  <si>
    <t>IVR</t>
  </si>
  <si>
    <t>RSPLIT|FRM:10.0|TO:1.0|DT:03-May-22|REC:06-Jun-22|EX:06-Jun-22</t>
  </si>
  <si>
    <t>Invesco Mortgage Capital Inc</t>
  </si>
  <si>
    <t>AMRK</t>
  </si>
  <si>
    <t>SPLIT|FRM:1.0|TO:2.0|DT:28-Apr-22|PAY:06-Jun-22|EX:07-Jun-22</t>
  </si>
  <si>
    <t>A-Mark Precious Metals, Inc.</t>
  </si>
  <si>
    <t>BIOL</t>
  </si>
  <si>
    <t>RSPLIT|FRM:25.0|TO:1.0|DT:28-Apr-22|REC:29-Apr-22|EX:29-Apr-22</t>
  </si>
  <si>
    <t>Biolase</t>
  </si>
  <si>
    <t>NVCN</t>
  </si>
  <si>
    <t>RSPLIT|FRM:25.0|TO:1.0|DT:27-Apr-22|REC:29-Apr-22|EX:29-Apr-22</t>
  </si>
  <si>
    <t>Neovasc</t>
  </si>
  <si>
    <t>AGRX</t>
  </si>
  <si>
    <t>RSPLIT|FRM:40.0|TO:1.0|DT:26-Apr-22|REC:27-Apr-22|EX:27-Apr-22</t>
  </si>
  <si>
    <t>Agile Therapeutics</t>
  </si>
  <si>
    <t>TBLT</t>
  </si>
  <si>
    <t>RSPLIT|FRM:150.0|TO:1.0|DT:22-Apr-22|REC:25-Apr-22|EX:25-Apr-22</t>
  </si>
  <si>
    <t>ToughBuilt Industries</t>
  </si>
  <si>
    <t>DFFN</t>
  </si>
  <si>
    <t>RSPLIT|FRM:50.0|TO:1.0|DT:18-Apr-22|REC:19-Apr-22|EX:19-Apr-22</t>
  </si>
  <si>
    <t>Diffusion Pharmaceuticals</t>
  </si>
  <si>
    <t>NVIV</t>
  </si>
  <si>
    <t>RSPLIT|FRM:25.0|TO:1.0|DT:14-Apr-22|REC:27-Apr-22|EX:27-Apr-22</t>
  </si>
  <si>
    <t>InVivo Therapeutics Hldg</t>
  </si>
  <si>
    <t>APLD</t>
  </si>
  <si>
    <t>RSPLIT|FRM:6.0|TO:1.0|DT:12-Apr-22|REC:13-Apr-22|EX:13-Apr-22</t>
  </si>
  <si>
    <t>Applied Blockchain Inc</t>
  </si>
  <si>
    <t>ZSAN</t>
  </si>
  <si>
    <t>RSPLIT|FRM:35.0|TO:1.0|DT:11-Apr-22|REC:12-Apr-22|EX:12-Apr-22</t>
  </si>
  <si>
    <t>Zosano Pharma</t>
  </si>
  <si>
    <t>CJJD</t>
  </si>
  <si>
    <t>RSPLIT|FRM:12.0|TO:1.0|DT:06-Apr-22|REC:07-Apr-22|EX:07-Apr-22</t>
  </si>
  <si>
    <t>China Jo-Jo Drugstores</t>
  </si>
  <si>
    <t>AIHS</t>
  </si>
  <si>
    <t>RSPLIT|FRM:10.0|TO:1.0|DT:05-Apr-22|REC:06-Apr-22|EX:06-Apr-22</t>
  </si>
  <si>
    <t>Senmiao Technology</t>
  </si>
  <si>
    <t>IVDA</t>
  </si>
  <si>
    <t>RSPLIT|FRM:8.0|TO:1.0|DT:31-Mar-22|REC:01-Apr-22|EX:01-Apr-22</t>
  </si>
  <si>
    <t>OTC</t>
  </si>
  <si>
    <t>Iveda Solutions</t>
  </si>
  <si>
    <t>DXCM</t>
  </si>
  <si>
    <t>SPLIT|FRM:1.0|TO:4.0|DT:25-Mar-22|PAY:09-Jun-22|EX:10-Jun-22</t>
  </si>
  <si>
    <t>Dexcom</t>
  </si>
  <si>
    <t>MFA</t>
  </si>
  <si>
    <t>RSPLIT|FRM:4.0|TO:1.0|DT:23-Mar-22|REC:05-Apr-22|EX:05-Apr-22</t>
  </si>
  <si>
    <t>NYSE</t>
  </si>
  <si>
    <t>MFA Finl</t>
  </si>
  <si>
    <t>ENOV</t>
  </si>
  <si>
    <t>RSPLIT|FRM:3.0|TO:1.0|DT:18-Mar-22|REC:22-Mar-22|EX:05-Apr-22</t>
  </si>
  <si>
    <t>Enovis Corp</t>
  </si>
  <si>
    <t>AVGR</t>
  </si>
  <si>
    <t>RSPLIT|FRM:20.0|TO:1.0|DT:14-Mar-22|REC:15-Mar-22|EX:15-Mar-22</t>
  </si>
  <si>
    <t>Avinger</t>
  </si>
  <si>
    <t>AMZN</t>
  </si>
  <si>
    <t>SPLIT|FRM:1.0|TO:20.0|DT:09-Mar-22|PAY:03-Jun-22|EX:06-Jun-22</t>
  </si>
  <si>
    <t>Amazon</t>
  </si>
  <si>
    <t>PTSI</t>
  </si>
  <si>
    <t>SPLIT|FRM:1.0|TO:2.0|DT:08-Mar-22|REC:18-Mar-22|EX:30-Mar-22</t>
  </si>
  <si>
    <t>P.A.M. Transportation</t>
  </si>
  <si>
    <t>Stock Dividend</t>
  </si>
  <si>
    <t>EP</t>
  </si>
  <si>
    <t>RSPLIT|FRM:4.0|TO:1.0|DT:03-Mar-22|REC:08-Mar-22|EX:08-Mar-22</t>
  </si>
  <si>
    <t>AMEX</t>
  </si>
  <si>
    <t>Empire Petroleum</t>
  </si>
  <si>
    <t>ACMR</t>
  </si>
  <si>
    <t>SPLIT|FRM:1.0|TO:3.0|DT:03-Mar-22|REC:16-Mar-22|EX:24-Mar-22</t>
  </si>
  <si>
    <t>ACM Research</t>
  </si>
  <si>
    <t>CLSN</t>
  </si>
  <si>
    <t>RSPLIT|FRM:15.0|TO:1.0|DT:28-Feb-22|REC:01-Mar-22|EX:01-Mar-22</t>
  </si>
  <si>
    <t>Celsion</t>
  </si>
  <si>
    <t>WRB</t>
  </si>
  <si>
    <t>SPLIT|FRM:2.0|TO:3.0|DT:25-Feb-22|REC:09-Mar-22|EX:24-Mar-22</t>
  </si>
  <si>
    <t>WR Berkley</t>
  </si>
  <si>
    <t>PULM</t>
  </si>
  <si>
    <t>RSPLIT|FRM:20.0|TO:1.0|DT:24-Feb-22|REC:01-Mar-22|EX:01-Mar-22</t>
  </si>
  <si>
    <t>Pulmatrix</t>
  </si>
  <si>
    <t>BXRX</t>
  </si>
  <si>
    <t>RSPLIT|FRM:35.0|TO:1.0|DT:15-Feb-22|REC:16-Feb-22|EX:16-Feb-22</t>
  </si>
  <si>
    <t>Baudax Bio</t>
  </si>
  <si>
    <t>VIVK</t>
  </si>
  <si>
    <t>RSPLIT|FRM:30.0|TO:1.0|DT:11-Feb-22|REC:14-Feb-22|EX:14-Feb-22</t>
  </si>
  <si>
    <t>Vivakor</t>
  </si>
  <si>
    <t>AREN</t>
  </si>
  <si>
    <t>RSPLIT|FRM:22.0|TO:1.0|DT:09-Feb-22|REC:09-Feb-22|EX:09-Feb-22</t>
  </si>
  <si>
    <t>The Arena Group Holdings</t>
  </si>
  <si>
    <t>CEAD</t>
  </si>
  <si>
    <t>RSPLIT|FRM:150.0|TO:1.0|DT:08-Feb-22|REC:09-Feb-22|EX:09-Feb-22</t>
  </si>
  <si>
    <t>CEA Industries</t>
  </si>
  <si>
    <t>CYRN</t>
  </si>
  <si>
    <t>RSPLIT|FRM:20.0|TO:1.0|DT:08-Feb-22|REC:09-Feb-22|EX:09-Feb-22</t>
  </si>
  <si>
    <t>CYREN</t>
  </si>
  <si>
    <t>GOOGL</t>
  </si>
  <si>
    <t>SPLIT|FRM:1.0|TO:20.0|DT:01-Feb-22|PAY:15-Jul-22|EX:18-Jul-22</t>
  </si>
  <si>
    <t>Alphabet A</t>
  </si>
  <si>
    <t>GOOG</t>
  </si>
  <si>
    <t>Alphabet</t>
  </si>
  <si>
    <t>ESGC</t>
  </si>
  <si>
    <t>RSPLIT|FRM:20.0|TO:1.0|DT:28-Jan-22|REC:08-Feb-22|EX:08-Feb-22</t>
  </si>
  <si>
    <t>Eros STX Global</t>
  </si>
  <si>
    <t>GECC</t>
  </si>
  <si>
    <t>RSPLIT|FRM:6.0|TO:1.0|DT:27-Jan-22|REC:28-Feb-22|EX:28-Feb-22</t>
  </si>
  <si>
    <t>Great Elm Capital</t>
  </si>
  <si>
    <t>SLG</t>
  </si>
  <si>
    <t>RSPLIT|FRM:1.0306|TO:1.0|DT:10-Jan-22|REC:24-Jan-22|EX:24-Jan-22</t>
  </si>
  <si>
    <t>SL Green Realty</t>
  </si>
  <si>
    <t>SGH</t>
  </si>
  <si>
    <t>SPLIT|FRM:1.0|TO:2.0|DT:03-Jan-22|REC:25-Jan-22|EX:02-Feb-22</t>
  </si>
  <si>
    <t>SMART Glb Hldgs</t>
  </si>
  <si>
    <t>DPSI</t>
  </si>
  <si>
    <t>RSPLIT|FRM:2.0|TO:1.0|DT:23-Dec-21|REC:20-Jan-22|EX:20-Jan-22</t>
  </si>
  <si>
    <t>DECISIONPOINT SYST INC by DecisionPoint Systems, Inc.</t>
  </si>
  <si>
    <t>CLWT</t>
  </si>
  <si>
    <t>SPLIT|FRM:2.0|TO:3.0|DT:16-Dec-21|REC:07-Jan-22|EX:24-Jan-22</t>
  </si>
  <si>
    <t>Euro Tech Hldgs</t>
  </si>
  <si>
    <t>NSSC</t>
  </si>
  <si>
    <t>SPLIT|FRM:1.0|TO:2.0|DT:07-Dec-21|REC:20-Dec-21|EX:05-Jan-22</t>
  </si>
  <si>
    <t>NAPCO Security</t>
  </si>
  <si>
    <t>BORR</t>
  </si>
  <si>
    <t>RSPLIT|FRM:2.0|TO:1.0|DT:07-Dec-21|REC:15-Dec-21|EX:14-Dec-21</t>
  </si>
  <si>
    <t>Borr Drilling</t>
  </si>
  <si>
    <t>TEDU</t>
  </si>
  <si>
    <t>RSPLIT|FRM:5.0|TO:1.0|DT:01-Dec-21|REC:23-Dec-21|EX:23-Dec-21</t>
  </si>
  <si>
    <t>Tarena International</t>
  </si>
  <si>
    <t>MODD</t>
  </si>
  <si>
    <t>RSPLIT|FRM:3.0|TO:1.0|DT:26-Nov-21|REC:29-Nov-21|EX:29-Nov-21</t>
  </si>
  <si>
    <t>Modular Medical</t>
  </si>
  <si>
    <t>MBIN</t>
  </si>
  <si>
    <t>SPLIT|FRM:2.0|TO:3.0|DT:17-Nov-21|REC:03-Jan-22|EX:18-Jan-22</t>
  </si>
  <si>
    <t>Merchants Bancorp</t>
  </si>
  <si>
    <t>FGBI</t>
  </si>
  <si>
    <t>SPLIT|FRM:1.0|TO:1.1|DT:15-Nov-21|REC:15-Dec-21|EX:14-Dec-21</t>
  </si>
  <si>
    <t>First Guaranty Bancshares</t>
  </si>
  <si>
    <t>CM</t>
  </si>
  <si>
    <t>SPLIT|FRM:1.0|TO:2.0|DT:12-Nov-21|PAY:13-May-22|EX:16-May-22</t>
  </si>
  <si>
    <t>Canadian Imperial Bank of Commerce</t>
  </si>
  <si>
    <t>announcement_date invalid</t>
  </si>
  <si>
    <t>SHOP</t>
  </si>
  <si>
    <t>SPLIT|FRM:1.0|TO:10.0|DT:12-Nov-21|PAY:28-Jun-22|EX:29-Jun-22</t>
  </si>
  <si>
    <t>Shopify Inc.</t>
  </si>
  <si>
    <t>CTO</t>
  </si>
  <si>
    <t>SPLIT|FRM:1.0|TO:3.0|DT:12-Nov-21|PAY:30-Jun-22|EX:01-Jul-22</t>
  </si>
  <si>
    <t>CTO Realty Growth, Inc.</t>
  </si>
  <si>
    <t>CBSH</t>
  </si>
  <si>
    <t>SPLIT|FRM:1.0|TO:1.05|DT:12-Nov-21|REC:02-Dec-21|EX:01-Dec-21</t>
  </si>
  <si>
    <t>Commerce Bancshares</t>
  </si>
  <si>
    <t>ZYXI</t>
  </si>
  <si>
    <t>SPLIT|FRM:1.0|TO:1.1|DT:10-Nov-21|REC:06-Jan-22|EX:05-Jan-22</t>
  </si>
  <si>
    <t>Zynex</t>
  </si>
  <si>
    <t>PLUS</t>
  </si>
  <si>
    <t>SPLIT|FRM:1.0|TO:2.0|DT:09-Nov-21|REC:29-Nov-21|EX:14-Dec-21</t>
  </si>
  <si>
    <t>ePlus</t>
  </si>
  <si>
    <t>SURG</t>
  </si>
  <si>
    <t>RSPLIT|FRM:50.0|TO:1.0|DT:01-Nov-21|REC:02-Nov-21|EX:02-Nov-21</t>
  </si>
  <si>
    <t>Surgepays</t>
  </si>
  <si>
    <t>ANET</t>
  </si>
  <si>
    <t>SPLIT|FRM:1.0|TO:4.0|DT:01-Nov-21|REC:11-Nov-21|EX:18-Nov-21</t>
  </si>
  <si>
    <t>Arista Networks</t>
  </si>
  <si>
    <t>Nasdaq has annoucement date N/A</t>
  </si>
  <si>
    <t>Fidelity &amp; Benzinga have none</t>
  </si>
  <si>
    <t>Benzinga has none</t>
  </si>
  <si>
    <t>Only in Benzinga</t>
  </si>
  <si>
    <t>TXMD &amp; EVFM</t>
  </si>
  <si>
    <t>Benzinga &amp; Fidelity</t>
  </si>
  <si>
    <t>In case of split ratio 1:50 , means From 50 TO 1 (It is RSPLIT in Label). RSPLIT is correct. But, From &amp; To have not been updated correctly. Both in Label and Columns</t>
  </si>
  <si>
    <t>Only in Fidelity</t>
  </si>
  <si>
    <t>Web site shows Annoucement Date of 5/5/2022, Database shows 5/5/2022</t>
  </si>
  <si>
    <t>Only in Breifing</t>
  </si>
  <si>
    <t>Nasdaq &amp; Fidelity</t>
  </si>
  <si>
    <t>Earlier annoucement on Fidelity, Perfect
However, we have payable date from Nasdaq too. Which has not been populated.</t>
  </si>
  <si>
    <t>Ex Date</t>
  </si>
  <si>
    <t>Co</t>
  </si>
  <si>
    <t>Symbol</t>
  </si>
  <si>
    <t>Exchnage</t>
  </si>
  <si>
    <t>To</t>
  </si>
  <si>
    <t>From</t>
  </si>
  <si>
    <t>Annouced</t>
  </si>
  <si>
    <t>Record</t>
  </si>
  <si>
    <t>Distibute</t>
  </si>
  <si>
    <t xml:space="preserve">Evofem Biosciences    </t>
  </si>
  <si>
    <t xml:space="preserve">TherapeuticsMD     </t>
  </si>
  <si>
    <t xml:space="preserve">HIVE Blockchain    </t>
  </si>
  <si>
    <t/>
  </si>
  <si>
    <t>Company (Click for Company Information)</t>
  </si>
  <si>
    <t>Split Ratio</t>
  </si>
  <si>
    <t>Announcement Date</t>
  </si>
  <si>
    <t>Record Date</t>
  </si>
  <si>
    <t>Ex-Date</t>
  </si>
  <si>
    <t>CM:CA</t>
  </si>
  <si>
    <t>Charbone Hydrogen Corp</t>
  </si>
  <si>
    <t>CH:CA</t>
  </si>
  <si>
    <t>DeepMarkit Corp</t>
  </si>
  <si>
    <t>MKT:CA</t>
  </si>
  <si>
    <t>Evofem Biosciences Inc Company Website</t>
  </si>
  <si>
    <t>Golcap Resources Corp</t>
  </si>
  <si>
    <t>GCP:CA</t>
  </si>
  <si>
    <t>Hunter Technology Corp</t>
  </si>
  <si>
    <t>HOC:CA</t>
  </si>
  <si>
    <t>Interra Copper Corp</t>
  </si>
  <si>
    <t>IMCX:CA</t>
  </si>
  <si>
    <t>Kolibri Global Energy Inc</t>
  </si>
  <si>
    <t>KEI:CA</t>
  </si>
  <si>
    <t>Leju Holdings Ltd Company Website</t>
  </si>
  <si>
    <t>LEJU</t>
  </si>
  <si>
    <t>Lupaka Gold Corp</t>
  </si>
  <si>
    <t>LPK:CA</t>
  </si>
  <si>
    <t>Meten Holding Group Ltd Company Website</t>
  </si>
  <si>
    <t>Osisko Development Corp</t>
  </si>
  <si>
    <t>ODV:CA</t>
  </si>
  <si>
    <t>TherapeuticsMD Inc Company Website</t>
  </si>
  <si>
    <t>A-Mark Precious Metals Inc Company Website</t>
  </si>
  <si>
    <t>Brookfield Infrastructure Corp Company Website</t>
  </si>
  <si>
    <t>Brookfield Infrastructure Partners LP Company Website</t>
  </si>
  <si>
    <t>BIP</t>
  </si>
  <si>
    <t>Hawthorn Bancshares Inc Company Website</t>
  </si>
  <si>
    <t>HWBK</t>
  </si>
  <si>
    <t>Invesco Mortgage Capital Inc Company Website</t>
  </si>
  <si>
    <t>Acerus Pharmaceuticals Corporation</t>
  </si>
  <si>
    <t>ASP:CA</t>
  </si>
  <si>
    <t>Agile Therapeutics Inc Company Website</t>
  </si>
  <si>
    <t>AIP Realty Trust</t>
  </si>
  <si>
    <t>AIP_U:CA</t>
  </si>
  <si>
    <t>America First Multifamily Investors LP Company Website</t>
  </si>
  <si>
    <t>ATAX</t>
  </si>
  <si>
    <t>Applied Blockchain Inc Company Website</t>
  </si>
  <si>
    <t>Azincourt Energy Corp</t>
  </si>
  <si>
    <t>AAZ:CA</t>
  </si>
  <si>
    <t>BIOLASE Inc Company Website</t>
  </si>
  <si>
    <t>China Jo-Jo Drugstores Holdings Inc Company Website</t>
  </si>
  <si>
    <t>Cullinan Metals Corp</t>
  </si>
  <si>
    <t>CMT:CA</t>
  </si>
  <si>
    <t>Diffusion Pharmaceuticals Inc Company Website</t>
  </si>
  <si>
    <t>Electra Battery Materials Corp</t>
  </si>
  <si>
    <t>ELBM:CA</t>
  </si>
  <si>
    <t>Enovis Corp Company Website</t>
  </si>
  <si>
    <t>Gama Explorations Inc</t>
  </si>
  <si>
    <t>GAMA:CA</t>
  </si>
  <si>
    <t>Harfang Exploration Inc</t>
  </si>
  <si>
    <t>HAR:CA</t>
  </si>
  <si>
    <t>Health Logic Interactive Inc</t>
  </si>
  <si>
    <t>CHIP_H:CA</t>
  </si>
  <si>
    <t>InVivo Therapeutics Holdings Corp Company Website</t>
  </si>
  <si>
    <t>MFA Financial Inc Company Website</t>
  </si>
  <si>
    <t>Mydecine Innovations Group Inc</t>
  </si>
  <si>
    <t>MYCO:CA</t>
  </si>
  <si>
    <t>NeonMind Biosciences Inc</t>
  </si>
  <si>
    <t>NEON:CA</t>
  </si>
  <si>
    <t>Neovasc Inc</t>
  </si>
  <si>
    <t>NVCN:CA</t>
  </si>
  <si>
    <t>Paycore Minerals Inc</t>
  </si>
  <si>
    <t>CORE:CA</t>
  </si>
  <si>
    <t>Prospector Metals Corp</t>
  </si>
  <si>
    <t>PPP:CA</t>
  </si>
  <si>
    <t>Senmiao Technology Ltd Company Website</t>
  </si>
  <si>
    <t>Toughbuilt Industries Inc Company Website</t>
  </si>
  <si>
    <t>Ucommune International Ltd Company Website</t>
  </si>
  <si>
    <t>UK</t>
  </si>
  <si>
    <t>US Critical Metals Corp</t>
  </si>
  <si>
    <t>USCM:CA</t>
  </si>
  <si>
    <t>Vanadiumcorp Resource Inc</t>
  </si>
  <si>
    <t>VRB:CA</t>
  </si>
  <si>
    <t>Zosano Pharma Corp Company Website</t>
  </si>
  <si>
    <t>SYMBOL</t>
  </si>
  <si>
    <t>COMPANY</t>
  </si>
  <si>
    <t>RATIO</t>
  </si>
  <si>
    <t>PAYABLE ON</t>
  </si>
  <si>
    <t>EX-DATE</t>
  </si>
  <si>
    <t>ANNOUNCED</t>
  </si>
  <si>
    <t>N/A</t>
  </si>
  <si>
    <t>INVESCO MORTGAGE CAPITAL INC</t>
  </si>
  <si>
    <t>Pay date</t>
  </si>
  <si>
    <t>Option</t>
  </si>
  <si>
    <t>Vool</t>
  </si>
  <si>
    <t xml:space="preserve">CIBC </t>
  </si>
  <si>
    <t>Yes</t>
  </si>
  <si>
    <t xml:space="preserve">1 </t>
  </si>
  <si>
    <t>2</t>
  </si>
  <si>
    <t xml:space="preserve">Amazon </t>
  </si>
  <si>
    <t>20</t>
  </si>
  <si>
    <t xml:space="preserve">Dexcom </t>
  </si>
  <si>
    <t>4</t>
  </si>
  <si>
    <t xml:space="preserve">Brookfield Infrastructure Corp. </t>
  </si>
  <si>
    <t xml:space="preserve">2 </t>
  </si>
  <si>
    <t>3</t>
  </si>
  <si>
    <t xml:space="preserve">Shopify </t>
  </si>
  <si>
    <t>10</t>
  </si>
  <si>
    <t xml:space="preserve">CTO Realty Growth </t>
  </si>
  <si>
    <t>NA</t>
  </si>
  <si>
    <t xml:space="preserve">Alphabet </t>
  </si>
  <si>
    <t xml:space="preserve">Alphabet A </t>
  </si>
  <si>
    <t>Briefing has annoucement Date April 11, 2022</t>
  </si>
  <si>
    <t>Briefing has annoucement Date April 27, 2022</t>
  </si>
  <si>
    <t>Brieifing has annoucement Date Feb 25,, 2022</t>
  </si>
  <si>
    <t>Fidelity Feb 25 CMA:CA, we may not be catching it</t>
  </si>
  <si>
    <r>
      <t xml:space="preserve">There is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record Date in Breifing, (GOOG or GOOGL rows don't have record date, which is perfect)</t>
    </r>
  </si>
  <si>
    <t>Bezinga TXMD</t>
  </si>
  <si>
    <t>Benzinga EVFM</t>
  </si>
  <si>
    <t>Fidelity TXMD</t>
  </si>
  <si>
    <t>Fidelity EVFM</t>
  </si>
  <si>
    <t>company_name</t>
  </si>
  <si>
    <t>last_sale</t>
  </si>
  <si>
    <t>net_change</t>
  </si>
  <si>
    <t>percent_change</t>
  </si>
  <si>
    <t>market_cap_m</t>
  </si>
  <si>
    <t>volume_t</t>
  </si>
  <si>
    <t>ipo_year</t>
  </si>
  <si>
    <t>sector</t>
  </si>
  <si>
    <t>industry</t>
  </si>
  <si>
    <t>ePlus inc. Common Stock</t>
  </si>
  <si>
    <t>United States</t>
  </si>
  <si>
    <t>Technology</t>
  </si>
  <si>
    <t>Retail: Computer Software &amp; Peripheral Equipment</t>
  </si>
  <si>
    <t>Celsion Corporation Common Stock</t>
  </si>
  <si>
    <t>NULL</t>
  </si>
  <si>
    <t>Health Care</t>
  </si>
  <si>
    <t>Biotechnology: Pharmaceutical Preparations</t>
  </si>
  <si>
    <t>Avinger Inc. Common Stock</t>
  </si>
  <si>
    <t>Medical/Dental Instruments</t>
  </si>
  <si>
    <t>First Guaranty Bancshares Inc. Common Stock</t>
  </si>
  <si>
    <t>Finance</t>
  </si>
  <si>
    <t>Major Banks</t>
  </si>
  <si>
    <t>ACM Research Inc. Class A Common Stock</t>
  </si>
  <si>
    <t>Industrial Machinery/Components</t>
  </si>
  <si>
    <t>NAPCO Security Technologies Inc. Common Stock</t>
  </si>
  <si>
    <t>Miscellaneous</t>
  </si>
  <si>
    <t>Diversified Manufacture</t>
  </si>
  <si>
    <t>Diffusion Pharmaceuticals Inc. Common Stock</t>
  </si>
  <si>
    <t>Biolase Inc. Common Stock</t>
  </si>
  <si>
    <t>A-Mark Precious Metals Inc. Common Stock</t>
  </si>
  <si>
    <t>Investment Bankers/Brokers/Service</t>
  </si>
  <si>
    <t>Merchants Bancorp Common Stock</t>
  </si>
  <si>
    <t>DexCom Inc. Common Stock</t>
  </si>
  <si>
    <t>Medical Specialities</t>
  </si>
  <si>
    <t>TherapeuticsMD Inc. Common Stock</t>
  </si>
  <si>
    <t>W.R. Berkley Corporation Common Stock</t>
  </si>
  <si>
    <t>Property-Casualty Insurers</t>
  </si>
  <si>
    <t>Canadian Imperial Bank of Commerce Common Stock</t>
  </si>
  <si>
    <t>Canada</t>
  </si>
  <si>
    <t>Arista Networks Inc. Common Stock</t>
  </si>
  <si>
    <t>Computer peripheral equipment</t>
  </si>
  <si>
    <t xml:space="preserve">Brookfield Infrastructure Partners LP Class A Subordinate Voting Shares </t>
  </si>
  <si>
    <t>Vivakor Inc. Common Stock</t>
  </si>
  <si>
    <t>Energy</t>
  </si>
  <si>
    <t>Oilfield Services/Equipment</t>
  </si>
  <si>
    <t>SurgePays Inc. Common Stock</t>
  </si>
  <si>
    <t>Computer Software: Prepackaged Software</t>
  </si>
  <si>
    <t>Alphabet Inc. Class C Capital Stock</t>
  </si>
  <si>
    <t>Internet and Information Services</t>
  </si>
  <si>
    <t>SMART Global Holdings Inc. Ordinary Shares</t>
  </si>
  <si>
    <t>Semiconductors</t>
  </si>
  <si>
    <t>Senmiao Technology Limited Common Stock</t>
  </si>
  <si>
    <t>China</t>
  </si>
  <si>
    <t>Finance: Consumer Services</t>
  </si>
  <si>
    <t>P.A.M. Transportation Services Inc. Common Stock</t>
  </si>
  <si>
    <t>Transportation</t>
  </si>
  <si>
    <t>Trucking Freight/Courier Services</t>
  </si>
  <si>
    <t>Amazon.com Inc. Common Stock</t>
  </si>
  <si>
    <t>Consumer Services</t>
  </si>
  <si>
    <t>Catalog/Specialty Distribution</t>
  </si>
  <si>
    <t>Borr Drilling Limited Common Shares</t>
  </si>
  <si>
    <t>Oil &amp; Gas Production</t>
  </si>
  <si>
    <t>Zynex Inc. Common Stock</t>
  </si>
  <si>
    <t>Other Pharmaceuticals</t>
  </si>
  <si>
    <t>DecisionPoint Systems Inc. Common Stock</t>
  </si>
  <si>
    <t>Tarena International Inc. American Depositary Shares</t>
  </si>
  <si>
    <t>Service to the Health Industry</t>
  </si>
  <si>
    <t>Alphabet Inc. Class A Common Stock</t>
  </si>
  <si>
    <t>ToughBuilt Industries Inc. Common Stock</t>
  </si>
  <si>
    <t>Capital Goods</t>
  </si>
  <si>
    <t>Eros STX Global Corporation A Ordinary Shares</t>
  </si>
  <si>
    <t>Movies/Entertainment</t>
  </si>
  <si>
    <t>Evofem Biosciences Inc. Common Stock</t>
  </si>
  <si>
    <t>CEA Industries Inc. Common Stock</t>
  </si>
  <si>
    <t>Empire Petroleum Corporation Common Stock</t>
  </si>
  <si>
    <t>Commerce Bancshares Inc. Common Stock</t>
  </si>
  <si>
    <t>Agile Therapeutics Inc. Common Stock</t>
  </si>
  <si>
    <t>The Arena Group Holdings Inc. Common Stock</t>
  </si>
  <si>
    <t>Interactive Media</t>
  </si>
  <si>
    <t>China Jo-Jo Drugstores Inc. (Cayman Islands) Ordinary Shares</t>
  </si>
  <si>
    <t>Iveda Solutions Inc. Common Stock</t>
  </si>
  <si>
    <t>INVESCO MORTGAGE CAPITAL INC Common Stock</t>
  </si>
  <si>
    <t>Real Estate Investment Trusts</t>
  </si>
  <si>
    <t>Zosano Pharma Corporation Common Stock</t>
  </si>
  <si>
    <t>CTO Realty Growth Inc. Common Stock</t>
  </si>
  <si>
    <t>CYREN Ltd. Ordinary Shares</t>
  </si>
  <si>
    <t>Hive Blockchain Technologies Ltd. Common Shares</t>
  </si>
  <si>
    <t>Neovasc Inc. Common Shares</t>
  </si>
  <si>
    <t>Meten Holding Group Ltd. Ordinary Shares</t>
  </si>
  <si>
    <t>Other Consumer Services</t>
  </si>
  <si>
    <t>Great Elm Capital Corp. Common Stock</t>
  </si>
  <si>
    <t>Finance/Investors Services</t>
  </si>
  <si>
    <t>Baudax Bio Inc. Common Stock</t>
  </si>
  <si>
    <t>Enovis Corporation Common Stock</t>
  </si>
  <si>
    <t>Fluid Controls</t>
  </si>
  <si>
    <t>MFA Financial Inc.</t>
  </si>
  <si>
    <t>SL Green Realty Corp Common Stock</t>
  </si>
  <si>
    <t>Applied Blockchain Inc. Common Stock</t>
  </si>
  <si>
    <t>Shopify Inc. Class A Subordinate Voting Shares</t>
  </si>
  <si>
    <t>Base_min_vol_prc</t>
  </si>
  <si>
    <t>NOT in base_min_vol_prc</t>
  </si>
  <si>
    <t>Fidelity Feb 25 CMA:CA. Country should hav been Canada</t>
  </si>
  <si>
    <t>Country</t>
  </si>
  <si>
    <t>As per Corresspondence; 
If ":CA" available in Symbol --&gt; Canada 
ELSE USA</t>
  </si>
  <si>
    <t>BZ Ex-date</t>
  </si>
  <si>
    <t>Not populated anywhere.
Except for Fidelity, where there are some from Canada. Everywhere else, it is only USA</t>
  </si>
  <si>
    <t>Nasdaq Ex</t>
  </si>
  <si>
    <t>Fidelity Ex</t>
  </si>
  <si>
    <t>Briefing Ex</t>
  </si>
  <si>
    <t>Earliest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</si>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</sst>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\-mmm\-yy;@"/>
    <numFmt numFmtId="166" formatCode="m/d/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14" fontId="0" fillId="33" borderId="0" xfId="0" applyNumberFormat="1" applyFill="1"/>
    <xf numFmtId="0" fontId="0" fillId="0" borderId="0" xfId="0" applyAlignment="1">
      <alignment vertical="top" wrapText="1"/>
    </xf>
    <xf numFmtId="0" fontId="18" fillId="0" borderId="0" xfId="42" applyAlignment="1">
      <alignment vertical="top" wrapText="1"/>
    </xf>
    <xf numFmtId="0" fontId="0" fillId="34" borderId="0" xfId="0" applyFill="1"/>
    <xf numFmtId="0" fontId="16" fillId="35" borderId="0" xfId="0" applyFont="1" applyFill="1"/>
    <xf numFmtId="14" fontId="16" fillId="35" borderId="0" xfId="0" applyNumberFormat="1" applyFont="1" applyFill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 applyFont="1" applyFill="1"/>
    <xf numFmtId="0" fontId="16" fillId="0" borderId="0" xfId="0" applyFont="1" applyFill="1"/>
    <xf numFmtId="0" fontId="0" fillId="0" borderId="0" xfId="0" applyFill="1"/>
    <xf numFmtId="164" fontId="0" fillId="0" borderId="0" xfId="0" applyNumberFormat="1"/>
    <xf numFmtId="20" fontId="0" fillId="0" borderId="0" xfId="0" applyNumberFormat="1"/>
    <xf numFmtId="47" fontId="0" fillId="0" borderId="0" xfId="0" applyNumberFormat="1"/>
    <xf numFmtId="165" fontId="0" fillId="0" borderId="0" xfId="0" applyNumberFormat="1"/>
    <xf numFmtId="0" fontId="0" fillId="0" borderId="0" xfId="0" applyFont="1" applyAlignment="1">
      <alignment vertical="top" wrapText="1"/>
    </xf>
    <xf numFmtId="0" fontId="19" fillId="0" borderId="0" xfId="42" applyFont="1" applyAlignment="1">
      <alignment vertical="top" wrapText="1"/>
    </xf>
    <xf numFmtId="164" fontId="20" fillId="0" borderId="0" xfId="0" applyNumberFormat="1" applyFont="1"/>
    <xf numFmtId="0" fontId="21" fillId="0" borderId="0" xfId="0" applyFont="1" applyAlignment="1">
      <alignment vertical="top" wrapText="1"/>
    </xf>
    <xf numFmtId="0" fontId="18" fillId="36" borderId="0" xfId="42" applyFill="1" applyAlignment="1">
      <alignment vertical="top" wrapText="1"/>
    </xf>
    <xf numFmtId="0" fontId="16" fillId="36" borderId="0" xfId="0" applyFont="1" applyFill="1" applyAlignment="1">
      <alignment vertical="top" wrapText="1"/>
    </xf>
    <xf numFmtId="165" fontId="16" fillId="0" borderId="0" xfId="0" applyNumberFormat="1" applyFont="1"/>
    <xf numFmtId="166" fontId="16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vertical="top" wrapText="1"/>
    </xf>
    <xf numFmtId="164" fontId="19" fillId="0" borderId="0" xfId="42" applyNumberFormat="1" applyFont="1" applyAlignment="1">
      <alignment horizontal="center" vertical="top" wrapText="1"/>
    </xf>
    <xf numFmtId="164" fontId="20" fillId="0" borderId="0" xfId="0" applyNumberFormat="1" applyFont="1" applyAlignment="1">
      <alignment horizontal="center" vertical="top" wrapText="1"/>
    </xf>
    <xf numFmtId="164" fontId="16" fillId="0" borderId="0" xfId="0" applyNumberFormat="1" applyFont="1" applyAlignment="1">
      <alignment horizontal="center" vertical="top" wrapText="1"/>
    </xf>
    <xf numFmtId="164" fontId="18" fillId="0" borderId="0" xfId="42" applyNumberFormat="1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vestment/1_ShortCuts/1_DB/1_UpdateDatabase/Sent_to_Boss/Splits/1_New_Delivery/first/1_Feedback/Benzing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vestment/1_ShortCuts/1_DB/1_UpdateDatabase/Sent_to_Boss/Splits/1_New_Delivery/first/1_Feedback/Brief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zinga"/>
      <sheetName val="Sheet4"/>
      <sheetName val="Formulas"/>
      <sheetName val="Formula2"/>
      <sheetName val="splits"/>
    </sheetNames>
    <sheetDataSet>
      <sheetData sheetId="0"/>
      <sheetData sheetId="1"/>
      <sheetData sheetId="2"/>
      <sheetData sheetId="3"/>
      <sheetData sheetId="4">
        <row r="2">
          <cell r="A2" t="str">
            <v>HIVE</v>
          </cell>
        </row>
        <row r="3">
          <cell r="A3" t="str">
            <v>TXMD</v>
          </cell>
        </row>
        <row r="4">
          <cell r="A4" t="str">
            <v>EVFM</v>
          </cell>
        </row>
        <row r="5">
          <cell r="A5" t="str">
            <v>METX</v>
          </cell>
        </row>
        <row r="6">
          <cell r="A6" t="str">
            <v>BIPC</v>
          </cell>
        </row>
        <row r="7">
          <cell r="A7" t="str">
            <v>IVR</v>
          </cell>
        </row>
        <row r="8">
          <cell r="A8" t="str">
            <v>AMRK</v>
          </cell>
        </row>
        <row r="9">
          <cell r="A9" t="str">
            <v>BIOL</v>
          </cell>
        </row>
        <row r="10">
          <cell r="A10" t="str">
            <v>NVCN</v>
          </cell>
        </row>
        <row r="11">
          <cell r="A11" t="str">
            <v>AGRX</v>
          </cell>
        </row>
        <row r="12">
          <cell r="A12" t="str">
            <v>TBLT</v>
          </cell>
        </row>
        <row r="13">
          <cell r="A13" t="str">
            <v>DFFN</v>
          </cell>
        </row>
        <row r="14">
          <cell r="A14" t="str">
            <v>NVIV</v>
          </cell>
        </row>
        <row r="15">
          <cell r="A15" t="str">
            <v>APLD</v>
          </cell>
        </row>
        <row r="16">
          <cell r="A16" t="str">
            <v>ZSAN</v>
          </cell>
        </row>
        <row r="17">
          <cell r="A17" t="str">
            <v>CJJD</v>
          </cell>
        </row>
        <row r="18">
          <cell r="A18" t="str">
            <v>AIHS</v>
          </cell>
        </row>
        <row r="19">
          <cell r="A19" t="str">
            <v>IVDA</v>
          </cell>
        </row>
        <row r="20">
          <cell r="A20" t="str">
            <v>DXCM</v>
          </cell>
        </row>
        <row r="21">
          <cell r="A21" t="str">
            <v>MFA</v>
          </cell>
        </row>
        <row r="22">
          <cell r="A22" t="str">
            <v>ENOV</v>
          </cell>
        </row>
        <row r="23">
          <cell r="A23" t="str">
            <v>AVGR</v>
          </cell>
        </row>
        <row r="24">
          <cell r="A24" t="str">
            <v>AMZN</v>
          </cell>
        </row>
        <row r="25">
          <cell r="A25" t="str">
            <v>PTSI</v>
          </cell>
        </row>
        <row r="26">
          <cell r="A26" t="str">
            <v>EP</v>
          </cell>
        </row>
        <row r="27">
          <cell r="A27" t="str">
            <v>ACMR</v>
          </cell>
        </row>
        <row r="28">
          <cell r="A28" t="str">
            <v>CLSN</v>
          </cell>
        </row>
        <row r="29">
          <cell r="A29" t="str">
            <v>WRB</v>
          </cell>
        </row>
        <row r="30">
          <cell r="A30" t="str">
            <v>PULM</v>
          </cell>
        </row>
        <row r="31">
          <cell r="A31" t="str">
            <v>BXRX</v>
          </cell>
        </row>
        <row r="32">
          <cell r="A32" t="str">
            <v>VIVK</v>
          </cell>
        </row>
        <row r="33">
          <cell r="A33" t="str">
            <v>AREN</v>
          </cell>
        </row>
        <row r="34">
          <cell r="A34" t="str">
            <v>CEAD</v>
          </cell>
        </row>
        <row r="35">
          <cell r="A35" t="str">
            <v>CYRN</v>
          </cell>
        </row>
        <row r="36">
          <cell r="A36" t="str">
            <v>GOOGL</v>
          </cell>
        </row>
        <row r="37">
          <cell r="A37" t="str">
            <v>GOOG</v>
          </cell>
        </row>
        <row r="38">
          <cell r="A38" t="str">
            <v>ESGC</v>
          </cell>
        </row>
        <row r="39">
          <cell r="A39" t="str">
            <v>GECC</v>
          </cell>
        </row>
        <row r="40">
          <cell r="A40" t="str">
            <v>SLG</v>
          </cell>
        </row>
        <row r="41">
          <cell r="A41" t="str">
            <v>SGH</v>
          </cell>
        </row>
        <row r="42">
          <cell r="A42" t="str">
            <v>DPSI</v>
          </cell>
        </row>
        <row r="43">
          <cell r="A43" t="str">
            <v>CLWT</v>
          </cell>
        </row>
        <row r="44">
          <cell r="A44" t="str">
            <v>NSSC</v>
          </cell>
        </row>
        <row r="45">
          <cell r="A45" t="str">
            <v>BORR</v>
          </cell>
        </row>
        <row r="46">
          <cell r="A46" t="str">
            <v>TEDU</v>
          </cell>
        </row>
        <row r="47">
          <cell r="A47" t="str">
            <v>MODD</v>
          </cell>
        </row>
        <row r="48">
          <cell r="A48" t="str">
            <v>MBIN</v>
          </cell>
        </row>
        <row r="49">
          <cell r="A49" t="str">
            <v>FGBI</v>
          </cell>
        </row>
        <row r="50">
          <cell r="A50" t="str">
            <v>CM</v>
          </cell>
        </row>
        <row r="51">
          <cell r="A51" t="str">
            <v>SHOP</v>
          </cell>
        </row>
        <row r="52">
          <cell r="A52" t="str">
            <v>CTO</v>
          </cell>
        </row>
        <row r="53">
          <cell r="A53" t="str">
            <v>CBSH</v>
          </cell>
        </row>
        <row r="54">
          <cell r="A54" t="str">
            <v>ZYXI</v>
          </cell>
        </row>
        <row r="55">
          <cell r="A55" t="str">
            <v>PLUS</v>
          </cell>
        </row>
        <row r="56">
          <cell r="A56" t="str">
            <v>SURG</v>
          </cell>
        </row>
        <row r="57">
          <cell r="A57" t="str">
            <v>ANET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efing"/>
      <sheetName val="Formulas"/>
      <sheetName val="splits"/>
    </sheetNames>
    <sheetDataSet>
      <sheetData sheetId="0"/>
      <sheetData sheetId="1"/>
      <sheetData sheetId="2">
        <row r="2">
          <cell r="A2" t="str">
            <v>HIVE</v>
          </cell>
        </row>
        <row r="3">
          <cell r="A3" t="str">
            <v>TXMD</v>
          </cell>
        </row>
        <row r="4">
          <cell r="A4" t="str">
            <v>EVFM</v>
          </cell>
        </row>
        <row r="5">
          <cell r="A5" t="str">
            <v>METX</v>
          </cell>
        </row>
        <row r="6">
          <cell r="A6" t="str">
            <v>BIPC</v>
          </cell>
        </row>
        <row r="7">
          <cell r="A7" t="str">
            <v>IVR</v>
          </cell>
        </row>
        <row r="8">
          <cell r="A8" t="str">
            <v>AMRK</v>
          </cell>
        </row>
        <row r="9">
          <cell r="A9" t="str">
            <v>BIOL</v>
          </cell>
        </row>
        <row r="10">
          <cell r="A10" t="str">
            <v>NVCN</v>
          </cell>
        </row>
        <row r="11">
          <cell r="A11" t="str">
            <v>AGRX</v>
          </cell>
        </row>
        <row r="12">
          <cell r="A12" t="str">
            <v>TBLT</v>
          </cell>
        </row>
        <row r="13">
          <cell r="A13" t="str">
            <v>DFFN</v>
          </cell>
        </row>
        <row r="14">
          <cell r="A14" t="str">
            <v>NVIV</v>
          </cell>
        </row>
        <row r="15">
          <cell r="A15" t="str">
            <v>APLD</v>
          </cell>
        </row>
        <row r="16">
          <cell r="A16" t="str">
            <v>ZSAN</v>
          </cell>
        </row>
        <row r="17">
          <cell r="A17" t="str">
            <v>CJJD</v>
          </cell>
        </row>
        <row r="18">
          <cell r="A18" t="str">
            <v>AIHS</v>
          </cell>
        </row>
        <row r="19">
          <cell r="A19" t="str">
            <v>IVDA</v>
          </cell>
        </row>
        <row r="20">
          <cell r="A20" t="str">
            <v>DXCM</v>
          </cell>
        </row>
        <row r="21">
          <cell r="A21" t="str">
            <v>MFA</v>
          </cell>
        </row>
        <row r="22">
          <cell r="A22" t="str">
            <v>ENOV</v>
          </cell>
        </row>
        <row r="23">
          <cell r="A23" t="str">
            <v>AVGR</v>
          </cell>
        </row>
        <row r="24">
          <cell r="A24" t="str">
            <v>AMZN</v>
          </cell>
        </row>
        <row r="25">
          <cell r="A25" t="str">
            <v>PTSI</v>
          </cell>
        </row>
        <row r="26">
          <cell r="A26" t="str">
            <v>EP</v>
          </cell>
        </row>
        <row r="27">
          <cell r="A27" t="str">
            <v>ACMR</v>
          </cell>
        </row>
        <row r="28">
          <cell r="A28" t="str">
            <v>CLSN</v>
          </cell>
        </row>
        <row r="29">
          <cell r="A29" t="str">
            <v>WRB</v>
          </cell>
        </row>
        <row r="30">
          <cell r="A30" t="str">
            <v>PULM</v>
          </cell>
        </row>
        <row r="31">
          <cell r="A31" t="str">
            <v>BXRX</v>
          </cell>
        </row>
        <row r="32">
          <cell r="A32" t="str">
            <v>VIVK</v>
          </cell>
        </row>
        <row r="33">
          <cell r="A33" t="str">
            <v>AREN</v>
          </cell>
        </row>
        <row r="34">
          <cell r="A34" t="str">
            <v>CEAD</v>
          </cell>
        </row>
        <row r="35">
          <cell r="A35" t="str">
            <v>CYRN</v>
          </cell>
        </row>
        <row r="36">
          <cell r="A36" t="str">
            <v>GOOGL</v>
          </cell>
        </row>
        <row r="37">
          <cell r="A37" t="str">
            <v>GOOG</v>
          </cell>
        </row>
        <row r="38">
          <cell r="A38" t="str">
            <v>ESGC</v>
          </cell>
        </row>
        <row r="39">
          <cell r="A39" t="str">
            <v>GECC</v>
          </cell>
        </row>
        <row r="40">
          <cell r="A40" t="str">
            <v>SLG</v>
          </cell>
        </row>
        <row r="41">
          <cell r="A41" t="str">
            <v>SGH</v>
          </cell>
        </row>
        <row r="42">
          <cell r="A42" t="str">
            <v>DPSI</v>
          </cell>
        </row>
        <row r="43">
          <cell r="A43" t="str">
            <v>CLWT</v>
          </cell>
        </row>
        <row r="44">
          <cell r="A44" t="str">
            <v>NSSC</v>
          </cell>
        </row>
        <row r="45">
          <cell r="A45" t="str">
            <v>BORR</v>
          </cell>
        </row>
        <row r="46">
          <cell r="A46" t="str">
            <v>TEDU</v>
          </cell>
        </row>
        <row r="47">
          <cell r="A47" t="str">
            <v>MODD</v>
          </cell>
        </row>
        <row r="48">
          <cell r="A48" t="str">
            <v>MBIN</v>
          </cell>
        </row>
        <row r="49">
          <cell r="A49" t="str">
            <v>FGBI</v>
          </cell>
        </row>
        <row r="50">
          <cell r="A50" t="str">
            <v>CM</v>
          </cell>
        </row>
        <row r="51">
          <cell r="A51" t="str">
            <v>SHOP</v>
          </cell>
        </row>
        <row r="52">
          <cell r="A52" t="str">
            <v>CTO</v>
          </cell>
        </row>
        <row r="53">
          <cell r="A53" t="str">
            <v>CBSH</v>
          </cell>
        </row>
        <row r="54">
          <cell r="A54" t="str">
            <v>ZYXI</v>
          </cell>
        </row>
        <row r="55">
          <cell r="A55" t="str">
            <v>PLUS</v>
          </cell>
        </row>
        <row r="56">
          <cell r="A56" t="str">
            <v>SURG</v>
          </cell>
        </row>
        <row r="57">
          <cell r="A57" t="str">
            <v>ANET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tabSelected="1" workbookViewId="0">
      <selection activeCell="A77" sqref="A77"/>
    </sheetView>
  </sheetViews>
  <sheetFormatPr defaultRowHeight="15" x14ac:dyDescent="0.25"/>
  <cols>
    <col min="1" max="1" width="9.42578125" customWidth="1"/>
    <col min="2" max="2" width="19.7109375" customWidth="1"/>
    <col min="3" max="3" width="64" customWidth="1"/>
    <col min="4" max="4" width="9.42578125" customWidth="1"/>
    <col min="5" max="5" width="21" customWidth="1"/>
    <col min="6" max="6" width="16.85546875" customWidth="1"/>
    <col min="7" max="7" width="20.28515625" customWidth="1"/>
    <col min="8" max="8" width="13.140625" bestFit="1" customWidth="1"/>
    <col min="9" max="9" width="11.7109375" bestFit="1" customWidth="1"/>
    <col min="10" max="10" width="10.7109375" bestFit="1" customWidth="1"/>
    <col min="11" max="11" width="51.5703125" hidden="1" customWidth="1"/>
    <col min="12" max="12" width="10.7109375" hidden="1" customWidth="1"/>
    <col min="13" max="13" width="26.42578125" hidden="1" customWidth="1"/>
    <col min="14" max="14" width="19.28515625" hidden="1" customWidth="1"/>
    <col min="15" max="15" width="12.28515625" hidden="1" customWidth="1"/>
    <col min="16" max="16" width="12.42578125" hidden="1" customWidth="1"/>
    <col min="18" max="19" width="10.140625" style="27" bestFit="1" customWidth="1"/>
    <col min="20" max="20" width="10" style="27" bestFit="1" customWidth="1"/>
    <col min="21" max="21" width="10.42578125" style="27" bestFit="1" customWidth="1"/>
    <col min="22" max="22" width="9.7109375" bestFit="1" customWidth="1"/>
  </cols>
  <sheetData>
    <row r="1" spans="1:23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429</v>
      </c>
      <c r="R1" s="26" t="s">
        <v>434</v>
      </c>
      <c r="S1" s="26" t="s">
        <v>437</v>
      </c>
      <c r="T1" s="26" t="s">
        <v>436</v>
      </c>
      <c r="U1" s="26" t="s">
        <v>438</v>
      </c>
      <c r="V1" s="11" t="s">
        <v>439</v>
      </c>
      <c r="W1" s="11" t="s">
        <v>440</v>
      </c>
    </row>
    <row r="2" spans="1:23" x14ac:dyDescent="0.25">
      <c r="A2" t="s">
        <v>16</v>
      </c>
      <c r="B2" s="12">
        <v>44691</v>
      </c>
      <c r="C2" t="s">
        <v>17</v>
      </c>
      <c r="D2" t="s">
        <v>18</v>
      </c>
      <c r="F2" s="13">
        <v>5</v>
      </c>
      <c r="G2" s="13">
        <v>1</v>
      </c>
      <c r="H2" s="12">
        <v>44701</v>
      </c>
      <c r="I2" s="12">
        <v>44701</v>
      </c>
      <c r="J2" s="12">
        <v>44701</v>
      </c>
      <c r="K2" t="s">
        <v>19</v>
      </c>
      <c r="L2" t="b">
        <v>1</v>
      </c>
      <c r="N2" s="2">
        <v>44692</v>
      </c>
      <c r="O2" s="1">
        <v>44693</v>
      </c>
      <c r="P2" s="3">
        <v>0.37520833333333337</v>
      </c>
      <c r="Q2" t="str">
        <f>IFERROR(VLOOKUP(A2,base_min_vol_prc!$A$2:$A$53,1,FALSE),"")</f>
        <v>HIVE</v>
      </c>
      <c r="R2" s="27">
        <f>IFERROR(VLOOKUP(A2,Benzinga!$J$2:$K$4,2,FALSE),"")</f>
        <v>44701</v>
      </c>
      <c r="S2" s="27" t="str">
        <f>IFERROR(VLOOKUP(A2,Fidelity!$B$2:$F$47,4,FALSE),"")</f>
        <v/>
      </c>
      <c r="T2" s="27" t="str">
        <f>IFERROR(VLOOKUP(A2,Nasdaq!$A$2:$E$7,5,FALSE),"")</f>
        <v/>
      </c>
      <c r="U2" s="27" t="str">
        <f>IFERROR(VLOOKUP(A2,Briefing!$A$2:$D$9,4,FALSE),"")</f>
        <v/>
      </c>
      <c r="V2" s="27">
        <f>MIN(R2:U2)</f>
        <v>44701</v>
      </c>
      <c r="W2" t="str">
        <f>IF(J2=V2,"","F")</f>
        <v/>
      </c>
    </row>
    <row r="3" spans="1:23" x14ac:dyDescent="0.25">
      <c r="A3" t="s">
        <v>20</v>
      </c>
      <c r="B3" s="1">
        <v>44687</v>
      </c>
      <c r="C3" t="s">
        <v>21</v>
      </c>
      <c r="D3" t="s">
        <v>18</v>
      </c>
      <c r="F3" s="13">
        <v>50</v>
      </c>
      <c r="G3" s="13">
        <v>1</v>
      </c>
      <c r="H3" s="1">
        <v>44690</v>
      </c>
      <c r="I3" s="1">
        <v>44690</v>
      </c>
      <c r="J3" s="1">
        <v>44690</v>
      </c>
      <c r="K3" t="s">
        <v>22</v>
      </c>
      <c r="L3" t="b">
        <v>1</v>
      </c>
      <c r="N3" s="2">
        <v>44690</v>
      </c>
      <c r="O3" s="1">
        <v>44693</v>
      </c>
      <c r="P3" s="3">
        <v>0.37520833333333337</v>
      </c>
      <c r="Q3" t="str">
        <f>IFERROR(VLOOKUP(A3,base_min_vol_prc!$A$2:$A$53,1,FALSE),"")</f>
        <v>TXMD</v>
      </c>
      <c r="R3" s="27">
        <f>IFERROR(VLOOKUP(A3,Benzinga!$J$2:$K$4,2,FALSE),"")</f>
        <v>44690</v>
      </c>
      <c r="S3" s="27">
        <f>IFERROR(VLOOKUP(A3,Fidelity!$B$2:$F$47,4,FALSE),"")</f>
        <v>44690</v>
      </c>
      <c r="T3" s="27" t="str">
        <f>IFERROR(VLOOKUP(A3,Nasdaq!$A$2:$E$7,5,FALSE),"")</f>
        <v/>
      </c>
      <c r="U3" s="27" t="str">
        <f>IFERROR(VLOOKUP(A3,Briefing!$A$2:$D$9,4,FALSE),"")</f>
        <v/>
      </c>
      <c r="V3" s="27">
        <f t="shared" ref="V3:V57" si="0">MIN(R3:U3)</f>
        <v>44690</v>
      </c>
      <c r="W3" t="str">
        <f t="shared" ref="W3:W57" si="1">IF(J3=V3,"","F")</f>
        <v/>
      </c>
    </row>
    <row r="4" spans="1:23" x14ac:dyDescent="0.25">
      <c r="A4" t="s">
        <v>23</v>
      </c>
      <c r="B4" s="12">
        <v>44686</v>
      </c>
      <c r="C4" t="s">
        <v>24</v>
      </c>
      <c r="D4" t="s">
        <v>18</v>
      </c>
      <c r="F4" s="13">
        <v>15</v>
      </c>
      <c r="G4" s="13">
        <v>1</v>
      </c>
      <c r="H4" s="1">
        <v>44687</v>
      </c>
      <c r="I4" s="1">
        <v>44687</v>
      </c>
      <c r="J4" s="1">
        <v>44687</v>
      </c>
      <c r="K4" t="s">
        <v>25</v>
      </c>
      <c r="L4" t="b">
        <v>1</v>
      </c>
      <c r="N4" s="2">
        <v>44686</v>
      </c>
      <c r="O4" s="1">
        <v>44693</v>
      </c>
      <c r="P4" s="3">
        <v>0.37520833333333337</v>
      </c>
      <c r="Q4" t="str">
        <f>IFERROR(VLOOKUP(A4,base_min_vol_prc!$A$2:$A$53,1,FALSE),"")</f>
        <v>EVFM</v>
      </c>
      <c r="R4" s="27">
        <f>IFERROR(VLOOKUP(A4,Benzinga!$J$2:$K$4,2,FALSE),"")</f>
        <v>44687</v>
      </c>
      <c r="S4" s="27">
        <f>IFERROR(VLOOKUP(A4,Fidelity!$B$2:$F$47,4,FALSE),"")</f>
        <v>44687</v>
      </c>
      <c r="T4" s="27" t="str">
        <f>IFERROR(VLOOKUP(A4,Nasdaq!$A$2:$E$7,5,FALSE),"")</f>
        <v/>
      </c>
      <c r="U4" s="27" t="str">
        <f>IFERROR(VLOOKUP(A4,Briefing!$A$2:$D$9,4,FALSE),"")</f>
        <v/>
      </c>
      <c r="V4" s="27">
        <f t="shared" si="0"/>
        <v>44687</v>
      </c>
      <c r="W4" t="str">
        <f t="shared" si="1"/>
        <v/>
      </c>
    </row>
    <row r="5" spans="1:23" x14ac:dyDescent="0.25">
      <c r="A5" t="s">
        <v>26</v>
      </c>
      <c r="B5" s="9">
        <v>44685</v>
      </c>
      <c r="C5" t="s">
        <v>27</v>
      </c>
      <c r="D5" t="s">
        <v>18</v>
      </c>
      <c r="F5" s="13">
        <v>30</v>
      </c>
      <c r="G5" s="13">
        <v>1</v>
      </c>
      <c r="H5" s="1">
        <v>44687</v>
      </c>
      <c r="I5" s="1">
        <v>44687</v>
      </c>
      <c r="J5" s="1">
        <v>44687</v>
      </c>
      <c r="K5" t="s">
        <v>28</v>
      </c>
      <c r="L5" t="b">
        <v>0</v>
      </c>
      <c r="N5" s="2">
        <v>44687</v>
      </c>
      <c r="O5" s="1">
        <v>44693</v>
      </c>
      <c r="P5" s="3">
        <v>0.37520833333333337</v>
      </c>
      <c r="Q5" t="str">
        <f>IFERROR(VLOOKUP(A5,base_min_vol_prc!$A$2:$A$53,1,FALSE),"")</f>
        <v>METX</v>
      </c>
      <c r="R5" s="27" t="str">
        <f>IFERROR(VLOOKUP(A5,Benzinga!$J$2:$K$4,2,FALSE),"")</f>
        <v/>
      </c>
      <c r="S5" s="27">
        <f>IFERROR(VLOOKUP(A5,Fidelity!$B$2:$F$47,4,FALSE),"")</f>
        <v>44687</v>
      </c>
      <c r="T5" s="27" t="str">
        <f>IFERROR(VLOOKUP(A5,Nasdaq!$A$2:$E$7,5,FALSE),"")</f>
        <v/>
      </c>
      <c r="U5" s="27" t="str">
        <f>IFERROR(VLOOKUP(A5,Briefing!$A$2:$D$9,4,FALSE),"")</f>
        <v/>
      </c>
      <c r="V5" s="27">
        <f t="shared" si="0"/>
        <v>44687</v>
      </c>
      <c r="W5" t="str">
        <f t="shared" si="1"/>
        <v/>
      </c>
    </row>
    <row r="6" spans="1:23" x14ac:dyDescent="0.25">
      <c r="A6" t="s">
        <v>29</v>
      </c>
      <c r="B6" s="1">
        <v>44684</v>
      </c>
      <c r="C6" t="s">
        <v>30</v>
      </c>
      <c r="F6">
        <v>2</v>
      </c>
      <c r="G6">
        <v>3</v>
      </c>
      <c r="H6" s="1">
        <v>44722</v>
      </c>
      <c r="J6" s="1">
        <v>44725</v>
      </c>
      <c r="K6" t="s">
        <v>31</v>
      </c>
      <c r="O6" s="1">
        <v>44693</v>
      </c>
      <c r="P6" s="3">
        <v>0.37525462962962958</v>
      </c>
      <c r="Q6" t="str">
        <f>IFERROR(VLOOKUP(A6,base_min_vol_prc!$A$2:$A$53,1,FALSE),"")</f>
        <v>BIPC</v>
      </c>
      <c r="R6" s="27" t="str">
        <f>IFERROR(VLOOKUP(A6,Benzinga!$J$2:$K$4,2,FALSE),"")</f>
        <v/>
      </c>
      <c r="S6" s="27">
        <f>IFERROR(VLOOKUP(A6,Fidelity!$B$2:$F$47,4,FALSE),"")</f>
        <v>44718</v>
      </c>
      <c r="T6" s="27">
        <f>IFERROR(VLOOKUP(A6,Nasdaq!$A$2:$E$7,5,FALSE),"")</f>
        <v>44725</v>
      </c>
      <c r="U6" s="27">
        <f>IFERROR(VLOOKUP(A6,Briefing!$A$2:$D$9,4,FALSE),"")</f>
        <v>44725</v>
      </c>
      <c r="V6" s="27">
        <f t="shared" si="0"/>
        <v>44718</v>
      </c>
      <c r="W6" t="str">
        <f t="shared" si="1"/>
        <v>F</v>
      </c>
    </row>
    <row r="7" spans="1:23" x14ac:dyDescent="0.25">
      <c r="A7" t="s">
        <v>32</v>
      </c>
      <c r="B7" s="12">
        <v>44684</v>
      </c>
      <c r="C7" t="s">
        <v>33</v>
      </c>
      <c r="F7">
        <v>10</v>
      </c>
      <c r="G7">
        <v>1</v>
      </c>
      <c r="H7" s="8"/>
      <c r="I7" s="12">
        <v>44718</v>
      </c>
      <c r="J7" s="1">
        <v>44718</v>
      </c>
      <c r="K7" t="s">
        <v>34</v>
      </c>
      <c r="O7" s="1">
        <v>44693</v>
      </c>
      <c r="P7" s="3">
        <v>0.37518518518518523</v>
      </c>
      <c r="Q7" t="str">
        <f>IFERROR(VLOOKUP(A7,base_min_vol_prc!$A$2:$A$53,1,FALSE),"")</f>
        <v>IVR</v>
      </c>
      <c r="R7" s="27" t="str">
        <f>IFERROR(VLOOKUP(A7,Benzinga!$J$2:$K$4,2,FALSE),"")</f>
        <v/>
      </c>
      <c r="S7" s="27">
        <f>IFERROR(VLOOKUP(A7,Fidelity!$B$2:$F$47,4,FALSE),"")</f>
        <v>44718</v>
      </c>
      <c r="T7" s="27">
        <f>IFERROR(VLOOKUP(A7,Nasdaq!$A$2:$E$7,5,FALSE),"")</f>
        <v>44718</v>
      </c>
      <c r="U7" s="27" t="str">
        <f>IFERROR(VLOOKUP(A7,Briefing!$A$2:$D$9,4,FALSE),"")</f>
        <v/>
      </c>
      <c r="V7" s="27">
        <f t="shared" si="0"/>
        <v>44718</v>
      </c>
      <c r="W7" t="str">
        <f t="shared" si="1"/>
        <v/>
      </c>
    </row>
    <row r="8" spans="1:23" x14ac:dyDescent="0.25">
      <c r="A8" s="14" t="s">
        <v>35</v>
      </c>
      <c r="B8" s="1">
        <v>44679</v>
      </c>
      <c r="C8" t="s">
        <v>36</v>
      </c>
      <c r="F8">
        <v>1</v>
      </c>
      <c r="G8">
        <v>2</v>
      </c>
      <c r="H8" s="1">
        <v>44718</v>
      </c>
      <c r="J8" s="1">
        <v>44719</v>
      </c>
      <c r="K8" t="s">
        <v>37</v>
      </c>
      <c r="O8" s="1">
        <v>44693</v>
      </c>
      <c r="P8" s="3">
        <v>0.37525462962962958</v>
      </c>
      <c r="Q8" t="str">
        <f>IFERROR(VLOOKUP(A8,base_min_vol_prc!$A$2:$A$53,1,FALSE),"")</f>
        <v>AMRK</v>
      </c>
      <c r="R8" s="27" t="str">
        <f>IFERROR(VLOOKUP(A8,Benzinga!$J$2:$K$4,2,FALSE),"")</f>
        <v/>
      </c>
      <c r="S8" s="27">
        <f>IFERROR(VLOOKUP(A8,Fidelity!$B$2:$F$47,4,FALSE),"")</f>
        <v>44704</v>
      </c>
      <c r="T8" s="27">
        <f>IFERROR(VLOOKUP(A8,Nasdaq!$A$2:$E$7,5,FALSE),"")</f>
        <v>44719</v>
      </c>
      <c r="U8" s="27" t="str">
        <f>IFERROR(VLOOKUP(A8,Briefing!$A$2:$D$9,4,FALSE),"")</f>
        <v/>
      </c>
      <c r="V8" s="27">
        <f t="shared" si="0"/>
        <v>44704</v>
      </c>
      <c r="W8" t="str">
        <f t="shared" si="1"/>
        <v>F</v>
      </c>
    </row>
    <row r="9" spans="1:23" x14ac:dyDescent="0.25">
      <c r="A9" t="s">
        <v>38</v>
      </c>
      <c r="B9" s="1">
        <v>44679</v>
      </c>
      <c r="C9" t="s">
        <v>39</v>
      </c>
      <c r="D9" t="s">
        <v>18</v>
      </c>
      <c r="F9">
        <v>25</v>
      </c>
      <c r="G9">
        <v>1</v>
      </c>
      <c r="H9" s="1">
        <v>44680</v>
      </c>
      <c r="I9" s="1">
        <v>44680</v>
      </c>
      <c r="J9" s="1">
        <v>44680</v>
      </c>
      <c r="K9" t="s">
        <v>40</v>
      </c>
      <c r="L9" t="b">
        <v>0</v>
      </c>
      <c r="N9" s="2">
        <v>44679</v>
      </c>
      <c r="O9" s="1">
        <v>44693</v>
      </c>
      <c r="P9" s="3">
        <v>0.37520833333333337</v>
      </c>
      <c r="Q9" t="str">
        <f>IFERROR(VLOOKUP(A9,base_min_vol_prc!$A$2:$A$53,1,FALSE),"")</f>
        <v>BIOL</v>
      </c>
      <c r="R9" s="27" t="str">
        <f>IFERROR(VLOOKUP(A9,Benzinga!$J$2:$K$4,2,FALSE),"")</f>
        <v/>
      </c>
      <c r="S9" s="27">
        <f>IFERROR(VLOOKUP(A9,Fidelity!$B$2:$F$47,4,FALSE),"")</f>
        <v>44680</v>
      </c>
      <c r="T9" s="27" t="str">
        <f>IFERROR(VLOOKUP(A9,Nasdaq!$A$2:$E$7,5,FALSE),"")</f>
        <v/>
      </c>
      <c r="U9" s="27" t="str">
        <f>IFERROR(VLOOKUP(A9,Briefing!$A$2:$D$9,4,FALSE),"")</f>
        <v/>
      </c>
      <c r="V9" s="27">
        <f t="shared" si="0"/>
        <v>44680</v>
      </c>
      <c r="W9" t="str">
        <f t="shared" si="1"/>
        <v/>
      </c>
    </row>
    <row r="10" spans="1:23" x14ac:dyDescent="0.25">
      <c r="A10" t="s">
        <v>41</v>
      </c>
      <c r="B10" s="1">
        <v>44678</v>
      </c>
      <c r="C10" t="s">
        <v>42</v>
      </c>
      <c r="D10" t="s">
        <v>18</v>
      </c>
      <c r="F10">
        <v>25</v>
      </c>
      <c r="G10">
        <v>1</v>
      </c>
      <c r="H10" s="1">
        <v>44680</v>
      </c>
      <c r="I10" s="1">
        <v>44680</v>
      </c>
      <c r="J10" s="1">
        <v>44680</v>
      </c>
      <c r="K10" t="s">
        <v>43</v>
      </c>
      <c r="L10" t="b">
        <v>0</v>
      </c>
      <c r="N10" s="2">
        <v>44678</v>
      </c>
      <c r="O10" s="1">
        <v>44693</v>
      </c>
      <c r="P10" s="3">
        <v>0.37520833333333337</v>
      </c>
      <c r="Q10" t="str">
        <f>IFERROR(VLOOKUP(A10,base_min_vol_prc!$A$2:$A$53,1,FALSE),"")</f>
        <v>NVCN</v>
      </c>
      <c r="R10" s="27" t="str">
        <f>IFERROR(VLOOKUP(A10,Benzinga!$J$2:$K$4,2,FALSE),"")</f>
        <v/>
      </c>
      <c r="S10" s="27" t="str">
        <f>IFERROR(VLOOKUP(A10,Fidelity!$B$2:$F$47,4,FALSE),"")</f>
        <v/>
      </c>
      <c r="T10" s="27" t="str">
        <f>IFERROR(VLOOKUP(A10,Nasdaq!$A$2:$E$7,5,FALSE),"")</f>
        <v/>
      </c>
      <c r="U10" s="27" t="str">
        <f>IFERROR(VLOOKUP(A10,Briefing!$A$2:$D$9,4,FALSE),"")</f>
        <v/>
      </c>
      <c r="V10" s="27">
        <f t="shared" si="0"/>
        <v>0</v>
      </c>
      <c r="W10" t="str">
        <f t="shared" si="1"/>
        <v>F</v>
      </c>
    </row>
    <row r="11" spans="1:23" x14ac:dyDescent="0.25">
      <c r="A11" t="s">
        <v>44</v>
      </c>
      <c r="B11" s="1">
        <v>44677</v>
      </c>
      <c r="C11" t="s">
        <v>45</v>
      </c>
      <c r="D11" t="s">
        <v>18</v>
      </c>
      <c r="F11">
        <v>40</v>
      </c>
      <c r="G11">
        <v>1</v>
      </c>
      <c r="H11" s="1">
        <v>44678</v>
      </c>
      <c r="I11" s="1">
        <v>44678</v>
      </c>
      <c r="J11" s="1">
        <v>44678</v>
      </c>
      <c r="K11" t="s">
        <v>46</v>
      </c>
      <c r="L11" t="b">
        <v>0</v>
      </c>
      <c r="N11" s="2">
        <v>44677</v>
      </c>
      <c r="O11" s="1">
        <v>44693</v>
      </c>
      <c r="P11" s="3">
        <v>0.37520833333333337</v>
      </c>
      <c r="Q11" t="str">
        <f>IFERROR(VLOOKUP(A11,base_min_vol_prc!$A$2:$A$53,1,FALSE),"")</f>
        <v>AGRX</v>
      </c>
      <c r="R11" s="27" t="str">
        <f>IFERROR(VLOOKUP(A11,Benzinga!$J$2:$K$4,2,FALSE),"")</f>
        <v/>
      </c>
      <c r="S11" s="27">
        <f>IFERROR(VLOOKUP(A11,Fidelity!$B$2:$F$47,4,FALSE),"")</f>
        <v>44678</v>
      </c>
      <c r="T11" s="27" t="str">
        <f>IFERROR(VLOOKUP(A11,Nasdaq!$A$2:$E$7,5,FALSE),"")</f>
        <v/>
      </c>
      <c r="U11" s="27" t="str">
        <f>IFERROR(VLOOKUP(A11,Briefing!$A$2:$D$9,4,FALSE),"")</f>
        <v/>
      </c>
      <c r="V11" s="27">
        <f t="shared" si="0"/>
        <v>44678</v>
      </c>
      <c r="W11" t="str">
        <f t="shared" si="1"/>
        <v/>
      </c>
    </row>
    <row r="12" spans="1:23" x14ac:dyDescent="0.25">
      <c r="A12" t="s">
        <v>47</v>
      </c>
      <c r="B12" s="1">
        <v>44673</v>
      </c>
      <c r="C12" t="s">
        <v>48</v>
      </c>
      <c r="D12" t="s">
        <v>18</v>
      </c>
      <c r="F12">
        <v>150</v>
      </c>
      <c r="G12">
        <v>1</v>
      </c>
      <c r="H12" s="1">
        <v>44676</v>
      </c>
      <c r="I12" s="1">
        <v>44676</v>
      </c>
      <c r="J12" s="1">
        <v>44676</v>
      </c>
      <c r="K12" t="s">
        <v>49</v>
      </c>
      <c r="L12" t="b">
        <v>0</v>
      </c>
      <c r="N12" s="2">
        <v>44676</v>
      </c>
      <c r="O12" s="1">
        <v>44693</v>
      </c>
      <c r="P12" s="3">
        <v>0.37520833333333337</v>
      </c>
      <c r="Q12" t="str">
        <f>IFERROR(VLOOKUP(A12,base_min_vol_prc!$A$2:$A$53,1,FALSE),"")</f>
        <v>TBLT</v>
      </c>
      <c r="R12" s="27" t="str">
        <f>IFERROR(VLOOKUP(A12,Benzinga!$J$2:$K$4,2,FALSE),"")</f>
        <v/>
      </c>
      <c r="S12" s="27">
        <f>IFERROR(VLOOKUP(A12,Fidelity!$B$2:$F$47,4,FALSE),"")</f>
        <v>44676</v>
      </c>
      <c r="T12" s="27" t="str">
        <f>IFERROR(VLOOKUP(A12,Nasdaq!$A$2:$E$7,5,FALSE),"")</f>
        <v/>
      </c>
      <c r="U12" s="27" t="str">
        <f>IFERROR(VLOOKUP(A12,Briefing!$A$2:$D$9,4,FALSE),"")</f>
        <v/>
      </c>
      <c r="V12" s="27">
        <f t="shared" si="0"/>
        <v>44676</v>
      </c>
      <c r="W12" t="str">
        <f t="shared" si="1"/>
        <v/>
      </c>
    </row>
    <row r="13" spans="1:23" x14ac:dyDescent="0.25">
      <c r="A13" t="s">
        <v>50</v>
      </c>
      <c r="B13" s="1">
        <v>44669</v>
      </c>
      <c r="C13" t="s">
        <v>51</v>
      </c>
      <c r="D13" t="s">
        <v>18</v>
      </c>
      <c r="F13">
        <v>50</v>
      </c>
      <c r="G13">
        <v>1</v>
      </c>
      <c r="H13" s="1">
        <v>44670</v>
      </c>
      <c r="I13" s="1">
        <v>44670</v>
      </c>
      <c r="J13" s="1">
        <v>44670</v>
      </c>
      <c r="K13" t="s">
        <v>52</v>
      </c>
      <c r="L13" t="b">
        <v>0</v>
      </c>
      <c r="N13" s="2">
        <v>44669</v>
      </c>
      <c r="O13" s="1">
        <v>44693</v>
      </c>
      <c r="P13" s="3">
        <v>0.3752199074074074</v>
      </c>
      <c r="Q13" t="str">
        <f>IFERROR(VLOOKUP(A13,base_min_vol_prc!$A$2:$A$53,1,FALSE),"")</f>
        <v>DFFN</v>
      </c>
      <c r="R13" s="27" t="str">
        <f>IFERROR(VLOOKUP(A13,Benzinga!$J$2:$K$4,2,FALSE),"")</f>
        <v/>
      </c>
      <c r="S13" s="27">
        <f>IFERROR(VLOOKUP(A13,Fidelity!$B$2:$F$47,4,FALSE),"")</f>
        <v>44670</v>
      </c>
      <c r="T13" s="27" t="str">
        <f>IFERROR(VLOOKUP(A13,Nasdaq!$A$2:$E$7,5,FALSE),"")</f>
        <v/>
      </c>
      <c r="U13" s="27" t="str">
        <f>IFERROR(VLOOKUP(A13,Briefing!$A$2:$D$9,4,FALSE),"")</f>
        <v/>
      </c>
      <c r="V13" s="27">
        <f t="shared" si="0"/>
        <v>44670</v>
      </c>
      <c r="W13" t="str">
        <f t="shared" si="1"/>
        <v/>
      </c>
    </row>
    <row r="14" spans="1:23" x14ac:dyDescent="0.25">
      <c r="A14" t="s">
        <v>53</v>
      </c>
      <c r="B14" s="1">
        <v>44665</v>
      </c>
      <c r="C14" t="s">
        <v>54</v>
      </c>
      <c r="D14" t="s">
        <v>18</v>
      </c>
      <c r="F14">
        <v>25</v>
      </c>
      <c r="G14">
        <v>1</v>
      </c>
      <c r="H14" s="1">
        <v>44678</v>
      </c>
      <c r="I14" s="1">
        <v>44678</v>
      </c>
      <c r="J14" s="1">
        <v>44678</v>
      </c>
      <c r="K14" t="s">
        <v>55</v>
      </c>
      <c r="L14" t="b">
        <v>0</v>
      </c>
      <c r="N14" s="2">
        <v>44669</v>
      </c>
      <c r="O14" s="1">
        <v>44693</v>
      </c>
      <c r="P14" s="3">
        <v>0.3752199074074074</v>
      </c>
      <c r="Q14" t="str">
        <f>IFERROR(VLOOKUP(A14,base_min_vol_prc!$A$2:$A$53,1,FALSE),"")</f>
        <v/>
      </c>
      <c r="R14" s="27" t="str">
        <f>IFERROR(VLOOKUP(A14,Benzinga!$J$2:$K$4,2,FALSE),"")</f>
        <v/>
      </c>
      <c r="S14" s="27">
        <f>IFERROR(VLOOKUP(A14,Fidelity!$B$2:$F$47,4,FALSE),"")</f>
        <v>44678</v>
      </c>
      <c r="T14" s="27" t="str">
        <f>IFERROR(VLOOKUP(A14,Nasdaq!$A$2:$E$7,5,FALSE),"")</f>
        <v/>
      </c>
      <c r="U14" s="27" t="str">
        <f>IFERROR(VLOOKUP(A14,Briefing!$A$2:$D$9,4,FALSE),"")</f>
        <v/>
      </c>
      <c r="V14" s="27">
        <f t="shared" si="0"/>
        <v>44678</v>
      </c>
      <c r="W14" t="str">
        <f t="shared" si="1"/>
        <v/>
      </c>
    </row>
    <row r="15" spans="1:23" x14ac:dyDescent="0.25">
      <c r="A15" t="s">
        <v>56</v>
      </c>
      <c r="B15" s="1">
        <v>44663</v>
      </c>
      <c r="C15" t="s">
        <v>57</v>
      </c>
      <c r="F15">
        <v>6</v>
      </c>
      <c r="G15">
        <v>1</v>
      </c>
      <c r="I15" s="1">
        <v>44664</v>
      </c>
      <c r="J15" s="1">
        <v>44664</v>
      </c>
      <c r="K15" t="s">
        <v>58</v>
      </c>
      <c r="O15" s="1">
        <v>44693</v>
      </c>
      <c r="P15" s="3">
        <v>0.37512731481481482</v>
      </c>
      <c r="Q15" t="str">
        <f>IFERROR(VLOOKUP(A15,base_min_vol_prc!$A$2:$A$53,1,FALSE),"")</f>
        <v>APLD</v>
      </c>
      <c r="R15" s="27" t="str">
        <f>IFERROR(VLOOKUP(A15,Benzinga!$J$2:$K$4,2,FALSE),"")</f>
        <v/>
      </c>
      <c r="S15" s="27">
        <f>IFERROR(VLOOKUP(A15,Fidelity!$B$2:$F$47,4,FALSE),"")</f>
        <v>44664</v>
      </c>
      <c r="T15" s="27" t="str">
        <f>IFERROR(VLOOKUP(A15,Nasdaq!$A$2:$E$7,5,FALSE),"")</f>
        <v/>
      </c>
      <c r="U15" s="27" t="str">
        <f>IFERROR(VLOOKUP(A15,Briefing!$A$2:$D$9,4,FALSE),"")</f>
        <v/>
      </c>
      <c r="V15" s="27">
        <f t="shared" si="0"/>
        <v>44664</v>
      </c>
      <c r="W15" t="str">
        <f t="shared" si="1"/>
        <v/>
      </c>
    </row>
    <row r="16" spans="1:23" x14ac:dyDescent="0.25">
      <c r="A16" t="s">
        <v>59</v>
      </c>
      <c r="B16" s="1">
        <v>44662</v>
      </c>
      <c r="C16" t="s">
        <v>60</v>
      </c>
      <c r="D16" t="s">
        <v>18</v>
      </c>
      <c r="F16">
        <v>35</v>
      </c>
      <c r="G16">
        <v>1</v>
      </c>
      <c r="H16" s="1">
        <v>44663</v>
      </c>
      <c r="I16" s="1">
        <v>44663</v>
      </c>
      <c r="J16" s="1">
        <v>44663</v>
      </c>
      <c r="K16" t="s">
        <v>61</v>
      </c>
      <c r="L16" t="b">
        <v>0</v>
      </c>
      <c r="N16" s="2">
        <v>44669</v>
      </c>
      <c r="O16" s="1">
        <v>44693</v>
      </c>
      <c r="P16" s="3">
        <v>0.3752199074074074</v>
      </c>
      <c r="Q16" t="str">
        <f>IFERROR(VLOOKUP(A16,base_min_vol_prc!$A$2:$A$53,1,FALSE),"")</f>
        <v>ZSAN</v>
      </c>
      <c r="R16" s="27" t="str">
        <f>IFERROR(VLOOKUP(A16,Benzinga!$J$2:$K$4,2,FALSE),"")</f>
        <v/>
      </c>
      <c r="S16" s="27">
        <f>IFERROR(VLOOKUP(A16,Fidelity!$B$2:$F$47,4,FALSE),"")</f>
        <v>44663</v>
      </c>
      <c r="T16" s="27" t="str">
        <f>IFERROR(VLOOKUP(A16,Nasdaq!$A$2:$E$7,5,FALSE),"")</f>
        <v/>
      </c>
      <c r="U16" s="27" t="str">
        <f>IFERROR(VLOOKUP(A16,Briefing!$A$2:$D$9,4,FALSE),"")</f>
        <v/>
      </c>
      <c r="V16" s="27">
        <f t="shared" si="0"/>
        <v>44663</v>
      </c>
      <c r="W16" t="str">
        <f t="shared" si="1"/>
        <v/>
      </c>
    </row>
    <row r="17" spans="1:23" x14ac:dyDescent="0.25">
      <c r="A17" t="s">
        <v>62</v>
      </c>
      <c r="B17" s="1">
        <v>44657</v>
      </c>
      <c r="C17" t="s">
        <v>63</v>
      </c>
      <c r="D17" t="s">
        <v>18</v>
      </c>
      <c r="F17">
        <v>12</v>
      </c>
      <c r="G17">
        <v>1</v>
      </c>
      <c r="H17" s="1">
        <v>44658</v>
      </c>
      <c r="I17" s="1">
        <v>44658</v>
      </c>
      <c r="J17" s="1">
        <v>44658</v>
      </c>
      <c r="K17" t="s">
        <v>64</v>
      </c>
      <c r="L17" t="b">
        <v>0</v>
      </c>
      <c r="N17" s="2">
        <v>44657</v>
      </c>
      <c r="O17" s="1">
        <v>44693</v>
      </c>
      <c r="P17" s="3">
        <v>0.3752199074074074</v>
      </c>
      <c r="Q17" t="str">
        <f>IFERROR(VLOOKUP(A17,base_min_vol_prc!$A$2:$A$53,1,FALSE),"")</f>
        <v>CJJD</v>
      </c>
      <c r="R17" s="27" t="str">
        <f>IFERROR(VLOOKUP(A17,Benzinga!$J$2:$K$4,2,FALSE),"")</f>
        <v/>
      </c>
      <c r="S17" s="27">
        <f>IFERROR(VLOOKUP(A17,Fidelity!$B$2:$F$47,4,FALSE),"")</f>
        <v>44658</v>
      </c>
      <c r="T17" s="27" t="str">
        <f>IFERROR(VLOOKUP(A17,Nasdaq!$A$2:$E$7,5,FALSE),"")</f>
        <v/>
      </c>
      <c r="U17" s="27" t="str">
        <f>IFERROR(VLOOKUP(A17,Briefing!$A$2:$D$9,4,FALSE),"")</f>
        <v/>
      </c>
      <c r="V17" s="27">
        <f t="shared" si="0"/>
        <v>44658</v>
      </c>
      <c r="W17" t="str">
        <f t="shared" si="1"/>
        <v/>
      </c>
    </row>
    <row r="18" spans="1:23" x14ac:dyDescent="0.25">
      <c r="A18" t="s">
        <v>65</v>
      </c>
      <c r="B18" s="1">
        <v>44656</v>
      </c>
      <c r="C18" t="s">
        <v>66</v>
      </c>
      <c r="D18" t="s">
        <v>18</v>
      </c>
      <c r="F18">
        <v>10</v>
      </c>
      <c r="G18">
        <v>1</v>
      </c>
      <c r="H18" s="1">
        <v>44657</v>
      </c>
      <c r="I18" s="1">
        <v>44657</v>
      </c>
      <c r="J18" s="1">
        <v>44657</v>
      </c>
      <c r="K18" t="s">
        <v>67</v>
      </c>
      <c r="L18" t="b">
        <v>0</v>
      </c>
      <c r="N18" s="2">
        <v>44656</v>
      </c>
      <c r="O18" s="1">
        <v>44693</v>
      </c>
      <c r="P18" s="3">
        <v>0.3752199074074074</v>
      </c>
      <c r="Q18" t="str">
        <f>IFERROR(VLOOKUP(A18,base_min_vol_prc!$A$2:$A$53,1,FALSE),"")</f>
        <v>AIHS</v>
      </c>
      <c r="R18" s="27" t="str">
        <f>IFERROR(VLOOKUP(A18,Benzinga!$J$2:$K$4,2,FALSE),"")</f>
        <v/>
      </c>
      <c r="S18" s="27">
        <f>IFERROR(VLOOKUP(A18,Fidelity!$B$2:$F$47,4,FALSE),"")</f>
        <v>44657</v>
      </c>
      <c r="T18" s="27" t="str">
        <f>IFERROR(VLOOKUP(A18,Nasdaq!$A$2:$E$7,5,FALSE),"")</f>
        <v/>
      </c>
      <c r="U18" s="27" t="str">
        <f>IFERROR(VLOOKUP(A18,Briefing!$A$2:$D$9,4,FALSE),"")</f>
        <v/>
      </c>
      <c r="V18" s="27">
        <f t="shared" si="0"/>
        <v>44657</v>
      </c>
      <c r="W18" t="str">
        <f t="shared" si="1"/>
        <v/>
      </c>
    </row>
    <row r="19" spans="1:23" x14ac:dyDescent="0.25">
      <c r="A19" t="s">
        <v>68</v>
      </c>
      <c r="B19" s="1">
        <v>44651</v>
      </c>
      <c r="C19" t="s">
        <v>69</v>
      </c>
      <c r="D19" t="s">
        <v>70</v>
      </c>
      <c r="F19">
        <v>8</v>
      </c>
      <c r="G19">
        <v>1</v>
      </c>
      <c r="H19" s="1">
        <v>44652</v>
      </c>
      <c r="I19" s="1">
        <v>44652</v>
      </c>
      <c r="J19" s="1">
        <v>44652</v>
      </c>
      <c r="K19" t="s">
        <v>71</v>
      </c>
      <c r="L19" t="b">
        <v>0</v>
      </c>
      <c r="N19" s="2">
        <v>44652</v>
      </c>
      <c r="O19" s="1">
        <v>44693</v>
      </c>
      <c r="P19" s="3">
        <v>0.3752199074074074</v>
      </c>
      <c r="Q19" t="str">
        <f>IFERROR(VLOOKUP(A19,base_min_vol_prc!$A$2:$A$53,1,FALSE),"")</f>
        <v>IVDA</v>
      </c>
      <c r="R19" s="27" t="str">
        <f>IFERROR(VLOOKUP(A19,Benzinga!$J$2:$K$4,2,FALSE),"")</f>
        <v/>
      </c>
      <c r="S19" s="27" t="str">
        <f>IFERROR(VLOOKUP(A19,Fidelity!$B$2:$F$47,4,FALSE),"")</f>
        <v/>
      </c>
      <c r="T19" s="27" t="str">
        <f>IFERROR(VLOOKUP(A19,Nasdaq!$A$2:$E$7,5,FALSE),"")</f>
        <v/>
      </c>
      <c r="U19" s="27" t="str">
        <f>IFERROR(VLOOKUP(A19,Briefing!$A$2:$D$9,4,FALSE),"")</f>
        <v/>
      </c>
      <c r="V19" s="27">
        <f t="shared" si="0"/>
        <v>0</v>
      </c>
      <c r="W19" t="str">
        <f t="shared" si="1"/>
        <v>F</v>
      </c>
    </row>
    <row r="20" spans="1:23" x14ac:dyDescent="0.25">
      <c r="A20" s="14" t="s">
        <v>72</v>
      </c>
      <c r="B20" s="1">
        <v>44645</v>
      </c>
      <c r="C20" t="s">
        <v>73</v>
      </c>
      <c r="D20" t="s">
        <v>18</v>
      </c>
      <c r="F20">
        <v>1</v>
      </c>
      <c r="G20">
        <v>4</v>
      </c>
      <c r="H20" s="1">
        <v>44721</v>
      </c>
      <c r="I20" s="9">
        <v>44700</v>
      </c>
      <c r="J20" s="1">
        <v>44722</v>
      </c>
      <c r="K20" t="s">
        <v>74</v>
      </c>
      <c r="L20" t="b">
        <v>1</v>
      </c>
      <c r="N20" s="2">
        <v>44648</v>
      </c>
      <c r="O20" s="1">
        <v>44693</v>
      </c>
      <c r="P20" s="3">
        <v>0.37526620370370373</v>
      </c>
      <c r="Q20" t="str">
        <f>IFERROR(VLOOKUP(A20,base_min_vol_prc!$A$2:$A$53,1,FALSE),"")</f>
        <v>DXCM</v>
      </c>
      <c r="R20" s="27" t="str">
        <f>IFERROR(VLOOKUP(A20,Benzinga!$J$2:$K$4,2,FALSE),"")</f>
        <v/>
      </c>
      <c r="S20" s="27" t="str">
        <f>IFERROR(VLOOKUP(A20,Fidelity!$B$2:$F$47,4,FALSE),"")</f>
        <v/>
      </c>
      <c r="T20" s="27" t="str">
        <f>IFERROR(VLOOKUP(A20,Nasdaq!$A$2:$E$7,5,FALSE),"")</f>
        <v/>
      </c>
      <c r="U20" s="27">
        <f>IFERROR(VLOOKUP(A20,Briefing!$A$2:$D$9,4,FALSE),"")</f>
        <v>44722</v>
      </c>
      <c r="V20" s="27">
        <f t="shared" si="0"/>
        <v>44722</v>
      </c>
      <c r="W20" t="str">
        <f t="shared" si="1"/>
        <v/>
      </c>
    </row>
    <row r="21" spans="1:23" x14ac:dyDescent="0.25">
      <c r="A21" t="s">
        <v>75</v>
      </c>
      <c r="B21" s="1">
        <v>44643</v>
      </c>
      <c r="C21" t="s">
        <v>76</v>
      </c>
      <c r="D21" t="s">
        <v>77</v>
      </c>
      <c r="F21">
        <v>4</v>
      </c>
      <c r="G21">
        <v>1</v>
      </c>
      <c r="H21" s="1">
        <v>44656</v>
      </c>
      <c r="I21" s="1">
        <v>44656</v>
      </c>
      <c r="J21" s="1">
        <v>44656</v>
      </c>
      <c r="K21" t="s">
        <v>78</v>
      </c>
      <c r="L21" t="b">
        <v>1</v>
      </c>
      <c r="N21" s="2">
        <v>44643</v>
      </c>
      <c r="O21" s="1">
        <v>44693</v>
      </c>
      <c r="P21" s="3">
        <v>0.3752199074074074</v>
      </c>
      <c r="Q21" t="str">
        <f>IFERROR(VLOOKUP(A21,base_min_vol_prc!$A$2:$A$53,1,FALSE),"")</f>
        <v>MFA</v>
      </c>
      <c r="R21" s="27" t="str">
        <f>IFERROR(VLOOKUP(A21,Benzinga!$J$2:$K$4,2,FALSE),"")</f>
        <v/>
      </c>
      <c r="S21" s="27">
        <f>IFERROR(VLOOKUP(A21,Fidelity!$B$2:$F$47,4,FALSE),"")</f>
        <v>44655</v>
      </c>
      <c r="T21" s="27" t="str">
        <f>IFERROR(VLOOKUP(A21,Nasdaq!$A$2:$E$7,5,FALSE),"")</f>
        <v/>
      </c>
      <c r="U21" s="27" t="str">
        <f>IFERROR(VLOOKUP(A21,Briefing!$A$2:$D$9,4,FALSE),"")</f>
        <v/>
      </c>
      <c r="V21" s="27">
        <f t="shared" si="0"/>
        <v>44655</v>
      </c>
      <c r="W21" t="str">
        <f t="shared" si="1"/>
        <v>F</v>
      </c>
    </row>
    <row r="22" spans="1:23" x14ac:dyDescent="0.25">
      <c r="A22" t="s">
        <v>79</v>
      </c>
      <c r="B22" s="1">
        <v>44638</v>
      </c>
      <c r="C22" t="s">
        <v>80</v>
      </c>
      <c r="F22">
        <v>3</v>
      </c>
      <c r="G22">
        <v>1</v>
      </c>
      <c r="I22" s="1">
        <v>44642</v>
      </c>
      <c r="J22" s="1">
        <v>44656</v>
      </c>
      <c r="K22" t="s">
        <v>81</v>
      </c>
      <c r="O22" s="1">
        <v>44693</v>
      </c>
      <c r="P22" s="3">
        <v>0.37512731481481482</v>
      </c>
      <c r="Q22" t="str">
        <f>IFERROR(VLOOKUP(A22,base_min_vol_prc!$A$2:$A$53,1,FALSE),"")</f>
        <v>ENOV</v>
      </c>
      <c r="R22" s="27" t="str">
        <f>IFERROR(VLOOKUP(A22,Benzinga!$J$2:$K$4,2,FALSE),"")</f>
        <v/>
      </c>
      <c r="S22" s="27">
        <f>IFERROR(VLOOKUP(A22,Fidelity!$B$2:$F$47,4,FALSE),"")</f>
        <v>44642</v>
      </c>
      <c r="T22" s="27" t="str">
        <f>IFERROR(VLOOKUP(A22,Nasdaq!$A$2:$E$7,5,FALSE),"")</f>
        <v/>
      </c>
      <c r="U22" s="27" t="str">
        <f>IFERROR(VLOOKUP(A22,Briefing!$A$2:$D$9,4,FALSE),"")</f>
        <v/>
      </c>
      <c r="V22" s="27">
        <f t="shared" si="0"/>
        <v>44642</v>
      </c>
      <c r="W22" t="str">
        <f t="shared" si="1"/>
        <v>F</v>
      </c>
    </row>
    <row r="23" spans="1:23" x14ac:dyDescent="0.25">
      <c r="A23" t="s">
        <v>82</v>
      </c>
      <c r="B23" s="1">
        <v>44634</v>
      </c>
      <c r="C23" t="s">
        <v>83</v>
      </c>
      <c r="D23" t="s">
        <v>18</v>
      </c>
      <c r="F23">
        <v>20</v>
      </c>
      <c r="G23">
        <v>1</v>
      </c>
      <c r="H23" s="1">
        <v>44635</v>
      </c>
      <c r="I23" s="1">
        <v>44635</v>
      </c>
      <c r="J23" s="1">
        <v>44635</v>
      </c>
      <c r="K23" t="s">
        <v>84</v>
      </c>
      <c r="L23" t="b">
        <v>0</v>
      </c>
      <c r="N23" s="2">
        <v>44634</v>
      </c>
      <c r="O23" s="1">
        <v>44693</v>
      </c>
      <c r="P23" s="3">
        <v>0.3752199074074074</v>
      </c>
      <c r="Q23" t="str">
        <f>IFERROR(VLOOKUP(A23,base_min_vol_prc!$A$2:$A$53,1,FALSE),"")</f>
        <v>AVGR</v>
      </c>
      <c r="R23" s="27" t="str">
        <f>IFERROR(VLOOKUP(A23,Benzinga!$J$2:$K$4,2,FALSE),"")</f>
        <v/>
      </c>
      <c r="S23" s="27" t="str">
        <f>IFERROR(VLOOKUP(A23,Fidelity!$B$2:$F$47,4,FALSE),"")</f>
        <v/>
      </c>
      <c r="T23" s="27" t="str">
        <f>IFERROR(VLOOKUP(A23,Nasdaq!$A$2:$E$7,5,FALSE),"")</f>
        <v/>
      </c>
      <c r="U23" s="27" t="str">
        <f>IFERROR(VLOOKUP(A23,Briefing!$A$2:$D$9,4,FALSE),"")</f>
        <v/>
      </c>
      <c r="V23" s="27">
        <f t="shared" si="0"/>
        <v>0</v>
      </c>
      <c r="W23" t="str">
        <f t="shared" si="1"/>
        <v>F</v>
      </c>
    </row>
    <row r="24" spans="1:23" x14ac:dyDescent="0.25">
      <c r="A24" t="s">
        <v>85</v>
      </c>
      <c r="B24" s="1">
        <v>44629</v>
      </c>
      <c r="C24" t="s">
        <v>86</v>
      </c>
      <c r="F24" s="14">
        <v>1</v>
      </c>
      <c r="G24" s="14">
        <v>20</v>
      </c>
      <c r="H24" s="1">
        <v>44715</v>
      </c>
      <c r="J24" s="1">
        <v>44718</v>
      </c>
      <c r="K24" t="s">
        <v>87</v>
      </c>
      <c r="L24" t="b">
        <v>1</v>
      </c>
      <c r="O24" s="1">
        <v>44693</v>
      </c>
      <c r="P24" s="3">
        <v>0.37526620370370373</v>
      </c>
      <c r="Q24" t="str">
        <f>IFERROR(VLOOKUP(A24,base_min_vol_prc!$A$2:$A$53,1,FALSE),"")</f>
        <v>AMZN</v>
      </c>
      <c r="R24" s="27" t="str">
        <f>IFERROR(VLOOKUP(A24,Benzinga!$J$2:$K$4,2,FALSE),"")</f>
        <v/>
      </c>
      <c r="S24" s="27" t="str">
        <f>IFERROR(VLOOKUP(A24,Fidelity!$B$2:$F$47,4,FALSE),"")</f>
        <v/>
      </c>
      <c r="T24" s="27" t="str">
        <f>IFERROR(VLOOKUP(A24,Nasdaq!$A$2:$E$7,5,FALSE),"")</f>
        <v/>
      </c>
      <c r="U24" s="27">
        <f>IFERROR(VLOOKUP(A24,Briefing!$A$2:$D$9,4,FALSE),"")</f>
        <v>44718</v>
      </c>
      <c r="V24" s="27">
        <f t="shared" si="0"/>
        <v>44718</v>
      </c>
      <c r="W24" t="str">
        <f t="shared" si="1"/>
        <v/>
      </c>
    </row>
    <row r="25" spans="1:23" x14ac:dyDescent="0.25">
      <c r="A25" t="s">
        <v>88</v>
      </c>
      <c r="B25" s="1">
        <v>44628</v>
      </c>
      <c r="C25" t="s">
        <v>89</v>
      </c>
      <c r="D25" t="s">
        <v>18</v>
      </c>
      <c r="F25">
        <v>1</v>
      </c>
      <c r="G25">
        <v>2</v>
      </c>
      <c r="H25" s="1">
        <v>44649</v>
      </c>
      <c r="I25" s="1">
        <v>44638</v>
      </c>
      <c r="J25" s="1">
        <v>44650</v>
      </c>
      <c r="K25" t="s">
        <v>90</v>
      </c>
      <c r="L25" t="b">
        <v>0</v>
      </c>
      <c r="M25" t="s">
        <v>91</v>
      </c>
      <c r="N25" s="2">
        <v>44629</v>
      </c>
      <c r="O25" s="1">
        <v>44693</v>
      </c>
      <c r="P25" s="3">
        <v>0.3752199074074074</v>
      </c>
      <c r="Q25" t="str">
        <f>IFERROR(VLOOKUP(A25,base_min_vol_prc!$A$2:$A$53,1,FALSE),"")</f>
        <v>PTSI</v>
      </c>
      <c r="R25" s="27" t="str">
        <f>IFERROR(VLOOKUP(A25,Benzinga!$J$2:$K$4,2,FALSE),"")</f>
        <v/>
      </c>
      <c r="S25" s="27" t="str">
        <f>IFERROR(VLOOKUP(A25,Fidelity!$B$2:$F$47,4,FALSE),"")</f>
        <v/>
      </c>
      <c r="T25" s="27" t="str">
        <f>IFERROR(VLOOKUP(A25,Nasdaq!$A$2:$E$7,5,FALSE),"")</f>
        <v/>
      </c>
      <c r="U25" s="27" t="str">
        <f>IFERROR(VLOOKUP(A25,Briefing!$A$2:$D$9,4,FALSE),"")</f>
        <v/>
      </c>
      <c r="V25" s="27">
        <f t="shared" si="0"/>
        <v>0</v>
      </c>
      <c r="W25" t="str">
        <f t="shared" si="1"/>
        <v>F</v>
      </c>
    </row>
    <row r="26" spans="1:23" x14ac:dyDescent="0.25">
      <c r="A26" t="s">
        <v>92</v>
      </c>
      <c r="B26" s="1">
        <v>44623</v>
      </c>
      <c r="C26" t="s">
        <v>93</v>
      </c>
      <c r="D26" t="s">
        <v>94</v>
      </c>
      <c r="F26">
        <v>4</v>
      </c>
      <c r="G26">
        <v>1</v>
      </c>
      <c r="H26" s="1">
        <v>44628</v>
      </c>
      <c r="I26" s="1">
        <v>44628</v>
      </c>
      <c r="J26" s="1">
        <v>44628</v>
      </c>
      <c r="K26" t="s">
        <v>95</v>
      </c>
      <c r="L26" t="b">
        <v>0</v>
      </c>
      <c r="N26" s="2">
        <v>44630</v>
      </c>
      <c r="O26" s="1">
        <v>44693</v>
      </c>
      <c r="P26" s="3">
        <v>0.3752199074074074</v>
      </c>
      <c r="Q26" t="str">
        <f>IFERROR(VLOOKUP(A26,base_min_vol_prc!$A$2:$A$53,1,FALSE),"")</f>
        <v>EP</v>
      </c>
      <c r="R26" s="27" t="str">
        <f>IFERROR(VLOOKUP(A26,Benzinga!$J$2:$K$4,2,FALSE),"")</f>
        <v/>
      </c>
      <c r="S26" s="27" t="str">
        <f>IFERROR(VLOOKUP(A26,Fidelity!$B$2:$F$47,4,FALSE),"")</f>
        <v/>
      </c>
      <c r="T26" s="27" t="str">
        <f>IFERROR(VLOOKUP(A26,Nasdaq!$A$2:$E$7,5,FALSE),"")</f>
        <v/>
      </c>
      <c r="U26" s="27" t="str">
        <f>IFERROR(VLOOKUP(A26,Briefing!$A$2:$D$9,4,FALSE),"")</f>
        <v/>
      </c>
      <c r="V26" s="27">
        <f t="shared" si="0"/>
        <v>0</v>
      </c>
      <c r="W26" t="str">
        <f t="shared" si="1"/>
        <v>F</v>
      </c>
    </row>
    <row r="27" spans="1:23" x14ac:dyDescent="0.25">
      <c r="A27" t="s">
        <v>96</v>
      </c>
      <c r="B27" s="1">
        <v>44623</v>
      </c>
      <c r="C27" t="s">
        <v>97</v>
      </c>
      <c r="D27" t="s">
        <v>18</v>
      </c>
      <c r="F27">
        <v>1</v>
      </c>
      <c r="G27">
        <v>3</v>
      </c>
      <c r="H27" s="1">
        <v>44643</v>
      </c>
      <c r="I27" s="1">
        <v>44636</v>
      </c>
      <c r="J27" s="1">
        <v>44644</v>
      </c>
      <c r="K27" t="s">
        <v>98</v>
      </c>
      <c r="L27" t="b">
        <v>1</v>
      </c>
      <c r="N27" s="2">
        <v>44623</v>
      </c>
      <c r="O27" s="1">
        <v>44693</v>
      </c>
      <c r="P27" s="3">
        <v>0.3752199074074074</v>
      </c>
      <c r="Q27" t="str">
        <f>IFERROR(VLOOKUP(A27,base_min_vol_prc!$A$2:$A$53,1,FALSE),"")</f>
        <v>ACMR</v>
      </c>
      <c r="R27" s="27" t="str">
        <f>IFERROR(VLOOKUP(A27,Benzinga!$J$2:$K$4,2,FALSE),"")</f>
        <v/>
      </c>
      <c r="S27" s="27" t="str">
        <f>IFERROR(VLOOKUP(A27,Fidelity!$B$2:$F$47,4,FALSE),"")</f>
        <v/>
      </c>
      <c r="T27" s="27" t="str">
        <f>IFERROR(VLOOKUP(A27,Nasdaq!$A$2:$E$7,5,FALSE),"")</f>
        <v/>
      </c>
      <c r="U27" s="27" t="str">
        <f>IFERROR(VLOOKUP(A27,Briefing!$A$2:$D$9,4,FALSE),"")</f>
        <v/>
      </c>
      <c r="V27" s="27">
        <f t="shared" si="0"/>
        <v>0</v>
      </c>
      <c r="W27" t="str">
        <f t="shared" si="1"/>
        <v>F</v>
      </c>
    </row>
    <row r="28" spans="1:23" x14ac:dyDescent="0.25">
      <c r="A28" t="s">
        <v>99</v>
      </c>
      <c r="B28" s="1">
        <v>44620</v>
      </c>
      <c r="C28" t="s">
        <v>100</v>
      </c>
      <c r="D28" t="s">
        <v>18</v>
      </c>
      <c r="F28">
        <v>15</v>
      </c>
      <c r="G28">
        <v>1</v>
      </c>
      <c r="H28" s="1">
        <v>44621</v>
      </c>
      <c r="I28" s="1">
        <v>44621</v>
      </c>
      <c r="J28" s="1">
        <v>44621</v>
      </c>
      <c r="K28" t="s">
        <v>101</v>
      </c>
      <c r="L28" t="b">
        <v>1</v>
      </c>
      <c r="N28" s="2">
        <v>44620</v>
      </c>
      <c r="O28" s="1">
        <v>44693</v>
      </c>
      <c r="P28" s="3">
        <v>0.3752199074074074</v>
      </c>
      <c r="Q28" t="str">
        <f>IFERROR(VLOOKUP(A28,base_min_vol_prc!$A$2:$A$53,1,FALSE),"")</f>
        <v>CLSN</v>
      </c>
      <c r="R28" s="27" t="str">
        <f>IFERROR(VLOOKUP(A28,Benzinga!$J$2:$K$4,2,FALSE),"")</f>
        <v/>
      </c>
      <c r="S28" s="27" t="str">
        <f>IFERROR(VLOOKUP(A28,Fidelity!$B$2:$F$47,4,FALSE),"")</f>
        <v/>
      </c>
      <c r="T28" s="27" t="str">
        <f>IFERROR(VLOOKUP(A28,Nasdaq!$A$2:$E$7,5,FALSE),"")</f>
        <v/>
      </c>
      <c r="U28" s="27" t="str">
        <f>IFERROR(VLOOKUP(A28,Briefing!$A$2:$D$9,4,FALSE),"")</f>
        <v/>
      </c>
      <c r="V28" s="27">
        <f t="shared" si="0"/>
        <v>0</v>
      </c>
      <c r="W28" t="str">
        <f t="shared" si="1"/>
        <v>F</v>
      </c>
    </row>
    <row r="29" spans="1:23" x14ac:dyDescent="0.25">
      <c r="A29" t="s">
        <v>102</v>
      </c>
      <c r="B29" s="1">
        <v>44617</v>
      </c>
      <c r="C29" t="s">
        <v>103</v>
      </c>
      <c r="D29" t="s">
        <v>77</v>
      </c>
      <c r="F29">
        <v>2</v>
      </c>
      <c r="G29">
        <v>3</v>
      </c>
      <c r="H29" s="1">
        <v>44643</v>
      </c>
      <c r="I29" s="1">
        <v>44629</v>
      </c>
      <c r="J29" s="1">
        <v>44644</v>
      </c>
      <c r="K29" t="s">
        <v>104</v>
      </c>
      <c r="L29" t="b">
        <v>1</v>
      </c>
      <c r="M29" t="s">
        <v>91</v>
      </c>
      <c r="N29" s="2">
        <v>44628</v>
      </c>
      <c r="O29" s="1">
        <v>44693</v>
      </c>
      <c r="P29" s="3">
        <v>0.3752314814814815</v>
      </c>
      <c r="Q29" t="str">
        <f>IFERROR(VLOOKUP(A29,base_min_vol_prc!$A$2:$A$53,1,FALSE),"")</f>
        <v>WRB</v>
      </c>
      <c r="R29" s="27" t="str">
        <f>IFERROR(VLOOKUP(A29,Benzinga!$J$2:$K$4,2,FALSE),"")</f>
        <v/>
      </c>
      <c r="S29" s="27" t="str">
        <f>IFERROR(VLOOKUP(A29,Fidelity!$B$2:$F$47,4,FALSE),"")</f>
        <v/>
      </c>
      <c r="T29" s="27" t="str">
        <f>IFERROR(VLOOKUP(A29,Nasdaq!$A$2:$E$7,5,FALSE),"")</f>
        <v/>
      </c>
      <c r="U29" s="27" t="str">
        <f>IFERROR(VLOOKUP(A29,Briefing!$A$2:$D$9,4,FALSE),"")</f>
        <v/>
      </c>
      <c r="V29" s="27">
        <f t="shared" si="0"/>
        <v>0</v>
      </c>
      <c r="W29" t="str">
        <f t="shared" si="1"/>
        <v>F</v>
      </c>
    </row>
    <row r="30" spans="1:23" x14ac:dyDescent="0.25">
      <c r="A30" t="s">
        <v>105</v>
      </c>
      <c r="B30" s="1">
        <v>44616</v>
      </c>
      <c r="C30" t="s">
        <v>106</v>
      </c>
      <c r="D30" t="s">
        <v>18</v>
      </c>
      <c r="F30">
        <v>20</v>
      </c>
      <c r="G30">
        <v>1</v>
      </c>
      <c r="H30" s="1">
        <v>44621</v>
      </c>
      <c r="I30" s="1">
        <v>44621</v>
      </c>
      <c r="J30" s="1">
        <v>44621</v>
      </c>
      <c r="K30" t="s">
        <v>107</v>
      </c>
      <c r="L30" t="b">
        <v>0</v>
      </c>
      <c r="N30" s="2">
        <v>44616</v>
      </c>
      <c r="O30" s="1">
        <v>44693</v>
      </c>
      <c r="P30" s="3">
        <v>0.3752314814814815</v>
      </c>
      <c r="Q30" t="str">
        <f>IFERROR(VLOOKUP(A30,base_min_vol_prc!$A$2:$A$53,1,FALSE),"")</f>
        <v/>
      </c>
      <c r="R30" s="27" t="str">
        <f>IFERROR(VLOOKUP(A30,Benzinga!$J$2:$K$4,2,FALSE),"")</f>
        <v/>
      </c>
      <c r="S30" s="27" t="str">
        <f>IFERROR(VLOOKUP(A30,Fidelity!$B$2:$F$47,4,FALSE),"")</f>
        <v/>
      </c>
      <c r="T30" s="27" t="str">
        <f>IFERROR(VLOOKUP(A30,Nasdaq!$A$2:$E$7,5,FALSE),"")</f>
        <v/>
      </c>
      <c r="U30" s="27" t="str">
        <f>IFERROR(VLOOKUP(A30,Briefing!$A$2:$D$9,4,FALSE),"")</f>
        <v/>
      </c>
      <c r="V30" s="27">
        <f t="shared" si="0"/>
        <v>0</v>
      </c>
      <c r="W30" t="str">
        <f t="shared" si="1"/>
        <v>F</v>
      </c>
    </row>
    <row r="31" spans="1:23" x14ac:dyDescent="0.25">
      <c r="A31" t="s">
        <v>108</v>
      </c>
      <c r="B31" s="1">
        <v>44607</v>
      </c>
      <c r="C31" t="s">
        <v>109</v>
      </c>
      <c r="D31" t="s">
        <v>18</v>
      </c>
      <c r="F31">
        <v>35</v>
      </c>
      <c r="G31">
        <v>1</v>
      </c>
      <c r="H31" s="1">
        <v>44608</v>
      </c>
      <c r="I31" s="1">
        <v>44608</v>
      </c>
      <c r="J31" s="1">
        <v>44608</v>
      </c>
      <c r="K31" t="s">
        <v>110</v>
      </c>
      <c r="L31" t="b">
        <v>1</v>
      </c>
      <c r="N31" s="2">
        <v>44608</v>
      </c>
      <c r="O31" s="1">
        <v>44693</v>
      </c>
      <c r="P31" s="3">
        <v>0.3752314814814815</v>
      </c>
      <c r="Q31" t="str">
        <f>IFERROR(VLOOKUP(A31,base_min_vol_prc!$A$2:$A$53,1,FALSE),"")</f>
        <v>BXRX</v>
      </c>
      <c r="R31" s="27" t="str">
        <f>IFERROR(VLOOKUP(A31,Benzinga!$J$2:$K$4,2,FALSE),"")</f>
        <v/>
      </c>
      <c r="S31" s="27" t="str">
        <f>IFERROR(VLOOKUP(A31,Fidelity!$B$2:$F$47,4,FALSE),"")</f>
        <v/>
      </c>
      <c r="T31" s="27" t="str">
        <f>IFERROR(VLOOKUP(A31,Nasdaq!$A$2:$E$7,5,FALSE),"")</f>
        <v/>
      </c>
      <c r="U31" s="27" t="str">
        <f>IFERROR(VLOOKUP(A31,Briefing!$A$2:$D$9,4,FALSE),"")</f>
        <v/>
      </c>
      <c r="V31" s="27">
        <f t="shared" si="0"/>
        <v>0</v>
      </c>
      <c r="W31" t="str">
        <f t="shared" si="1"/>
        <v>F</v>
      </c>
    </row>
    <row r="32" spans="1:23" x14ac:dyDescent="0.25">
      <c r="A32" t="s">
        <v>111</v>
      </c>
      <c r="B32" s="1">
        <v>44603</v>
      </c>
      <c r="C32" t="s">
        <v>112</v>
      </c>
      <c r="D32" t="s">
        <v>70</v>
      </c>
      <c r="F32">
        <v>30</v>
      </c>
      <c r="G32">
        <v>1</v>
      </c>
      <c r="H32" s="1">
        <v>44606</v>
      </c>
      <c r="I32" s="1">
        <v>44606</v>
      </c>
      <c r="J32" s="1">
        <v>44606</v>
      </c>
      <c r="K32" t="s">
        <v>113</v>
      </c>
      <c r="L32" t="b">
        <v>0</v>
      </c>
      <c r="N32" s="2">
        <v>44606</v>
      </c>
      <c r="O32" s="1">
        <v>44693</v>
      </c>
      <c r="P32" s="3">
        <v>0.3752314814814815</v>
      </c>
      <c r="Q32" t="str">
        <f>IFERROR(VLOOKUP(A32,base_min_vol_prc!$A$2:$A$53,1,FALSE),"")</f>
        <v>VIVK</v>
      </c>
      <c r="R32" s="27" t="str">
        <f>IFERROR(VLOOKUP(A32,Benzinga!$J$2:$K$4,2,FALSE),"")</f>
        <v/>
      </c>
      <c r="S32" s="27" t="str">
        <f>IFERROR(VLOOKUP(A32,Fidelity!$B$2:$F$47,4,FALSE),"")</f>
        <v/>
      </c>
      <c r="T32" s="27" t="str">
        <f>IFERROR(VLOOKUP(A32,Nasdaq!$A$2:$E$7,5,FALSE),"")</f>
        <v/>
      </c>
      <c r="U32" s="27" t="str">
        <f>IFERROR(VLOOKUP(A32,Briefing!$A$2:$D$9,4,FALSE),"")</f>
        <v/>
      </c>
      <c r="V32" s="27">
        <f t="shared" si="0"/>
        <v>0</v>
      </c>
      <c r="W32" t="str">
        <f t="shared" si="1"/>
        <v>F</v>
      </c>
    </row>
    <row r="33" spans="1:23" x14ac:dyDescent="0.25">
      <c r="A33" t="s">
        <v>114</v>
      </c>
      <c r="B33" s="1">
        <v>44601</v>
      </c>
      <c r="C33" t="s">
        <v>115</v>
      </c>
      <c r="D33" t="s">
        <v>94</v>
      </c>
      <c r="F33">
        <v>22</v>
      </c>
      <c r="G33">
        <v>1</v>
      </c>
      <c r="H33" s="1">
        <v>44601</v>
      </c>
      <c r="I33" s="1">
        <v>44601</v>
      </c>
      <c r="J33" s="1">
        <v>44601</v>
      </c>
      <c r="K33" t="s">
        <v>116</v>
      </c>
      <c r="L33" t="b">
        <v>0</v>
      </c>
      <c r="N33" s="2">
        <v>44602</v>
      </c>
      <c r="O33" s="1">
        <v>44693</v>
      </c>
      <c r="P33" s="3">
        <v>0.3752314814814815</v>
      </c>
      <c r="Q33" t="str">
        <f>IFERROR(VLOOKUP(A33,base_min_vol_prc!$A$2:$A$53,1,FALSE),"")</f>
        <v>AREN</v>
      </c>
      <c r="R33" s="27" t="str">
        <f>IFERROR(VLOOKUP(A33,Benzinga!$J$2:$K$4,2,FALSE),"")</f>
        <v/>
      </c>
      <c r="S33" s="27" t="str">
        <f>IFERROR(VLOOKUP(A33,Fidelity!$B$2:$F$47,4,FALSE),"")</f>
        <v/>
      </c>
      <c r="T33" s="27" t="str">
        <f>IFERROR(VLOOKUP(A33,Nasdaq!$A$2:$E$7,5,FALSE),"")</f>
        <v/>
      </c>
      <c r="U33" s="27" t="str">
        <f>IFERROR(VLOOKUP(A33,Briefing!$A$2:$D$9,4,FALSE),"")</f>
        <v/>
      </c>
      <c r="V33" s="27">
        <f t="shared" si="0"/>
        <v>0</v>
      </c>
      <c r="W33" t="str">
        <f t="shared" si="1"/>
        <v>F</v>
      </c>
    </row>
    <row r="34" spans="1:23" x14ac:dyDescent="0.25">
      <c r="A34" t="s">
        <v>117</v>
      </c>
      <c r="B34" s="1">
        <v>44600</v>
      </c>
      <c r="C34" t="s">
        <v>118</v>
      </c>
      <c r="D34" t="s">
        <v>70</v>
      </c>
      <c r="F34">
        <v>150</v>
      </c>
      <c r="G34">
        <v>1</v>
      </c>
      <c r="H34" s="1">
        <v>44601</v>
      </c>
      <c r="I34" s="1">
        <v>44601</v>
      </c>
      <c r="J34" s="1">
        <v>44601</v>
      </c>
      <c r="K34" t="s">
        <v>119</v>
      </c>
      <c r="L34" t="b">
        <v>0</v>
      </c>
      <c r="N34" s="2">
        <v>44600</v>
      </c>
      <c r="O34" s="1">
        <v>44693</v>
      </c>
      <c r="P34" s="3">
        <v>0.3752314814814815</v>
      </c>
      <c r="Q34" t="str">
        <f>IFERROR(VLOOKUP(A34,base_min_vol_prc!$A$2:$A$53,1,FALSE),"")</f>
        <v>CEAD</v>
      </c>
      <c r="R34" s="27" t="str">
        <f>IFERROR(VLOOKUP(A34,Benzinga!$J$2:$K$4,2,FALSE),"")</f>
        <v/>
      </c>
      <c r="S34" s="27" t="str">
        <f>IFERROR(VLOOKUP(A34,Fidelity!$B$2:$F$47,4,FALSE),"")</f>
        <v/>
      </c>
      <c r="T34" s="27" t="str">
        <f>IFERROR(VLOOKUP(A34,Nasdaq!$A$2:$E$7,5,FALSE),"")</f>
        <v/>
      </c>
      <c r="U34" s="27" t="str">
        <f>IFERROR(VLOOKUP(A34,Briefing!$A$2:$D$9,4,FALSE),"")</f>
        <v/>
      </c>
      <c r="V34" s="27">
        <f t="shared" si="0"/>
        <v>0</v>
      </c>
      <c r="W34" t="str">
        <f t="shared" si="1"/>
        <v>F</v>
      </c>
    </row>
    <row r="35" spans="1:23" x14ac:dyDescent="0.25">
      <c r="A35" t="s">
        <v>120</v>
      </c>
      <c r="B35" s="1">
        <v>44600</v>
      </c>
      <c r="C35" t="s">
        <v>121</v>
      </c>
      <c r="D35" t="s">
        <v>18</v>
      </c>
      <c r="F35">
        <v>20</v>
      </c>
      <c r="G35">
        <v>1</v>
      </c>
      <c r="H35" s="1">
        <v>44601</v>
      </c>
      <c r="I35" s="1">
        <v>44601</v>
      </c>
      <c r="J35" s="1">
        <v>44601</v>
      </c>
      <c r="K35" t="s">
        <v>122</v>
      </c>
      <c r="L35" t="b">
        <v>0</v>
      </c>
      <c r="N35" s="2">
        <v>44600</v>
      </c>
      <c r="O35" s="1">
        <v>44693</v>
      </c>
      <c r="P35" s="3">
        <v>0.3752314814814815</v>
      </c>
      <c r="Q35" t="str">
        <f>IFERROR(VLOOKUP(A35,base_min_vol_prc!$A$2:$A$53,1,FALSE),"")</f>
        <v>CYRN</v>
      </c>
      <c r="R35" s="27" t="str">
        <f>IFERROR(VLOOKUP(A35,Benzinga!$J$2:$K$4,2,FALSE),"")</f>
        <v/>
      </c>
      <c r="S35" s="27" t="str">
        <f>IFERROR(VLOOKUP(A35,Fidelity!$B$2:$F$47,4,FALSE),"")</f>
        <v/>
      </c>
      <c r="T35" s="27" t="str">
        <f>IFERROR(VLOOKUP(A35,Nasdaq!$A$2:$E$7,5,FALSE),"")</f>
        <v/>
      </c>
      <c r="U35" s="27" t="str">
        <f>IFERROR(VLOOKUP(A35,Briefing!$A$2:$D$9,4,FALSE),"")</f>
        <v/>
      </c>
      <c r="V35" s="27">
        <f t="shared" si="0"/>
        <v>0</v>
      </c>
      <c r="W35" t="str">
        <f t="shared" si="1"/>
        <v>F</v>
      </c>
    </row>
    <row r="36" spans="1:23" ht="14.25" customHeight="1" x14ac:dyDescent="0.25">
      <c r="A36" t="s">
        <v>123</v>
      </c>
      <c r="B36" s="1">
        <v>44593</v>
      </c>
      <c r="C36" t="s">
        <v>124</v>
      </c>
      <c r="F36">
        <v>1</v>
      </c>
      <c r="G36">
        <v>20</v>
      </c>
      <c r="H36" s="1">
        <v>44757</v>
      </c>
      <c r="J36" s="1">
        <v>44760</v>
      </c>
      <c r="K36" t="s">
        <v>125</v>
      </c>
      <c r="L36" t="b">
        <v>1</v>
      </c>
      <c r="O36" s="1">
        <v>44693</v>
      </c>
      <c r="P36" s="3">
        <v>0.37526620370370373</v>
      </c>
      <c r="Q36" t="str">
        <f>IFERROR(VLOOKUP(A36,base_min_vol_prc!$A$2:$A$53,1,FALSE),"")</f>
        <v>GOOGL</v>
      </c>
      <c r="R36" s="27" t="str">
        <f>IFERROR(VLOOKUP(A36,Benzinga!$J$2:$K$4,2,FALSE),"")</f>
        <v/>
      </c>
      <c r="S36" s="27" t="str">
        <f>IFERROR(VLOOKUP(A36,Fidelity!$B$2:$F$47,4,FALSE),"")</f>
        <v/>
      </c>
      <c r="T36" s="27" t="str">
        <f>IFERROR(VLOOKUP(A36,Nasdaq!$A$2:$E$7,5,FALSE),"")</f>
        <v/>
      </c>
      <c r="U36" s="27">
        <f>IFERROR(VLOOKUP(A36,Briefing!$A$2:$D$9,4,FALSE),"")</f>
        <v>44760</v>
      </c>
      <c r="V36" s="27">
        <f t="shared" si="0"/>
        <v>44760</v>
      </c>
      <c r="W36" t="str">
        <f t="shared" si="1"/>
        <v/>
      </c>
    </row>
    <row r="37" spans="1:23" x14ac:dyDescent="0.25">
      <c r="A37" t="s">
        <v>126</v>
      </c>
      <c r="B37" s="1">
        <v>44593</v>
      </c>
      <c r="C37" t="s">
        <v>124</v>
      </c>
      <c r="F37">
        <v>1</v>
      </c>
      <c r="G37">
        <v>20</v>
      </c>
      <c r="H37" s="1">
        <v>44757</v>
      </c>
      <c r="J37" s="1">
        <v>44760</v>
      </c>
      <c r="K37" t="s">
        <v>127</v>
      </c>
      <c r="L37" t="b">
        <v>1</v>
      </c>
      <c r="O37" s="1">
        <v>44693</v>
      </c>
      <c r="P37" s="3">
        <v>0.37526620370370373</v>
      </c>
      <c r="Q37" t="str">
        <f>IFERROR(VLOOKUP(A37,base_min_vol_prc!$A$2:$A$53,1,FALSE),"")</f>
        <v>GOOG</v>
      </c>
      <c r="R37" s="27" t="str">
        <f>IFERROR(VLOOKUP(A37,Benzinga!$J$2:$K$4,2,FALSE),"")</f>
        <v/>
      </c>
      <c r="S37" s="27" t="str">
        <f>IFERROR(VLOOKUP(A37,Fidelity!$B$2:$F$47,4,FALSE),"")</f>
        <v/>
      </c>
      <c r="T37" s="27" t="str">
        <f>IFERROR(VLOOKUP(A37,Nasdaq!$A$2:$E$7,5,FALSE),"")</f>
        <v/>
      </c>
      <c r="U37" s="27">
        <f>IFERROR(VLOOKUP(A37,Briefing!$A$2:$D$9,4,FALSE),"")</f>
        <v>44760</v>
      </c>
      <c r="V37" s="27">
        <f t="shared" si="0"/>
        <v>44760</v>
      </c>
      <c r="W37" t="str">
        <f t="shared" si="1"/>
        <v/>
      </c>
    </row>
    <row r="38" spans="1:23" x14ac:dyDescent="0.25">
      <c r="A38" t="s">
        <v>128</v>
      </c>
      <c r="B38" s="1">
        <v>44589</v>
      </c>
      <c r="C38" t="s">
        <v>129</v>
      </c>
      <c r="D38" t="s">
        <v>77</v>
      </c>
      <c r="F38">
        <v>20</v>
      </c>
      <c r="G38">
        <v>1</v>
      </c>
      <c r="H38" s="1">
        <v>44600</v>
      </c>
      <c r="I38" s="1">
        <v>44600</v>
      </c>
      <c r="J38" s="1">
        <v>44600</v>
      </c>
      <c r="K38" t="s">
        <v>130</v>
      </c>
      <c r="L38" t="b">
        <v>1</v>
      </c>
      <c r="N38" s="2">
        <v>44589</v>
      </c>
      <c r="O38" s="1">
        <v>44693</v>
      </c>
      <c r="P38" s="3">
        <v>0.3752314814814815</v>
      </c>
      <c r="Q38" t="str">
        <f>IFERROR(VLOOKUP(A38,base_min_vol_prc!$A$2:$A$53,1,FALSE),"")</f>
        <v>ESGC</v>
      </c>
      <c r="R38" s="27" t="str">
        <f>IFERROR(VLOOKUP(A38,Benzinga!$J$2:$K$4,2,FALSE),"")</f>
        <v/>
      </c>
      <c r="S38" s="27" t="str">
        <f>IFERROR(VLOOKUP(A38,Fidelity!$B$2:$F$47,4,FALSE),"")</f>
        <v/>
      </c>
      <c r="T38" s="27" t="str">
        <f>IFERROR(VLOOKUP(A38,Nasdaq!$A$2:$E$7,5,FALSE),"")</f>
        <v/>
      </c>
      <c r="U38" s="27" t="str">
        <f>IFERROR(VLOOKUP(A38,Briefing!$A$2:$D$9,4,FALSE),"")</f>
        <v/>
      </c>
      <c r="V38" s="27">
        <f t="shared" si="0"/>
        <v>0</v>
      </c>
      <c r="W38" t="str">
        <f t="shared" si="1"/>
        <v>F</v>
      </c>
    </row>
    <row r="39" spans="1:23" x14ac:dyDescent="0.25">
      <c r="A39" t="s">
        <v>131</v>
      </c>
      <c r="B39" s="1">
        <v>44588</v>
      </c>
      <c r="C39" t="s">
        <v>132</v>
      </c>
      <c r="D39" t="s">
        <v>18</v>
      </c>
      <c r="F39">
        <v>6</v>
      </c>
      <c r="G39">
        <v>1</v>
      </c>
      <c r="H39" s="1">
        <v>44620</v>
      </c>
      <c r="I39" s="1">
        <v>44620</v>
      </c>
      <c r="J39" s="1">
        <v>44620</v>
      </c>
      <c r="K39" t="s">
        <v>133</v>
      </c>
      <c r="L39" t="b">
        <v>0</v>
      </c>
      <c r="N39" s="2">
        <v>44588</v>
      </c>
      <c r="O39" s="1">
        <v>44693</v>
      </c>
      <c r="P39" s="3">
        <v>0.3752314814814815</v>
      </c>
      <c r="Q39" t="str">
        <f>IFERROR(VLOOKUP(A39,base_min_vol_prc!$A$2:$A$53,1,FALSE),"")</f>
        <v>GECC</v>
      </c>
      <c r="R39" s="27" t="str">
        <f>IFERROR(VLOOKUP(A39,Benzinga!$J$2:$K$4,2,FALSE),"")</f>
        <v/>
      </c>
      <c r="S39" s="27" t="str">
        <f>IFERROR(VLOOKUP(A39,Fidelity!$B$2:$F$47,4,FALSE),"")</f>
        <v/>
      </c>
      <c r="T39" s="27" t="str">
        <f>IFERROR(VLOOKUP(A39,Nasdaq!$A$2:$E$7,5,FALSE),"")</f>
        <v/>
      </c>
      <c r="U39" s="27" t="str">
        <f>IFERROR(VLOOKUP(A39,Briefing!$A$2:$D$9,4,FALSE),"")</f>
        <v/>
      </c>
      <c r="V39" s="27">
        <f t="shared" si="0"/>
        <v>0</v>
      </c>
      <c r="W39" t="str">
        <f t="shared" si="1"/>
        <v>F</v>
      </c>
    </row>
    <row r="40" spans="1:23" x14ac:dyDescent="0.25">
      <c r="A40" t="s">
        <v>134</v>
      </c>
      <c r="B40" s="1">
        <v>44571</v>
      </c>
      <c r="C40" t="s">
        <v>135</v>
      </c>
      <c r="D40" t="s">
        <v>77</v>
      </c>
      <c r="F40">
        <v>1.0306</v>
      </c>
      <c r="G40">
        <v>1</v>
      </c>
      <c r="H40" s="1">
        <v>44585</v>
      </c>
      <c r="I40" s="1">
        <v>44585</v>
      </c>
      <c r="J40" s="1">
        <v>44585</v>
      </c>
      <c r="K40" t="s">
        <v>136</v>
      </c>
      <c r="L40" t="b">
        <v>1</v>
      </c>
      <c r="N40" s="2">
        <v>44586</v>
      </c>
      <c r="O40" s="1">
        <v>44693</v>
      </c>
      <c r="P40" s="3">
        <v>0.3752314814814815</v>
      </c>
      <c r="Q40" t="str">
        <f>IFERROR(VLOOKUP(A40,base_min_vol_prc!$A$2:$A$53,1,FALSE),"")</f>
        <v>SLG</v>
      </c>
      <c r="R40" s="27" t="str">
        <f>IFERROR(VLOOKUP(A40,Benzinga!$J$2:$K$4,2,FALSE),"")</f>
        <v/>
      </c>
      <c r="S40" s="27" t="str">
        <f>IFERROR(VLOOKUP(A40,Fidelity!$B$2:$F$47,4,FALSE),"")</f>
        <v/>
      </c>
      <c r="T40" s="27" t="str">
        <f>IFERROR(VLOOKUP(A40,Nasdaq!$A$2:$E$7,5,FALSE),"")</f>
        <v/>
      </c>
      <c r="U40" s="27" t="str">
        <f>IFERROR(VLOOKUP(A40,Briefing!$A$2:$D$9,4,FALSE),"")</f>
        <v/>
      </c>
      <c r="V40" s="27">
        <f t="shared" si="0"/>
        <v>0</v>
      </c>
      <c r="W40" t="str">
        <f t="shared" si="1"/>
        <v>F</v>
      </c>
    </row>
    <row r="41" spans="1:23" x14ac:dyDescent="0.25">
      <c r="A41" t="s">
        <v>137</v>
      </c>
      <c r="B41" s="1">
        <v>44564</v>
      </c>
      <c r="C41" t="s">
        <v>138</v>
      </c>
      <c r="D41" t="s">
        <v>18</v>
      </c>
      <c r="F41">
        <v>1</v>
      </c>
      <c r="G41">
        <v>2</v>
      </c>
      <c r="H41" s="1">
        <v>44593</v>
      </c>
      <c r="I41" s="1">
        <v>44586</v>
      </c>
      <c r="J41" s="1">
        <v>44594</v>
      </c>
      <c r="K41" t="s">
        <v>139</v>
      </c>
      <c r="L41" t="b">
        <v>1</v>
      </c>
      <c r="M41" t="s">
        <v>91</v>
      </c>
      <c r="N41" s="2">
        <v>44572</v>
      </c>
      <c r="O41" s="1">
        <v>44693</v>
      </c>
      <c r="P41" s="3">
        <v>0.37524305555555554</v>
      </c>
      <c r="Q41" t="str">
        <f>IFERROR(VLOOKUP(A41,base_min_vol_prc!$A$2:$A$53,1,FALSE),"")</f>
        <v>SGH</v>
      </c>
      <c r="R41" s="27" t="str">
        <f>IFERROR(VLOOKUP(A41,Benzinga!$J$2:$K$4,2,FALSE),"")</f>
        <v/>
      </c>
      <c r="S41" s="27" t="str">
        <f>IFERROR(VLOOKUP(A41,Fidelity!$B$2:$F$47,4,FALSE),"")</f>
        <v/>
      </c>
      <c r="T41" s="27" t="str">
        <f>IFERROR(VLOOKUP(A41,Nasdaq!$A$2:$E$7,5,FALSE),"")</f>
        <v/>
      </c>
      <c r="U41" s="27" t="str">
        <f>IFERROR(VLOOKUP(A41,Briefing!$A$2:$D$9,4,FALSE),"")</f>
        <v/>
      </c>
      <c r="V41" s="27">
        <f t="shared" si="0"/>
        <v>0</v>
      </c>
      <c r="W41" t="str">
        <f t="shared" si="1"/>
        <v>F</v>
      </c>
    </row>
    <row r="42" spans="1:23" x14ac:dyDescent="0.25">
      <c r="A42" t="s">
        <v>140</v>
      </c>
      <c r="B42" s="1">
        <v>44553</v>
      </c>
      <c r="C42" t="s">
        <v>141</v>
      </c>
      <c r="D42" t="s">
        <v>70</v>
      </c>
      <c r="F42">
        <v>2</v>
      </c>
      <c r="G42">
        <v>1</v>
      </c>
      <c r="H42" s="1">
        <v>44581</v>
      </c>
      <c r="I42" s="1">
        <v>44581</v>
      </c>
      <c r="J42" s="1">
        <v>44581</v>
      </c>
      <c r="K42" t="s">
        <v>142</v>
      </c>
      <c r="L42" t="b">
        <v>0</v>
      </c>
      <c r="N42" s="2">
        <v>44553</v>
      </c>
      <c r="O42" s="1">
        <v>44693</v>
      </c>
      <c r="P42" s="3">
        <v>0.37524305555555554</v>
      </c>
      <c r="Q42" t="str">
        <f>IFERROR(VLOOKUP(A42,base_min_vol_prc!$A$2:$A$53,1,FALSE),"")</f>
        <v>DPSI</v>
      </c>
      <c r="R42" s="27" t="str">
        <f>IFERROR(VLOOKUP(A42,Benzinga!$J$2:$K$4,2,FALSE),"")</f>
        <v/>
      </c>
      <c r="S42" s="27" t="str">
        <f>IFERROR(VLOOKUP(A42,Fidelity!$B$2:$F$47,4,FALSE),"")</f>
        <v/>
      </c>
      <c r="T42" s="27" t="str">
        <f>IFERROR(VLOOKUP(A42,Nasdaq!$A$2:$E$7,5,FALSE),"")</f>
        <v/>
      </c>
      <c r="U42" s="27" t="str">
        <f>IFERROR(VLOOKUP(A42,Briefing!$A$2:$D$9,4,FALSE),"")</f>
        <v/>
      </c>
      <c r="V42" s="27">
        <f t="shared" si="0"/>
        <v>0</v>
      </c>
      <c r="W42" t="str">
        <f t="shared" si="1"/>
        <v>F</v>
      </c>
    </row>
    <row r="43" spans="1:23" x14ac:dyDescent="0.25">
      <c r="A43" t="s">
        <v>143</v>
      </c>
      <c r="B43" s="1">
        <v>44546</v>
      </c>
      <c r="C43" t="s">
        <v>144</v>
      </c>
      <c r="D43" t="s">
        <v>18</v>
      </c>
      <c r="F43">
        <v>2</v>
      </c>
      <c r="G43">
        <v>3</v>
      </c>
      <c r="H43" s="1">
        <v>44582</v>
      </c>
      <c r="I43" s="1">
        <v>44568</v>
      </c>
      <c r="J43" s="1">
        <v>44585</v>
      </c>
      <c r="K43" t="s">
        <v>145</v>
      </c>
      <c r="L43" t="b">
        <v>0</v>
      </c>
      <c r="N43" s="2">
        <v>44581</v>
      </c>
      <c r="O43" s="1">
        <v>44693</v>
      </c>
      <c r="P43" s="3">
        <v>0.37524305555555554</v>
      </c>
      <c r="Q43" t="str">
        <f>IFERROR(VLOOKUP(A43,base_min_vol_prc!$A$2:$A$53,1,FALSE),"")</f>
        <v/>
      </c>
      <c r="R43" s="27" t="str">
        <f>IFERROR(VLOOKUP(A43,Benzinga!$J$2:$K$4,2,FALSE),"")</f>
        <v/>
      </c>
      <c r="S43" s="27" t="str">
        <f>IFERROR(VLOOKUP(A43,Fidelity!$B$2:$F$47,4,FALSE),"")</f>
        <v/>
      </c>
      <c r="T43" s="27" t="str">
        <f>IFERROR(VLOOKUP(A43,Nasdaq!$A$2:$E$7,5,FALSE),"")</f>
        <v/>
      </c>
      <c r="U43" s="27" t="str">
        <f>IFERROR(VLOOKUP(A43,Briefing!$A$2:$D$9,4,FALSE),"")</f>
        <v/>
      </c>
      <c r="V43" s="27">
        <f t="shared" si="0"/>
        <v>0</v>
      </c>
      <c r="W43" t="str">
        <f t="shared" si="1"/>
        <v>F</v>
      </c>
    </row>
    <row r="44" spans="1:23" x14ac:dyDescent="0.25">
      <c r="A44" t="s">
        <v>146</v>
      </c>
      <c r="B44" s="1">
        <v>44537</v>
      </c>
      <c r="C44" t="s">
        <v>147</v>
      </c>
      <c r="D44" t="s">
        <v>18</v>
      </c>
      <c r="F44">
        <v>1</v>
      </c>
      <c r="G44">
        <v>2</v>
      </c>
      <c r="H44" s="1">
        <v>44565</v>
      </c>
      <c r="I44" s="1">
        <v>44550</v>
      </c>
      <c r="J44" s="1">
        <v>44566</v>
      </c>
      <c r="K44" t="s">
        <v>148</v>
      </c>
      <c r="L44" t="b">
        <v>1</v>
      </c>
      <c r="M44" t="s">
        <v>91</v>
      </c>
      <c r="N44" s="2">
        <v>44567</v>
      </c>
      <c r="O44" s="1">
        <v>44693</v>
      </c>
      <c r="P44" s="3">
        <v>0.37524305555555554</v>
      </c>
      <c r="Q44" t="str">
        <f>IFERROR(VLOOKUP(A44,base_min_vol_prc!$A$2:$A$53,1,FALSE),"")</f>
        <v>NSSC</v>
      </c>
      <c r="R44" s="27" t="str">
        <f>IFERROR(VLOOKUP(A44,Benzinga!$J$2:$K$4,2,FALSE),"")</f>
        <v/>
      </c>
      <c r="S44" s="27" t="str">
        <f>IFERROR(VLOOKUP(A44,Fidelity!$B$2:$F$47,4,FALSE),"")</f>
        <v/>
      </c>
      <c r="T44" s="27" t="str">
        <f>IFERROR(VLOOKUP(A44,Nasdaq!$A$2:$E$7,5,FALSE),"")</f>
        <v/>
      </c>
      <c r="U44" s="27" t="str">
        <f>IFERROR(VLOOKUP(A44,Briefing!$A$2:$D$9,4,FALSE),"")</f>
        <v/>
      </c>
      <c r="V44" s="27">
        <f t="shared" si="0"/>
        <v>0</v>
      </c>
      <c r="W44" t="str">
        <f t="shared" si="1"/>
        <v>F</v>
      </c>
    </row>
    <row r="45" spans="1:23" x14ac:dyDescent="0.25">
      <c r="A45" t="s">
        <v>149</v>
      </c>
      <c r="B45" s="1">
        <v>44537</v>
      </c>
      <c r="C45" t="s">
        <v>150</v>
      </c>
      <c r="D45" t="s">
        <v>77</v>
      </c>
      <c r="F45">
        <v>2</v>
      </c>
      <c r="G45">
        <v>1</v>
      </c>
      <c r="H45" s="1">
        <v>44544</v>
      </c>
      <c r="I45" s="1">
        <v>44545</v>
      </c>
      <c r="J45" s="1">
        <v>44544</v>
      </c>
      <c r="K45" t="s">
        <v>151</v>
      </c>
      <c r="L45" t="b">
        <v>0</v>
      </c>
      <c r="N45" s="2">
        <v>44537</v>
      </c>
      <c r="O45" s="1">
        <v>44693</v>
      </c>
      <c r="P45" s="3">
        <v>0.37524305555555554</v>
      </c>
      <c r="Q45" t="str">
        <f>IFERROR(VLOOKUP(A45,base_min_vol_prc!$A$2:$A$53,1,FALSE),"")</f>
        <v>BORR</v>
      </c>
      <c r="R45" s="27" t="str">
        <f>IFERROR(VLOOKUP(A45,Benzinga!$J$2:$K$4,2,FALSE),"")</f>
        <v/>
      </c>
      <c r="S45" s="27" t="str">
        <f>IFERROR(VLOOKUP(A45,Fidelity!$B$2:$F$47,4,FALSE),"")</f>
        <v/>
      </c>
      <c r="T45" s="27" t="str">
        <f>IFERROR(VLOOKUP(A45,Nasdaq!$A$2:$E$7,5,FALSE),"")</f>
        <v/>
      </c>
      <c r="U45" s="27" t="str">
        <f>IFERROR(VLOOKUP(A45,Briefing!$A$2:$D$9,4,FALSE),"")</f>
        <v/>
      </c>
      <c r="V45" s="27">
        <f t="shared" si="0"/>
        <v>0</v>
      </c>
      <c r="W45" t="str">
        <f t="shared" si="1"/>
        <v>F</v>
      </c>
    </row>
    <row r="46" spans="1:23" x14ac:dyDescent="0.25">
      <c r="A46" t="s">
        <v>152</v>
      </c>
      <c r="B46" s="1">
        <v>44531</v>
      </c>
      <c r="C46" t="s">
        <v>153</v>
      </c>
      <c r="D46" t="s">
        <v>18</v>
      </c>
      <c r="F46">
        <v>5</v>
      </c>
      <c r="G46">
        <v>1</v>
      </c>
      <c r="H46" s="1">
        <v>44553</v>
      </c>
      <c r="I46" s="1">
        <v>44553</v>
      </c>
      <c r="J46" s="1">
        <v>44553</v>
      </c>
      <c r="K46" t="s">
        <v>154</v>
      </c>
      <c r="L46" t="b">
        <v>0</v>
      </c>
      <c r="N46" s="2">
        <v>44547</v>
      </c>
      <c r="O46" s="1">
        <v>44693</v>
      </c>
      <c r="P46" s="3">
        <v>0.37524305555555554</v>
      </c>
      <c r="Q46" t="str">
        <f>IFERROR(VLOOKUP(A46,base_min_vol_prc!$A$2:$A$53,1,FALSE),"")</f>
        <v>TEDU</v>
      </c>
      <c r="R46" s="27" t="str">
        <f>IFERROR(VLOOKUP(A46,Benzinga!$J$2:$K$4,2,FALSE),"")</f>
        <v/>
      </c>
      <c r="S46" s="27" t="str">
        <f>IFERROR(VLOOKUP(A46,Fidelity!$B$2:$F$47,4,FALSE),"")</f>
        <v/>
      </c>
      <c r="T46" s="27" t="str">
        <f>IFERROR(VLOOKUP(A46,Nasdaq!$A$2:$E$7,5,FALSE),"")</f>
        <v/>
      </c>
      <c r="U46" s="27" t="str">
        <f>IFERROR(VLOOKUP(A46,Briefing!$A$2:$D$9,4,FALSE),"")</f>
        <v/>
      </c>
      <c r="V46" s="27">
        <f t="shared" si="0"/>
        <v>0</v>
      </c>
      <c r="W46" t="str">
        <f t="shared" si="1"/>
        <v>F</v>
      </c>
    </row>
    <row r="47" spans="1:23" x14ac:dyDescent="0.25">
      <c r="A47" t="s">
        <v>155</v>
      </c>
      <c r="B47" s="1">
        <v>44526</v>
      </c>
      <c r="C47" t="s">
        <v>156</v>
      </c>
      <c r="D47" t="s">
        <v>70</v>
      </c>
      <c r="F47">
        <v>3</v>
      </c>
      <c r="G47">
        <v>1</v>
      </c>
      <c r="H47" s="1">
        <v>44529</v>
      </c>
      <c r="I47" s="1">
        <v>44529</v>
      </c>
      <c r="J47" s="1">
        <v>44529</v>
      </c>
      <c r="K47" t="s">
        <v>157</v>
      </c>
      <c r="L47" t="b">
        <v>0</v>
      </c>
      <c r="N47" s="2">
        <v>44526</v>
      </c>
      <c r="O47" s="1">
        <v>44693</v>
      </c>
      <c r="P47" s="3">
        <v>0.37524305555555554</v>
      </c>
      <c r="Q47" t="str">
        <f>IFERROR(VLOOKUP(A47,base_min_vol_prc!$A$2:$A$53,1,FALSE),"")</f>
        <v/>
      </c>
      <c r="R47" s="27" t="str">
        <f>IFERROR(VLOOKUP(A47,Benzinga!$J$2:$K$4,2,FALSE),"")</f>
        <v/>
      </c>
      <c r="S47" s="27" t="str">
        <f>IFERROR(VLOOKUP(A47,Fidelity!$B$2:$F$47,4,FALSE),"")</f>
        <v/>
      </c>
      <c r="T47" s="27" t="str">
        <f>IFERROR(VLOOKUP(A47,Nasdaq!$A$2:$E$7,5,FALSE),"")</f>
        <v/>
      </c>
      <c r="U47" s="27" t="str">
        <f>IFERROR(VLOOKUP(A47,Briefing!$A$2:$D$9,4,FALSE),"")</f>
        <v/>
      </c>
      <c r="V47" s="27">
        <f t="shared" si="0"/>
        <v>0</v>
      </c>
      <c r="W47" t="str">
        <f t="shared" si="1"/>
        <v>F</v>
      </c>
    </row>
    <row r="48" spans="1:23" x14ac:dyDescent="0.25">
      <c r="A48" t="s">
        <v>158</v>
      </c>
      <c r="B48" s="1">
        <v>44517</v>
      </c>
      <c r="C48" t="s">
        <v>159</v>
      </c>
      <c r="D48" t="s">
        <v>18</v>
      </c>
      <c r="F48">
        <v>2</v>
      </c>
      <c r="G48">
        <v>3</v>
      </c>
      <c r="H48" s="1">
        <v>44578</v>
      </c>
      <c r="I48" s="1">
        <v>44564</v>
      </c>
      <c r="J48" s="1">
        <v>44579</v>
      </c>
      <c r="K48" t="s">
        <v>160</v>
      </c>
      <c r="L48" t="b">
        <v>0</v>
      </c>
      <c r="N48" s="2">
        <v>44690</v>
      </c>
      <c r="O48" s="1">
        <v>44693</v>
      </c>
      <c r="P48" s="3">
        <v>0.37525462962962958</v>
      </c>
      <c r="Q48" t="str">
        <f>IFERROR(VLOOKUP(A48,base_min_vol_prc!$A$2:$A$53,1,FALSE),"")</f>
        <v>MBIN</v>
      </c>
      <c r="R48" s="27" t="str">
        <f>IFERROR(VLOOKUP(A48,Benzinga!$J$2:$K$4,2,FALSE),"")</f>
        <v/>
      </c>
      <c r="S48" s="27" t="str">
        <f>IFERROR(VLOOKUP(A48,Fidelity!$B$2:$F$47,4,FALSE),"")</f>
        <v/>
      </c>
      <c r="T48" s="27" t="str">
        <f>IFERROR(VLOOKUP(A48,Nasdaq!$A$2:$E$7,5,FALSE),"")</f>
        <v/>
      </c>
      <c r="U48" s="27" t="str">
        <f>IFERROR(VLOOKUP(A48,Briefing!$A$2:$D$9,4,FALSE),"")</f>
        <v/>
      </c>
      <c r="V48" s="27">
        <f t="shared" si="0"/>
        <v>0</v>
      </c>
      <c r="W48" t="str">
        <f t="shared" si="1"/>
        <v>F</v>
      </c>
    </row>
    <row r="49" spans="1:23" x14ac:dyDescent="0.25">
      <c r="A49" t="s">
        <v>161</v>
      </c>
      <c r="B49" s="1">
        <v>44515</v>
      </c>
      <c r="C49" t="s">
        <v>162</v>
      </c>
      <c r="D49" t="s">
        <v>18</v>
      </c>
      <c r="F49">
        <v>1</v>
      </c>
      <c r="G49">
        <v>1.1000000000000001</v>
      </c>
      <c r="H49" s="1">
        <v>44547</v>
      </c>
      <c r="I49" s="1">
        <v>44545</v>
      </c>
      <c r="J49" s="1">
        <v>44544</v>
      </c>
      <c r="K49" t="s">
        <v>163</v>
      </c>
      <c r="L49" t="b">
        <v>0</v>
      </c>
      <c r="M49" t="s">
        <v>91</v>
      </c>
      <c r="N49" s="2">
        <v>44515</v>
      </c>
      <c r="O49" s="1">
        <v>44693</v>
      </c>
      <c r="P49" s="3">
        <v>0.37525462962962958</v>
      </c>
      <c r="Q49" t="str">
        <f>IFERROR(VLOOKUP(A49,base_min_vol_prc!$A$2:$A$53,1,FALSE),"")</f>
        <v>FGBI</v>
      </c>
      <c r="R49" s="27" t="str">
        <f>IFERROR(VLOOKUP(A49,Benzinga!$J$2:$K$4,2,FALSE),"")</f>
        <v/>
      </c>
      <c r="S49" s="27" t="str">
        <f>IFERROR(VLOOKUP(A49,Fidelity!$B$2:$F$47,4,FALSE),"")</f>
        <v/>
      </c>
      <c r="T49" s="27" t="str">
        <f>IFERROR(VLOOKUP(A49,Nasdaq!$A$2:$E$7,5,FALSE),"")</f>
        <v/>
      </c>
      <c r="U49" s="27" t="str">
        <f>IFERROR(VLOOKUP(A49,Briefing!$A$2:$D$9,4,FALSE),"")</f>
        <v/>
      </c>
      <c r="V49" s="27">
        <f t="shared" si="0"/>
        <v>0</v>
      </c>
      <c r="W49" t="str">
        <f t="shared" si="1"/>
        <v>F</v>
      </c>
    </row>
    <row r="50" spans="1:23" x14ac:dyDescent="0.25">
      <c r="A50" t="s">
        <v>164</v>
      </c>
      <c r="B50" s="4">
        <v>44512</v>
      </c>
      <c r="C50" t="s">
        <v>165</v>
      </c>
      <c r="F50">
        <v>1</v>
      </c>
      <c r="G50">
        <v>2</v>
      </c>
      <c r="H50" s="1">
        <v>44694</v>
      </c>
      <c r="J50" s="1">
        <v>44697</v>
      </c>
      <c r="K50" t="s">
        <v>166</v>
      </c>
      <c r="M50" t="s">
        <v>167</v>
      </c>
      <c r="O50" s="1">
        <v>44693</v>
      </c>
      <c r="P50" s="3">
        <v>0.37525462962962958</v>
      </c>
      <c r="Q50" t="str">
        <f>IFERROR(VLOOKUP(A50,base_min_vol_prc!$A$2:$A$53,1,FALSE),"")</f>
        <v>CM</v>
      </c>
      <c r="R50" s="27" t="str">
        <f>IFERROR(VLOOKUP(A50,Benzinga!$J$2:$K$4,2,FALSE),"")</f>
        <v/>
      </c>
      <c r="S50" s="27" t="str">
        <f>IFERROR(VLOOKUP(A50,Fidelity!$B$2:$F$47,4,FALSE),"")</f>
        <v/>
      </c>
      <c r="T50" s="27">
        <f>IFERROR(VLOOKUP(A50,Nasdaq!$A$2:$E$7,5,FALSE),"")</f>
        <v>44697</v>
      </c>
      <c r="U50" s="27">
        <f>IFERROR(VLOOKUP(A50,Briefing!$A$2:$D$9,4,FALSE),"")</f>
        <v>44697</v>
      </c>
      <c r="V50" s="27">
        <f t="shared" si="0"/>
        <v>44697</v>
      </c>
      <c r="W50" t="str">
        <f t="shared" si="1"/>
        <v/>
      </c>
    </row>
    <row r="51" spans="1:23" x14ac:dyDescent="0.25">
      <c r="A51" t="s">
        <v>168</v>
      </c>
      <c r="B51" s="4">
        <v>44512</v>
      </c>
      <c r="C51" t="s">
        <v>169</v>
      </c>
      <c r="F51">
        <v>1</v>
      </c>
      <c r="G51">
        <v>10</v>
      </c>
      <c r="H51" s="1">
        <v>44740</v>
      </c>
      <c r="J51" s="1">
        <v>44741</v>
      </c>
      <c r="K51" t="s">
        <v>170</v>
      </c>
      <c r="M51" t="s">
        <v>167</v>
      </c>
      <c r="O51" s="1">
        <v>44693</v>
      </c>
      <c r="P51" s="3">
        <v>0.37525462962962958</v>
      </c>
      <c r="Q51" t="str">
        <f>IFERROR(VLOOKUP(A51,base_min_vol_prc!$A$2:$A$53,1,FALSE),"")</f>
        <v>SHOP</v>
      </c>
      <c r="R51" s="27" t="str">
        <f>IFERROR(VLOOKUP(A51,Benzinga!$J$2:$K$4,2,FALSE),"")</f>
        <v/>
      </c>
      <c r="S51" s="27" t="str">
        <f>IFERROR(VLOOKUP(A51,Fidelity!$B$2:$F$47,4,FALSE),"")</f>
        <v/>
      </c>
      <c r="T51" s="27">
        <f>IFERROR(VLOOKUP(A51,Nasdaq!$A$2:$E$7,5,FALSE),"")</f>
        <v>44741</v>
      </c>
      <c r="U51" s="27">
        <f>IFERROR(VLOOKUP(A51,Briefing!$A$2:$D$9,4,FALSE),"")</f>
        <v>44741</v>
      </c>
      <c r="V51" s="27">
        <f t="shared" si="0"/>
        <v>44741</v>
      </c>
      <c r="W51" t="str">
        <f t="shared" si="1"/>
        <v/>
      </c>
    </row>
    <row r="52" spans="1:23" x14ac:dyDescent="0.25">
      <c r="A52" t="s">
        <v>171</v>
      </c>
      <c r="B52" s="4">
        <v>44512</v>
      </c>
      <c r="C52" t="s">
        <v>172</v>
      </c>
      <c r="F52">
        <v>1</v>
      </c>
      <c r="G52">
        <v>3</v>
      </c>
      <c r="H52" s="1">
        <v>44742</v>
      </c>
      <c r="J52" s="1">
        <v>44743</v>
      </c>
      <c r="K52" t="s">
        <v>173</v>
      </c>
      <c r="M52" t="s">
        <v>167</v>
      </c>
      <c r="O52" s="1">
        <v>44693</v>
      </c>
      <c r="P52" s="3">
        <v>0.37525462962962958</v>
      </c>
      <c r="Q52" t="str">
        <f>IFERROR(VLOOKUP(A52,base_min_vol_prc!$A$2:$A$53,1,FALSE),"")</f>
        <v>CTO</v>
      </c>
      <c r="R52" s="27" t="str">
        <f>IFERROR(VLOOKUP(A52,Benzinga!$J$2:$K$4,2,FALSE),"")</f>
        <v/>
      </c>
      <c r="S52" s="27" t="str">
        <f>IFERROR(VLOOKUP(A52,Fidelity!$B$2:$F$47,4,FALSE),"")</f>
        <v/>
      </c>
      <c r="T52" s="27">
        <f>IFERROR(VLOOKUP(A52,Nasdaq!$A$2:$E$7,5,FALSE),"")</f>
        <v>44743</v>
      </c>
      <c r="U52" s="27">
        <f>IFERROR(VLOOKUP(A52,Briefing!$A$2:$D$9,4,FALSE),"")</f>
        <v>44743</v>
      </c>
      <c r="V52" s="27">
        <f t="shared" si="0"/>
        <v>44743</v>
      </c>
      <c r="W52" t="str">
        <f t="shared" si="1"/>
        <v/>
      </c>
    </row>
    <row r="53" spans="1:23" x14ac:dyDescent="0.25">
      <c r="A53" t="s">
        <v>174</v>
      </c>
      <c r="B53" s="1">
        <v>44512</v>
      </c>
      <c r="C53" t="s">
        <v>175</v>
      </c>
      <c r="D53" t="s">
        <v>18</v>
      </c>
      <c r="F53">
        <v>1</v>
      </c>
      <c r="G53">
        <v>1.05</v>
      </c>
      <c r="H53" s="1">
        <v>44547</v>
      </c>
      <c r="I53" s="1">
        <v>44532</v>
      </c>
      <c r="J53" s="1">
        <v>44531</v>
      </c>
      <c r="K53" t="s">
        <v>176</v>
      </c>
      <c r="L53" t="b">
        <v>0</v>
      </c>
      <c r="M53" t="s">
        <v>91</v>
      </c>
      <c r="N53" s="2">
        <v>44524</v>
      </c>
      <c r="O53" s="1">
        <v>44693</v>
      </c>
      <c r="P53" s="3">
        <v>0.37525462962962958</v>
      </c>
      <c r="Q53" t="str">
        <f>IFERROR(VLOOKUP(A53,base_min_vol_prc!$A$2:$A$53,1,FALSE),"")</f>
        <v>CBSH</v>
      </c>
      <c r="R53" s="27" t="str">
        <f>IFERROR(VLOOKUP(A53,Benzinga!$J$2:$K$4,2,FALSE),"")</f>
        <v/>
      </c>
      <c r="S53" s="27" t="str">
        <f>IFERROR(VLOOKUP(A53,Fidelity!$B$2:$F$47,4,FALSE),"")</f>
        <v/>
      </c>
      <c r="T53" s="27" t="str">
        <f>IFERROR(VLOOKUP(A53,Nasdaq!$A$2:$E$7,5,FALSE),"")</f>
        <v/>
      </c>
      <c r="U53" s="27" t="str">
        <f>IFERROR(VLOOKUP(A53,Briefing!$A$2:$D$9,4,FALSE),"")</f>
        <v/>
      </c>
      <c r="V53" s="27">
        <f t="shared" si="0"/>
        <v>0</v>
      </c>
      <c r="W53" t="str">
        <f t="shared" si="1"/>
        <v>F</v>
      </c>
    </row>
    <row r="54" spans="1:23" x14ac:dyDescent="0.25">
      <c r="A54" t="s">
        <v>177</v>
      </c>
      <c r="B54" s="1">
        <v>44510</v>
      </c>
      <c r="C54" t="s">
        <v>178</v>
      </c>
      <c r="D54" t="s">
        <v>18</v>
      </c>
      <c r="F54">
        <v>1</v>
      </c>
      <c r="G54">
        <v>1.1000000000000001</v>
      </c>
      <c r="H54" s="1">
        <v>44582</v>
      </c>
      <c r="I54" s="1">
        <v>44567</v>
      </c>
      <c r="J54" s="1">
        <v>44566</v>
      </c>
      <c r="K54" t="s">
        <v>179</v>
      </c>
      <c r="L54" t="b">
        <v>1</v>
      </c>
      <c r="M54" t="s">
        <v>91</v>
      </c>
      <c r="N54" s="2">
        <v>44524</v>
      </c>
      <c r="O54" s="1">
        <v>44693</v>
      </c>
      <c r="P54" s="3">
        <v>0.37525462962962958</v>
      </c>
      <c r="Q54" t="str">
        <f>IFERROR(VLOOKUP(A54,base_min_vol_prc!$A$2:$A$53,1,FALSE),"")</f>
        <v>ZYXI</v>
      </c>
      <c r="R54" s="27" t="str">
        <f>IFERROR(VLOOKUP(A54,Benzinga!$J$2:$K$4,2,FALSE),"")</f>
        <v/>
      </c>
      <c r="S54" s="27" t="str">
        <f>IFERROR(VLOOKUP(A54,Fidelity!$B$2:$F$47,4,FALSE),"")</f>
        <v/>
      </c>
      <c r="T54" s="27" t="str">
        <f>IFERROR(VLOOKUP(A54,Nasdaq!$A$2:$E$7,5,FALSE),"")</f>
        <v/>
      </c>
      <c r="U54" s="27" t="str">
        <f>IFERROR(VLOOKUP(A54,Briefing!$A$2:$D$9,4,FALSE),"")</f>
        <v/>
      </c>
      <c r="V54" s="27">
        <f t="shared" si="0"/>
        <v>0</v>
      </c>
      <c r="W54" t="str">
        <f t="shared" si="1"/>
        <v>F</v>
      </c>
    </row>
    <row r="55" spans="1:23" x14ac:dyDescent="0.25">
      <c r="A55" t="s">
        <v>180</v>
      </c>
      <c r="B55" s="1">
        <v>44509</v>
      </c>
      <c r="C55" t="s">
        <v>181</v>
      </c>
      <c r="D55" t="s">
        <v>18</v>
      </c>
      <c r="F55">
        <v>1</v>
      </c>
      <c r="G55">
        <v>2</v>
      </c>
      <c r="H55" s="1">
        <v>44543</v>
      </c>
      <c r="I55" s="1">
        <v>44529</v>
      </c>
      <c r="J55" s="1">
        <v>44544</v>
      </c>
      <c r="K55" t="s">
        <v>182</v>
      </c>
      <c r="L55" t="b">
        <v>1</v>
      </c>
      <c r="M55" t="s">
        <v>91</v>
      </c>
      <c r="N55" s="2">
        <v>44509</v>
      </c>
      <c r="O55" s="1">
        <v>44693</v>
      </c>
      <c r="P55" s="3">
        <v>0.37525462962962958</v>
      </c>
      <c r="Q55" t="str">
        <f>IFERROR(VLOOKUP(A55,base_min_vol_prc!$A$2:$A$53,1,FALSE),"")</f>
        <v>PLUS</v>
      </c>
      <c r="R55" s="27" t="str">
        <f>IFERROR(VLOOKUP(A55,Benzinga!$J$2:$K$4,2,FALSE),"")</f>
        <v/>
      </c>
      <c r="S55" s="27" t="str">
        <f>IFERROR(VLOOKUP(A55,Fidelity!$B$2:$F$47,4,FALSE),"")</f>
        <v/>
      </c>
      <c r="T55" s="27" t="str">
        <f>IFERROR(VLOOKUP(A55,Nasdaq!$A$2:$E$7,5,FALSE),"")</f>
        <v/>
      </c>
      <c r="U55" s="27" t="str">
        <f>IFERROR(VLOOKUP(A55,Briefing!$A$2:$D$9,4,FALSE),"")</f>
        <v/>
      </c>
      <c r="V55" s="27">
        <f t="shared" si="0"/>
        <v>0</v>
      </c>
      <c r="W55" t="str">
        <f t="shared" si="1"/>
        <v>F</v>
      </c>
    </row>
    <row r="56" spans="1:23" x14ac:dyDescent="0.25">
      <c r="A56" t="s">
        <v>183</v>
      </c>
      <c r="B56" s="1">
        <v>44501</v>
      </c>
      <c r="C56" t="s">
        <v>184</v>
      </c>
      <c r="D56" t="s">
        <v>18</v>
      </c>
      <c r="F56">
        <v>50</v>
      </c>
      <c r="G56">
        <v>1</v>
      </c>
      <c r="H56" s="1">
        <v>44502</v>
      </c>
      <c r="I56" s="1">
        <v>44502</v>
      </c>
      <c r="J56" s="1">
        <v>44502</v>
      </c>
      <c r="K56" t="s">
        <v>185</v>
      </c>
      <c r="L56" t="b">
        <v>0</v>
      </c>
      <c r="N56" s="2">
        <v>44515</v>
      </c>
      <c r="O56" s="1">
        <v>44693</v>
      </c>
      <c r="P56" s="3">
        <v>0.37525462962962958</v>
      </c>
      <c r="Q56" t="str">
        <f>IFERROR(VLOOKUP(A56,base_min_vol_prc!$A$2:$A$53,1,FALSE),"")</f>
        <v>SURG</v>
      </c>
      <c r="R56" s="27" t="str">
        <f>IFERROR(VLOOKUP(A56,Benzinga!$J$2:$K$4,2,FALSE),"")</f>
        <v/>
      </c>
      <c r="S56" s="27" t="str">
        <f>IFERROR(VLOOKUP(A56,Fidelity!$B$2:$F$47,4,FALSE),"")</f>
        <v/>
      </c>
      <c r="T56" s="27" t="str">
        <f>IFERROR(VLOOKUP(A56,Nasdaq!$A$2:$E$7,5,FALSE),"")</f>
        <v/>
      </c>
      <c r="U56" s="27" t="str">
        <f>IFERROR(VLOOKUP(A56,Briefing!$A$2:$D$9,4,FALSE),"")</f>
        <v/>
      </c>
      <c r="V56" s="27">
        <f t="shared" si="0"/>
        <v>0</v>
      </c>
      <c r="W56" t="str">
        <f t="shared" si="1"/>
        <v>F</v>
      </c>
    </row>
    <row r="57" spans="1:23" x14ac:dyDescent="0.25">
      <c r="A57" t="s">
        <v>186</v>
      </c>
      <c r="B57" s="1">
        <v>44501</v>
      </c>
      <c r="C57" t="s">
        <v>187</v>
      </c>
      <c r="D57" t="s">
        <v>77</v>
      </c>
      <c r="F57">
        <v>1</v>
      </c>
      <c r="G57">
        <v>4</v>
      </c>
      <c r="H57" s="1">
        <v>44517</v>
      </c>
      <c r="I57" s="1">
        <v>44511</v>
      </c>
      <c r="J57" s="1">
        <v>44518</v>
      </c>
      <c r="K57" t="s">
        <v>188</v>
      </c>
      <c r="L57" t="b">
        <v>1</v>
      </c>
      <c r="N57" s="2">
        <v>44501</v>
      </c>
      <c r="O57" s="1">
        <v>44693</v>
      </c>
      <c r="P57" s="3">
        <v>0.37525462962962958</v>
      </c>
      <c r="Q57" t="str">
        <f>IFERROR(VLOOKUP(A57,base_min_vol_prc!$A$2:$A$53,1,FALSE),"")</f>
        <v>ANET</v>
      </c>
      <c r="R57" s="27" t="str">
        <f>IFERROR(VLOOKUP(A57,Benzinga!$J$2:$K$4,2,FALSE),"")</f>
        <v/>
      </c>
      <c r="S57" s="27" t="str">
        <f>IFERROR(VLOOKUP(A57,Fidelity!$B$2:$F$47,4,FALSE),"")</f>
        <v/>
      </c>
      <c r="T57" s="27" t="str">
        <f>IFERROR(VLOOKUP(A57,Nasdaq!$A$2:$E$7,5,FALSE),"")</f>
        <v/>
      </c>
      <c r="U57" s="27" t="str">
        <f>IFERROR(VLOOKUP(A57,Briefing!$A$2:$D$9,4,FALSE),"")</f>
        <v/>
      </c>
      <c r="V57" s="27">
        <f t="shared" si="0"/>
        <v>0</v>
      </c>
      <c r="W57" t="str">
        <f t="shared" si="1"/>
        <v>F</v>
      </c>
    </row>
    <row r="62" spans="1:23" s="5" customFormat="1" ht="75" x14ac:dyDescent="0.25">
      <c r="A62" s="6" t="s">
        <v>171</v>
      </c>
      <c r="B62" s="5" t="s">
        <v>189</v>
      </c>
      <c r="C62" s="6" t="s">
        <v>322</v>
      </c>
      <c r="D62" s="5" t="s">
        <v>190</v>
      </c>
      <c r="R62" s="28"/>
      <c r="S62" s="28"/>
      <c r="T62" s="28"/>
      <c r="U62" s="28"/>
    </row>
    <row r="63" spans="1:23" ht="60" x14ac:dyDescent="0.25">
      <c r="A63" s="6" t="s">
        <v>164</v>
      </c>
      <c r="B63" s="5" t="s">
        <v>189</v>
      </c>
      <c r="C63" s="6" t="s">
        <v>323</v>
      </c>
      <c r="D63" s="5" t="s">
        <v>191</v>
      </c>
      <c r="E63" s="23" t="s">
        <v>431</v>
      </c>
      <c r="F63" s="5"/>
      <c r="G63" s="5"/>
      <c r="H63" s="5"/>
    </row>
    <row r="64" spans="1:23" ht="75" x14ac:dyDescent="0.25">
      <c r="A64" s="6" t="s">
        <v>168</v>
      </c>
      <c r="B64" s="5" t="s">
        <v>189</v>
      </c>
      <c r="C64" s="6" t="s">
        <v>321</v>
      </c>
      <c r="D64" s="5" t="s">
        <v>190</v>
      </c>
      <c r="E64" s="5"/>
      <c r="F64" s="5"/>
      <c r="G64" s="5"/>
      <c r="H64" s="5"/>
    </row>
    <row r="65" spans="1:9" x14ac:dyDescent="0.25">
      <c r="A65" s="5"/>
      <c r="B65" s="5"/>
      <c r="C65" s="5"/>
      <c r="D65" s="5"/>
      <c r="E65" s="5"/>
      <c r="F65" s="5"/>
      <c r="G65" s="5"/>
      <c r="H65" s="5"/>
    </row>
    <row r="66" spans="1:9" x14ac:dyDescent="0.25">
      <c r="A66" s="20" t="s">
        <v>16</v>
      </c>
      <c r="B66" s="20" t="s">
        <v>192</v>
      </c>
      <c r="C66" s="30" t="s">
        <v>195</v>
      </c>
      <c r="D66" s="21"/>
      <c r="E66" s="21"/>
      <c r="F66" s="29" t="s">
        <v>328</v>
      </c>
      <c r="G66" s="21"/>
      <c r="H66" s="10"/>
      <c r="I66" s="11"/>
    </row>
    <row r="67" spans="1:9" ht="30" x14ac:dyDescent="0.25">
      <c r="A67" s="20" t="s">
        <v>193</v>
      </c>
      <c r="B67" s="22" t="s">
        <v>194</v>
      </c>
      <c r="C67" s="30"/>
      <c r="D67" s="20" t="s">
        <v>326</v>
      </c>
      <c r="E67" s="20" t="s">
        <v>327</v>
      </c>
      <c r="F67" s="29"/>
      <c r="G67" s="20" t="s">
        <v>329</v>
      </c>
      <c r="H67" s="5"/>
    </row>
    <row r="68" spans="1:9" ht="30" x14ac:dyDescent="0.25">
      <c r="A68" s="6" t="s">
        <v>26</v>
      </c>
      <c r="B68" s="5" t="s">
        <v>196</v>
      </c>
      <c r="C68" s="6" t="s">
        <v>197</v>
      </c>
      <c r="D68" s="5"/>
      <c r="E68" s="5"/>
      <c r="F68" s="5"/>
      <c r="G68" s="5"/>
      <c r="H68" s="5"/>
    </row>
    <row r="69" spans="1:9" ht="30" x14ac:dyDescent="0.25">
      <c r="A69" s="6" t="s">
        <v>72</v>
      </c>
      <c r="B69" s="6" t="s">
        <v>198</v>
      </c>
      <c r="C69" s="19" t="s">
        <v>325</v>
      </c>
      <c r="D69" s="5"/>
      <c r="E69" s="5"/>
      <c r="F69" s="5"/>
      <c r="G69" s="5"/>
      <c r="H69" s="5"/>
    </row>
    <row r="70" spans="1:9" ht="45" x14ac:dyDescent="0.25">
      <c r="A70" s="6" t="s">
        <v>32</v>
      </c>
      <c r="B70" s="5" t="s">
        <v>199</v>
      </c>
      <c r="C70" s="6" t="s">
        <v>200</v>
      </c>
      <c r="D70" s="5"/>
      <c r="E70" s="5"/>
      <c r="F70" s="5"/>
      <c r="G70" s="5"/>
      <c r="H70" s="5"/>
    </row>
    <row r="71" spans="1:9" ht="30" x14ac:dyDescent="0.25">
      <c r="A71" s="6" t="s">
        <v>53</v>
      </c>
      <c r="B71" s="5" t="s">
        <v>430</v>
      </c>
      <c r="C71" s="5"/>
      <c r="D71" s="5"/>
      <c r="E71" s="5"/>
      <c r="F71" s="5"/>
      <c r="G71" s="5"/>
      <c r="H71" s="5"/>
    </row>
    <row r="72" spans="1:9" ht="30" x14ac:dyDescent="0.25">
      <c r="A72" s="6" t="s">
        <v>105</v>
      </c>
      <c r="B72" s="5" t="s">
        <v>430</v>
      </c>
    </row>
    <row r="73" spans="1:9" ht="30" x14ac:dyDescent="0.25">
      <c r="A73" s="6" t="s">
        <v>155</v>
      </c>
      <c r="B73" s="5" t="s">
        <v>430</v>
      </c>
    </row>
    <row r="74" spans="1:9" ht="30" x14ac:dyDescent="0.25">
      <c r="A74" s="6" t="s">
        <v>143</v>
      </c>
      <c r="B74" s="5" t="s">
        <v>430</v>
      </c>
    </row>
    <row r="76" spans="1:9" ht="105" x14ac:dyDescent="0.25">
      <c r="A76" s="24" t="s">
        <v>432</v>
      </c>
      <c r="B76" s="5" t="s">
        <v>435</v>
      </c>
      <c r="C76" s="5" t="s">
        <v>433</v>
      </c>
    </row>
  </sheetData>
  <mergeCells count="2">
    <mergeCell ref="F66:F67"/>
    <mergeCell ref="C66:C67"/>
  </mergeCells>
  <conditionalFormatting sqref="W2:W57">
    <cfRule type="cellIs" dxfId="0" priority="1" operator="equal">
      <formula>"F"</formula>
    </cfRule>
  </conditionalFormatting>
  <hyperlinks>
    <hyperlink ref="A62" location="splits!A1" display="CTO" xr:uid="{00000000-0004-0000-0000-000000000000}"/>
    <hyperlink ref="A63" location="splits!A50" display="CM" xr:uid="{00000000-0004-0000-0000-000001000000}"/>
    <hyperlink ref="A66" location="splits!A2" display="HIVE" xr:uid="{00000000-0004-0000-0000-000002000000}"/>
    <hyperlink ref="A67" location="splits!A3" display="TXMD &amp; EVFM" xr:uid="{00000000-0004-0000-0000-000003000000}"/>
    <hyperlink ref="A68" location="splits!A5" display="METX" xr:uid="{00000000-0004-0000-0000-000004000000}"/>
    <hyperlink ref="A69" location="splits!A20" display="DXCM" xr:uid="{00000000-0004-0000-0000-000005000000}"/>
    <hyperlink ref="A70" location="splits!A7" display="IVR" xr:uid="{00000000-0004-0000-0000-000006000000}"/>
    <hyperlink ref="A64" location="splits!A51" display="SHOP" xr:uid="{00000000-0004-0000-0000-000007000000}"/>
    <hyperlink ref="C62" location="Briefing!E7" display="Breifing has annoucement Date April 27, 2022" xr:uid="{23A34E5D-53F6-441B-B174-55450931E587}"/>
    <hyperlink ref="C63" location="Briefing!E2" display="Breifing has annoucement Date Feb 25,, 2022" xr:uid="{77A45591-6AD7-4828-AD61-1A5D892066FA}"/>
    <hyperlink ref="C64" location="Briefing!E6" display="Briefing has annoucement Date April 11, 2022" xr:uid="{016AFE65-55E9-4937-94DC-DD6B569EF73F}"/>
    <hyperlink ref="E63" location="Fidelity!B2" display="Fidelity Feb 25 CMA:CA, we may not be catching it" xr:uid="{49554FA9-A13B-42D5-9B55-16C04A5F7176}"/>
    <hyperlink ref="B66" location="Benzinga!E4" display="Only in Benzinga" xr:uid="{C836EAEF-175E-4185-AB8C-408BB201AF44}"/>
    <hyperlink ref="C68" location="Fidelity!D12" display="Web site shows Annoucement Date of 5/5/2022, Database shows 5/5/2022" xr:uid="{FF2FF161-BE53-49CC-8BF2-EAAF3F26C4F4}"/>
    <hyperlink ref="B69" location="Briefing!A4" display="Only in Breifing" xr:uid="{84D2C92C-7DA8-4B36-913C-292D53E7FD09}"/>
    <hyperlink ref="C70" location="Nasdaq!D6" display="Nasdaq!D6" xr:uid="{428854A7-2C39-42BC-8D25-B3A364B19EE2}"/>
    <hyperlink ref="D67" location="Benzinga!E3" display="Bezinga TXMD" xr:uid="{E54C8DAB-345D-48DA-BB47-C2CB211745FF}"/>
    <hyperlink ref="E67" location="Benzinga!E2" display="Benzinga EVFM" xr:uid="{3A33BC6F-22E1-400E-9EFA-68A9D9416CF5}"/>
    <hyperlink ref="F66:F67" location="Fidelity!C14" display="Fidelity TXMD" xr:uid="{C545F5BB-E079-4AC8-B74E-4D93F53BEF03}"/>
    <hyperlink ref="G67" location="Fidelity!C5" display="Fidelity EVFM" xr:uid="{BF5825D4-5AFF-440A-9F27-FEAC402C32FE}"/>
    <hyperlink ref="A71" location="splits!A14" display="NVIV" xr:uid="{B973F5BE-D643-401C-BCB9-74C1BE81325C}"/>
    <hyperlink ref="A72" location="splits!A30" display="PULM" xr:uid="{55C15696-3BD0-4AF6-AFA5-73458B9CC23D}"/>
    <hyperlink ref="A73" location="splits!A47" display="MODD" xr:uid="{11948759-FA1C-478D-9719-7A9ED8CF8EE7}"/>
    <hyperlink ref="A74" location="splits!A43" display="CLWT" xr:uid="{85B11213-D55F-4A79-A9BB-55ADC55CBF31}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9C432-6D2A-4B4E-96DB-65ECFBF1752E}">
  <dimension ref="A1:AA46"/>
  <sheetViews>
    <sheetView workbookViewId="0">
      <selection activeCell="B34" sqref="B34"/>
    </sheetView>
  </sheetViews>
  <sheetFormatPr defaultRowHeight="15" x14ac:dyDescent="0.25"/>
  <cols>
    <col min="1" max="1" width="9.7109375" customWidth="1"/>
    <col min="2" max="2" width="41.42578125" bestFit="1" customWidth="1"/>
    <col min="3" max="3" width="7.5703125" bestFit="1" customWidth="1"/>
    <col min="4" max="4" width="9.28515625" bestFit="1" customWidth="1"/>
    <col min="5" max="5" width="5.5703125" bestFit="1" customWidth="1"/>
    <col min="6" max="6" width="3.140625" bestFit="1" customWidth="1"/>
    <col min="7" max="9" width="10.42578125" style="15" bestFit="1" customWidth="1"/>
    <col min="10" max="10" width="9.7109375" customWidth="1"/>
    <col min="11" max="11" width="10.140625" style="18" bestFit="1" customWidth="1"/>
    <col min="12" max="24" width="9.7109375" customWidth="1"/>
    <col min="25" max="27" width="5.85546875" bestFit="1" customWidth="1"/>
  </cols>
  <sheetData>
    <row r="1" spans="1:27" s="11" customFormat="1" x14ac:dyDescent="0.25">
      <c r="A1" s="11" t="s">
        <v>201</v>
      </c>
      <c r="B1" s="11" t="s">
        <v>202</v>
      </c>
      <c r="C1" s="11" t="s">
        <v>203</v>
      </c>
      <c r="D1" s="11" t="s">
        <v>204</v>
      </c>
      <c r="E1" s="11" t="s">
        <v>205</v>
      </c>
      <c r="F1" s="11" t="s">
        <v>206</v>
      </c>
      <c r="G1" s="10" t="s">
        <v>207</v>
      </c>
      <c r="H1" s="10" t="s">
        <v>208</v>
      </c>
      <c r="I1" s="10" t="s">
        <v>209</v>
      </c>
      <c r="K1" s="25" t="s">
        <v>201</v>
      </c>
    </row>
    <row r="2" spans="1:27" x14ac:dyDescent="0.25">
      <c r="A2" s="1">
        <v>44687</v>
      </c>
      <c r="B2" t="s">
        <v>210</v>
      </c>
      <c r="C2" t="s">
        <v>23</v>
      </c>
      <c r="D2" t="s">
        <v>18</v>
      </c>
      <c r="E2">
        <v>1</v>
      </c>
      <c r="F2">
        <v>15</v>
      </c>
      <c r="G2" s="15">
        <v>44686</v>
      </c>
      <c r="H2" s="15">
        <v>44687</v>
      </c>
      <c r="I2" s="15">
        <v>44687</v>
      </c>
      <c r="J2" t="str">
        <f>IFERROR(VLOOKUP(C2,[1]splits!$A$2:$A$57,1,FALSE),"")</f>
        <v>EVFM</v>
      </c>
      <c r="K2" s="18">
        <v>44687</v>
      </c>
      <c r="Y2" s="1" t="e">
        <f>#REF!</f>
        <v>#REF!</v>
      </c>
      <c r="Z2" s="1" t="e">
        <f>#REF!</f>
        <v>#REF!</v>
      </c>
      <c r="AA2" s="1" t="e">
        <f>#REF!</f>
        <v>#REF!</v>
      </c>
    </row>
    <row r="3" spans="1:27" x14ac:dyDescent="0.25">
      <c r="A3" s="1">
        <v>44690</v>
      </c>
      <c r="B3" t="s">
        <v>211</v>
      </c>
      <c r="C3" t="s">
        <v>20</v>
      </c>
      <c r="D3" t="s">
        <v>18</v>
      </c>
      <c r="E3">
        <v>1</v>
      </c>
      <c r="F3">
        <v>50</v>
      </c>
      <c r="G3" s="15">
        <v>44687</v>
      </c>
      <c r="H3" s="15">
        <v>44690</v>
      </c>
      <c r="I3" s="15">
        <v>44690</v>
      </c>
      <c r="J3" t="str">
        <f>IFERROR(VLOOKUP(C3,[1]splits!$A$2:$A$57,1,FALSE),"")</f>
        <v>TXMD</v>
      </c>
      <c r="K3" s="18">
        <v>44690</v>
      </c>
    </row>
    <row r="4" spans="1:27" x14ac:dyDescent="0.25">
      <c r="A4" s="1">
        <v>44701</v>
      </c>
      <c r="B4" t="s">
        <v>212</v>
      </c>
      <c r="C4" t="s">
        <v>16</v>
      </c>
      <c r="D4" t="s">
        <v>18</v>
      </c>
      <c r="E4">
        <v>1</v>
      </c>
      <c r="F4">
        <v>5</v>
      </c>
      <c r="G4" s="15">
        <v>44691</v>
      </c>
      <c r="H4" s="15">
        <v>44701</v>
      </c>
      <c r="I4" s="15">
        <v>44701</v>
      </c>
      <c r="J4" t="str">
        <f>IFERROR(VLOOKUP(C4,[1]splits!$A$2:$A$57,1,FALSE),"")</f>
        <v>HIVE</v>
      </c>
      <c r="K4" s="18">
        <v>44701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7" x14ac:dyDescent="0.25">
      <c r="A5" s="1" t="s">
        <v>213</v>
      </c>
      <c r="B5" t="s">
        <v>213</v>
      </c>
      <c r="C5" t="s">
        <v>213</v>
      </c>
      <c r="D5" t="s">
        <v>213</v>
      </c>
      <c r="E5" t="s">
        <v>213</v>
      </c>
      <c r="F5" t="s">
        <v>213</v>
      </c>
      <c r="G5" s="15" t="s">
        <v>213</v>
      </c>
      <c r="H5" s="15" t="s">
        <v>213</v>
      </c>
      <c r="I5" s="15" t="s">
        <v>213</v>
      </c>
      <c r="K5" s="18" t="s">
        <v>213</v>
      </c>
    </row>
    <row r="6" spans="1:27" x14ac:dyDescent="0.25">
      <c r="A6" s="1" t="s">
        <v>213</v>
      </c>
      <c r="B6" t="s">
        <v>213</v>
      </c>
      <c r="C6" t="s">
        <v>213</v>
      </c>
      <c r="D6" t="s">
        <v>213</v>
      </c>
      <c r="E6" t="s">
        <v>213</v>
      </c>
      <c r="F6" t="s">
        <v>213</v>
      </c>
      <c r="G6" s="15" t="s">
        <v>213</v>
      </c>
      <c r="H6" s="15" t="s">
        <v>213</v>
      </c>
      <c r="I6" s="15" t="s">
        <v>213</v>
      </c>
      <c r="J6" s="1"/>
      <c r="K6" s="18" t="s">
        <v>213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7" x14ac:dyDescent="0.25">
      <c r="A7" s="1" t="s">
        <v>213</v>
      </c>
      <c r="B7" t="s">
        <v>213</v>
      </c>
      <c r="C7" t="s">
        <v>213</v>
      </c>
      <c r="D7" t="s">
        <v>213</v>
      </c>
      <c r="E7" t="s">
        <v>213</v>
      </c>
      <c r="F7" t="s">
        <v>213</v>
      </c>
      <c r="G7" s="15" t="s">
        <v>213</v>
      </c>
      <c r="H7" s="15" t="s">
        <v>213</v>
      </c>
      <c r="I7" s="15" t="s">
        <v>213</v>
      </c>
      <c r="K7" s="18" t="s">
        <v>213</v>
      </c>
    </row>
    <row r="8" spans="1:27" x14ac:dyDescent="0.25">
      <c r="A8" s="1" t="s">
        <v>213</v>
      </c>
      <c r="B8" t="s">
        <v>213</v>
      </c>
      <c r="C8" t="s">
        <v>213</v>
      </c>
      <c r="D8" t="s">
        <v>213</v>
      </c>
      <c r="E8" t="s">
        <v>213</v>
      </c>
      <c r="F8" t="s">
        <v>213</v>
      </c>
      <c r="G8" s="15" t="s">
        <v>213</v>
      </c>
      <c r="H8" s="15" t="s">
        <v>213</v>
      </c>
      <c r="I8" s="15" t="s">
        <v>213</v>
      </c>
      <c r="K8" s="18" t="s">
        <v>213</v>
      </c>
    </row>
    <row r="9" spans="1:27" x14ac:dyDescent="0.25">
      <c r="A9" s="1" t="s">
        <v>213</v>
      </c>
      <c r="B9" t="s">
        <v>213</v>
      </c>
      <c r="C9" t="s">
        <v>213</v>
      </c>
      <c r="D9" t="s">
        <v>213</v>
      </c>
      <c r="E9" t="s">
        <v>213</v>
      </c>
      <c r="F9" t="s">
        <v>213</v>
      </c>
      <c r="G9" s="15" t="s">
        <v>213</v>
      </c>
      <c r="H9" s="15" t="s">
        <v>213</v>
      </c>
      <c r="I9" s="15" t="s">
        <v>213</v>
      </c>
      <c r="K9" s="18" t="s">
        <v>213</v>
      </c>
    </row>
    <row r="10" spans="1:27" x14ac:dyDescent="0.25">
      <c r="A10" s="1" t="s">
        <v>213</v>
      </c>
      <c r="B10" t="s">
        <v>213</v>
      </c>
      <c r="C10" t="s">
        <v>213</v>
      </c>
      <c r="D10" t="s">
        <v>213</v>
      </c>
      <c r="E10" t="s">
        <v>213</v>
      </c>
      <c r="F10" t="s">
        <v>213</v>
      </c>
      <c r="G10" s="15" t="s">
        <v>213</v>
      </c>
      <c r="H10" s="15" t="s">
        <v>213</v>
      </c>
      <c r="I10" s="15" t="s">
        <v>213</v>
      </c>
      <c r="J10" s="1"/>
      <c r="K10" s="18" t="s">
        <v>213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7" x14ac:dyDescent="0.25">
      <c r="A11" s="1" t="s">
        <v>213</v>
      </c>
      <c r="B11" t="s">
        <v>213</v>
      </c>
      <c r="C11" t="s">
        <v>213</v>
      </c>
      <c r="D11" t="s">
        <v>213</v>
      </c>
      <c r="E11" t="s">
        <v>213</v>
      </c>
      <c r="F11" t="s">
        <v>213</v>
      </c>
      <c r="G11" s="15" t="s">
        <v>213</v>
      </c>
      <c r="H11" s="15" t="s">
        <v>213</v>
      </c>
      <c r="I11" s="15" t="s">
        <v>213</v>
      </c>
      <c r="K11" s="18" t="s">
        <v>213</v>
      </c>
    </row>
    <row r="12" spans="1:27" x14ac:dyDescent="0.25">
      <c r="A12" s="1" t="s">
        <v>213</v>
      </c>
      <c r="B12" t="s">
        <v>213</v>
      </c>
      <c r="C12" t="s">
        <v>213</v>
      </c>
      <c r="D12" t="s">
        <v>213</v>
      </c>
      <c r="E12" t="s">
        <v>213</v>
      </c>
      <c r="F12" t="s">
        <v>213</v>
      </c>
      <c r="G12" s="15" t="s">
        <v>213</v>
      </c>
      <c r="H12" s="15" t="s">
        <v>213</v>
      </c>
      <c r="I12" s="15" t="s">
        <v>213</v>
      </c>
      <c r="K12" s="18" t="s">
        <v>213</v>
      </c>
    </row>
    <row r="13" spans="1:27" x14ac:dyDescent="0.25">
      <c r="A13" s="1" t="s">
        <v>213</v>
      </c>
      <c r="B13" t="s">
        <v>213</v>
      </c>
      <c r="C13" t="s">
        <v>213</v>
      </c>
      <c r="D13" t="s">
        <v>213</v>
      </c>
      <c r="E13" t="s">
        <v>213</v>
      </c>
      <c r="F13" t="s">
        <v>213</v>
      </c>
      <c r="G13" s="15" t="s">
        <v>213</v>
      </c>
      <c r="H13" s="15" t="s">
        <v>213</v>
      </c>
      <c r="I13" s="15" t="s">
        <v>213</v>
      </c>
      <c r="K13" s="18" t="s">
        <v>213</v>
      </c>
    </row>
    <row r="14" spans="1:27" x14ac:dyDescent="0.25">
      <c r="A14" s="1" t="s">
        <v>213</v>
      </c>
      <c r="B14" t="s">
        <v>213</v>
      </c>
      <c r="C14" t="s">
        <v>213</v>
      </c>
      <c r="D14" t="s">
        <v>213</v>
      </c>
      <c r="E14" t="s">
        <v>213</v>
      </c>
      <c r="F14" t="s">
        <v>213</v>
      </c>
      <c r="G14" s="15" t="s">
        <v>213</v>
      </c>
      <c r="H14" s="15" t="s">
        <v>213</v>
      </c>
      <c r="I14" s="15" t="s">
        <v>213</v>
      </c>
      <c r="J14" s="1"/>
      <c r="K14" s="18" t="s">
        <v>213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7" x14ac:dyDescent="0.25">
      <c r="A15" s="1" t="s">
        <v>213</v>
      </c>
      <c r="B15" t="s">
        <v>213</v>
      </c>
      <c r="C15" t="s">
        <v>213</v>
      </c>
      <c r="D15" t="s">
        <v>213</v>
      </c>
      <c r="E15" t="s">
        <v>213</v>
      </c>
      <c r="F15" t="s">
        <v>213</v>
      </c>
      <c r="G15" s="15" t="s">
        <v>213</v>
      </c>
      <c r="H15" s="15" t="s">
        <v>213</v>
      </c>
      <c r="I15" s="15" t="s">
        <v>213</v>
      </c>
      <c r="K15" s="18" t="s">
        <v>213</v>
      </c>
    </row>
    <row r="16" spans="1:27" x14ac:dyDescent="0.25">
      <c r="A16" s="1" t="s">
        <v>213</v>
      </c>
      <c r="B16" t="s">
        <v>213</v>
      </c>
      <c r="C16" t="s">
        <v>213</v>
      </c>
      <c r="D16" t="s">
        <v>213</v>
      </c>
      <c r="E16" t="s">
        <v>213</v>
      </c>
      <c r="F16" t="s">
        <v>213</v>
      </c>
      <c r="G16" s="15" t="s">
        <v>213</v>
      </c>
      <c r="H16" s="15" t="s">
        <v>213</v>
      </c>
      <c r="I16" s="15" t="s">
        <v>213</v>
      </c>
      <c r="K16" s="18" t="s">
        <v>213</v>
      </c>
    </row>
    <row r="17" spans="1:24" x14ac:dyDescent="0.25">
      <c r="A17" s="1" t="s">
        <v>213</v>
      </c>
      <c r="B17" t="s">
        <v>213</v>
      </c>
      <c r="C17" t="s">
        <v>213</v>
      </c>
      <c r="D17" t="s">
        <v>213</v>
      </c>
      <c r="E17" t="s">
        <v>213</v>
      </c>
      <c r="F17" t="s">
        <v>213</v>
      </c>
      <c r="G17" s="15" t="s">
        <v>213</v>
      </c>
      <c r="H17" s="15" t="s">
        <v>213</v>
      </c>
      <c r="I17" s="15" t="s">
        <v>213</v>
      </c>
      <c r="K17" s="18" t="s">
        <v>213</v>
      </c>
    </row>
    <row r="18" spans="1:24" x14ac:dyDescent="0.25">
      <c r="A18" s="1" t="s">
        <v>213</v>
      </c>
      <c r="B18" t="s">
        <v>213</v>
      </c>
      <c r="C18" t="s">
        <v>213</v>
      </c>
      <c r="D18" t="s">
        <v>213</v>
      </c>
      <c r="E18" t="s">
        <v>213</v>
      </c>
      <c r="F18" t="s">
        <v>213</v>
      </c>
      <c r="G18" s="15" t="s">
        <v>213</v>
      </c>
      <c r="H18" s="15" t="s">
        <v>213</v>
      </c>
      <c r="I18" s="15" t="s">
        <v>213</v>
      </c>
      <c r="J18" s="1"/>
      <c r="K18" s="18" t="s">
        <v>213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 t="s">
        <v>213</v>
      </c>
      <c r="B19" t="s">
        <v>213</v>
      </c>
      <c r="C19" t="s">
        <v>213</v>
      </c>
      <c r="D19" t="s">
        <v>213</v>
      </c>
      <c r="E19" t="s">
        <v>213</v>
      </c>
      <c r="F19" t="s">
        <v>213</v>
      </c>
      <c r="G19" s="15" t="s">
        <v>213</v>
      </c>
      <c r="H19" s="15" t="s">
        <v>213</v>
      </c>
      <c r="I19" s="15" t="s">
        <v>213</v>
      </c>
      <c r="K19" s="18" t="s">
        <v>213</v>
      </c>
    </row>
    <row r="20" spans="1:24" x14ac:dyDescent="0.25">
      <c r="A20" s="1" t="s">
        <v>213</v>
      </c>
      <c r="B20" t="s">
        <v>213</v>
      </c>
      <c r="C20" t="s">
        <v>213</v>
      </c>
      <c r="D20" t="s">
        <v>213</v>
      </c>
      <c r="E20" t="s">
        <v>213</v>
      </c>
      <c r="F20" t="s">
        <v>213</v>
      </c>
      <c r="G20" s="15" t="s">
        <v>213</v>
      </c>
      <c r="H20" s="15" t="s">
        <v>213</v>
      </c>
      <c r="I20" s="15" t="s">
        <v>213</v>
      </c>
      <c r="K20" s="18" t="s">
        <v>213</v>
      </c>
    </row>
    <row r="21" spans="1:24" x14ac:dyDescent="0.25">
      <c r="A21" s="1" t="s">
        <v>213</v>
      </c>
      <c r="B21" t="s">
        <v>213</v>
      </c>
      <c r="C21" t="s">
        <v>213</v>
      </c>
      <c r="D21" t="s">
        <v>213</v>
      </c>
      <c r="E21" t="s">
        <v>213</v>
      </c>
      <c r="F21" t="s">
        <v>213</v>
      </c>
      <c r="G21" s="15" t="s">
        <v>213</v>
      </c>
      <c r="H21" s="15" t="s">
        <v>213</v>
      </c>
      <c r="I21" s="15" t="s">
        <v>213</v>
      </c>
      <c r="K21" s="18" t="s">
        <v>213</v>
      </c>
    </row>
    <row r="22" spans="1:24" x14ac:dyDescent="0.25">
      <c r="A22" s="1" t="s">
        <v>213</v>
      </c>
      <c r="B22" t="s">
        <v>213</v>
      </c>
      <c r="C22" t="s">
        <v>213</v>
      </c>
      <c r="D22" t="s">
        <v>213</v>
      </c>
      <c r="E22" t="s">
        <v>213</v>
      </c>
      <c r="F22" t="s">
        <v>213</v>
      </c>
      <c r="G22" s="15" t="s">
        <v>213</v>
      </c>
      <c r="H22" s="15" t="s">
        <v>213</v>
      </c>
      <c r="I22" s="15" t="s">
        <v>213</v>
      </c>
      <c r="J22" s="1"/>
      <c r="K22" s="18" t="s">
        <v>213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 t="s">
        <v>213</v>
      </c>
      <c r="B23" t="s">
        <v>213</v>
      </c>
      <c r="C23" t="s">
        <v>213</v>
      </c>
      <c r="D23" t="s">
        <v>213</v>
      </c>
      <c r="E23" t="s">
        <v>213</v>
      </c>
      <c r="F23" t="s">
        <v>213</v>
      </c>
      <c r="G23" s="15" t="s">
        <v>213</v>
      </c>
      <c r="H23" s="15" t="s">
        <v>213</v>
      </c>
      <c r="I23" s="15" t="s">
        <v>213</v>
      </c>
      <c r="K23" s="18" t="s">
        <v>213</v>
      </c>
    </row>
    <row r="24" spans="1:24" x14ac:dyDescent="0.25">
      <c r="A24" s="1" t="s">
        <v>213</v>
      </c>
      <c r="B24" t="s">
        <v>213</v>
      </c>
      <c r="C24" t="s">
        <v>213</v>
      </c>
      <c r="D24" t="s">
        <v>213</v>
      </c>
      <c r="E24" t="s">
        <v>213</v>
      </c>
      <c r="F24" t="s">
        <v>213</v>
      </c>
      <c r="G24" s="15" t="s">
        <v>213</v>
      </c>
      <c r="H24" s="15" t="s">
        <v>213</v>
      </c>
      <c r="I24" s="15" t="s">
        <v>213</v>
      </c>
      <c r="K24" s="18" t="s">
        <v>213</v>
      </c>
    </row>
    <row r="25" spans="1:24" x14ac:dyDescent="0.25">
      <c r="A25" s="1" t="s">
        <v>213</v>
      </c>
      <c r="B25" t="s">
        <v>213</v>
      </c>
      <c r="C25" t="s">
        <v>213</v>
      </c>
      <c r="D25" t="s">
        <v>213</v>
      </c>
      <c r="E25" t="s">
        <v>213</v>
      </c>
      <c r="F25" t="s">
        <v>213</v>
      </c>
      <c r="G25" s="15" t="s">
        <v>213</v>
      </c>
      <c r="H25" s="15" t="s">
        <v>213</v>
      </c>
      <c r="I25" s="15" t="s">
        <v>213</v>
      </c>
      <c r="K25" s="18" t="s">
        <v>213</v>
      </c>
    </row>
    <row r="26" spans="1:24" x14ac:dyDescent="0.25">
      <c r="A26" s="1" t="s">
        <v>213</v>
      </c>
      <c r="B26" t="s">
        <v>213</v>
      </c>
      <c r="C26" t="s">
        <v>213</v>
      </c>
      <c r="D26" t="s">
        <v>213</v>
      </c>
      <c r="E26" t="s">
        <v>213</v>
      </c>
      <c r="F26" t="s">
        <v>213</v>
      </c>
      <c r="G26" s="15" t="s">
        <v>213</v>
      </c>
      <c r="H26" s="15" t="s">
        <v>213</v>
      </c>
      <c r="I26" s="15" t="s">
        <v>213</v>
      </c>
      <c r="J26" s="1"/>
      <c r="K26" s="18" t="s">
        <v>213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 t="s">
        <v>213</v>
      </c>
      <c r="B27" t="s">
        <v>213</v>
      </c>
      <c r="C27" t="s">
        <v>213</v>
      </c>
      <c r="D27" t="s">
        <v>213</v>
      </c>
      <c r="E27" t="s">
        <v>213</v>
      </c>
      <c r="F27" t="s">
        <v>213</v>
      </c>
      <c r="G27" s="15" t="s">
        <v>213</v>
      </c>
      <c r="H27" s="15" t="s">
        <v>213</v>
      </c>
      <c r="I27" s="15" t="s">
        <v>213</v>
      </c>
      <c r="K27" s="18" t="s">
        <v>213</v>
      </c>
    </row>
    <row r="28" spans="1:24" x14ac:dyDescent="0.25">
      <c r="A28" s="1" t="s">
        <v>213</v>
      </c>
      <c r="B28" t="s">
        <v>213</v>
      </c>
      <c r="C28" t="s">
        <v>213</v>
      </c>
      <c r="D28" t="s">
        <v>213</v>
      </c>
      <c r="E28" t="s">
        <v>213</v>
      </c>
      <c r="F28" t="s">
        <v>213</v>
      </c>
      <c r="G28" s="15" t="s">
        <v>213</v>
      </c>
      <c r="H28" s="15" t="s">
        <v>213</v>
      </c>
      <c r="I28" s="15" t="s">
        <v>213</v>
      </c>
      <c r="K28" s="18" t="s">
        <v>213</v>
      </c>
    </row>
    <row r="29" spans="1:24" x14ac:dyDescent="0.25">
      <c r="A29" s="1" t="s">
        <v>213</v>
      </c>
      <c r="B29" t="s">
        <v>213</v>
      </c>
      <c r="C29" t="s">
        <v>213</v>
      </c>
      <c r="D29" t="s">
        <v>213</v>
      </c>
      <c r="E29" t="s">
        <v>213</v>
      </c>
      <c r="F29" t="s">
        <v>213</v>
      </c>
      <c r="G29" s="15" t="s">
        <v>213</v>
      </c>
      <c r="H29" s="15" t="s">
        <v>213</v>
      </c>
      <c r="I29" s="15" t="s">
        <v>213</v>
      </c>
      <c r="K29" s="18" t="s">
        <v>213</v>
      </c>
    </row>
    <row r="30" spans="1:24" x14ac:dyDescent="0.25">
      <c r="A30" s="1" t="s">
        <v>213</v>
      </c>
      <c r="B30" t="s">
        <v>213</v>
      </c>
      <c r="C30" t="s">
        <v>213</v>
      </c>
      <c r="D30" t="s">
        <v>213</v>
      </c>
      <c r="E30" t="s">
        <v>213</v>
      </c>
      <c r="F30" t="s">
        <v>213</v>
      </c>
      <c r="G30" s="15" t="s">
        <v>213</v>
      </c>
      <c r="H30" s="15" t="s">
        <v>213</v>
      </c>
      <c r="I30" s="15" t="s">
        <v>213</v>
      </c>
      <c r="J30" s="1"/>
      <c r="K30" s="18" t="s">
        <v>213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 t="s">
        <v>213</v>
      </c>
      <c r="B31" t="s">
        <v>213</v>
      </c>
      <c r="C31" t="s">
        <v>213</v>
      </c>
      <c r="D31" t="s">
        <v>213</v>
      </c>
      <c r="E31" t="s">
        <v>213</v>
      </c>
      <c r="F31" t="s">
        <v>213</v>
      </c>
      <c r="G31" s="15" t="s">
        <v>213</v>
      </c>
      <c r="H31" s="15" t="s">
        <v>213</v>
      </c>
      <c r="I31" s="15" t="s">
        <v>213</v>
      </c>
      <c r="K31" s="18" t="s">
        <v>213</v>
      </c>
    </row>
    <row r="32" spans="1:24" x14ac:dyDescent="0.25">
      <c r="A32" s="1" t="s">
        <v>213</v>
      </c>
      <c r="B32" t="s">
        <v>213</v>
      </c>
      <c r="C32" t="s">
        <v>213</v>
      </c>
      <c r="D32" t="s">
        <v>213</v>
      </c>
      <c r="E32" t="s">
        <v>213</v>
      </c>
      <c r="F32" t="s">
        <v>213</v>
      </c>
      <c r="G32" s="15" t="s">
        <v>213</v>
      </c>
      <c r="H32" s="15" t="s">
        <v>213</v>
      </c>
      <c r="I32" s="15" t="s">
        <v>213</v>
      </c>
      <c r="K32" s="18" t="s">
        <v>213</v>
      </c>
    </row>
    <row r="33" spans="1:24" x14ac:dyDescent="0.25">
      <c r="A33" s="1" t="s">
        <v>213</v>
      </c>
      <c r="B33" t="s">
        <v>213</v>
      </c>
      <c r="C33" t="s">
        <v>213</v>
      </c>
      <c r="D33" t="s">
        <v>213</v>
      </c>
      <c r="E33" t="s">
        <v>213</v>
      </c>
      <c r="F33" t="s">
        <v>213</v>
      </c>
      <c r="G33" s="15" t="s">
        <v>213</v>
      </c>
      <c r="H33" s="15" t="s">
        <v>213</v>
      </c>
      <c r="I33" s="15" t="s">
        <v>213</v>
      </c>
      <c r="K33" s="18" t="s">
        <v>213</v>
      </c>
    </row>
    <row r="34" spans="1:24" x14ac:dyDescent="0.25">
      <c r="A34" s="1" t="s">
        <v>213</v>
      </c>
      <c r="B34" t="s">
        <v>213</v>
      </c>
      <c r="C34" t="s">
        <v>213</v>
      </c>
      <c r="D34" t="s">
        <v>213</v>
      </c>
      <c r="E34" t="s">
        <v>213</v>
      </c>
      <c r="F34" t="s">
        <v>213</v>
      </c>
      <c r="G34" s="15" t="s">
        <v>213</v>
      </c>
      <c r="H34" s="15" t="s">
        <v>213</v>
      </c>
      <c r="I34" s="15" t="s">
        <v>213</v>
      </c>
      <c r="J34" s="1"/>
      <c r="K34" s="18" t="s">
        <v>213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 t="s">
        <v>213</v>
      </c>
      <c r="B35" t="s">
        <v>213</v>
      </c>
      <c r="C35" t="s">
        <v>213</v>
      </c>
      <c r="D35" t="s">
        <v>213</v>
      </c>
      <c r="E35" t="s">
        <v>213</v>
      </c>
      <c r="F35" t="s">
        <v>213</v>
      </c>
      <c r="G35" s="15" t="s">
        <v>213</v>
      </c>
      <c r="H35" s="15" t="s">
        <v>213</v>
      </c>
      <c r="I35" s="15" t="s">
        <v>213</v>
      </c>
      <c r="K35" s="18" t="s">
        <v>213</v>
      </c>
    </row>
    <row r="36" spans="1:24" x14ac:dyDescent="0.25">
      <c r="A36" s="1" t="s">
        <v>213</v>
      </c>
      <c r="B36" t="s">
        <v>213</v>
      </c>
      <c r="C36" t="s">
        <v>213</v>
      </c>
      <c r="D36" t="s">
        <v>213</v>
      </c>
      <c r="E36" t="s">
        <v>213</v>
      </c>
      <c r="F36" t="s">
        <v>213</v>
      </c>
      <c r="G36" s="15" t="s">
        <v>213</v>
      </c>
      <c r="H36" s="15" t="s">
        <v>213</v>
      </c>
      <c r="I36" s="15" t="s">
        <v>213</v>
      </c>
      <c r="K36" s="18" t="s">
        <v>213</v>
      </c>
    </row>
    <row r="37" spans="1:24" x14ac:dyDescent="0.25">
      <c r="A37" s="1" t="s">
        <v>213</v>
      </c>
      <c r="B37" t="s">
        <v>213</v>
      </c>
      <c r="C37" t="s">
        <v>213</v>
      </c>
      <c r="D37" t="s">
        <v>213</v>
      </c>
      <c r="E37" t="s">
        <v>213</v>
      </c>
      <c r="F37" t="s">
        <v>213</v>
      </c>
      <c r="G37" s="15" t="s">
        <v>213</v>
      </c>
      <c r="H37" s="15" t="s">
        <v>213</v>
      </c>
      <c r="I37" s="15" t="s">
        <v>213</v>
      </c>
      <c r="K37" s="18" t="s">
        <v>213</v>
      </c>
    </row>
    <row r="38" spans="1:24" x14ac:dyDescent="0.25">
      <c r="A38" s="1" t="s">
        <v>213</v>
      </c>
      <c r="B38" t="s">
        <v>213</v>
      </c>
      <c r="C38" t="s">
        <v>213</v>
      </c>
      <c r="D38" t="s">
        <v>213</v>
      </c>
      <c r="E38" t="s">
        <v>213</v>
      </c>
      <c r="F38" t="s">
        <v>213</v>
      </c>
      <c r="G38" s="15" t="s">
        <v>213</v>
      </c>
      <c r="H38" s="15" t="s">
        <v>213</v>
      </c>
      <c r="I38" s="15" t="s">
        <v>213</v>
      </c>
      <c r="J38" s="1"/>
      <c r="K38" s="18" t="s">
        <v>213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 t="s">
        <v>213</v>
      </c>
      <c r="B39" t="s">
        <v>213</v>
      </c>
      <c r="C39" t="s">
        <v>213</v>
      </c>
      <c r="D39" t="s">
        <v>213</v>
      </c>
      <c r="E39" t="s">
        <v>213</v>
      </c>
      <c r="F39" t="s">
        <v>213</v>
      </c>
      <c r="G39" s="15" t="s">
        <v>213</v>
      </c>
      <c r="H39" s="15" t="s">
        <v>213</v>
      </c>
      <c r="I39" s="15" t="s">
        <v>213</v>
      </c>
      <c r="K39" s="18" t="s">
        <v>213</v>
      </c>
    </row>
    <row r="40" spans="1:24" x14ac:dyDescent="0.25">
      <c r="A40" s="1" t="s">
        <v>213</v>
      </c>
      <c r="B40" t="s">
        <v>213</v>
      </c>
      <c r="C40" t="s">
        <v>213</v>
      </c>
      <c r="D40" t="s">
        <v>213</v>
      </c>
      <c r="E40" t="s">
        <v>213</v>
      </c>
      <c r="F40" t="s">
        <v>213</v>
      </c>
      <c r="G40" s="15" t="s">
        <v>213</v>
      </c>
      <c r="H40" s="15" t="s">
        <v>213</v>
      </c>
      <c r="I40" s="15" t="s">
        <v>213</v>
      </c>
      <c r="K40" s="18" t="s">
        <v>213</v>
      </c>
    </row>
    <row r="41" spans="1:24" x14ac:dyDescent="0.25">
      <c r="A41" s="1" t="s">
        <v>213</v>
      </c>
      <c r="B41" t="s">
        <v>213</v>
      </c>
      <c r="C41" t="s">
        <v>213</v>
      </c>
      <c r="D41" t="s">
        <v>213</v>
      </c>
      <c r="E41" t="s">
        <v>213</v>
      </c>
      <c r="F41" t="s">
        <v>213</v>
      </c>
      <c r="G41" s="15" t="s">
        <v>213</v>
      </c>
      <c r="H41" s="15" t="s">
        <v>213</v>
      </c>
      <c r="I41" s="15" t="s">
        <v>213</v>
      </c>
      <c r="K41" s="18" t="s">
        <v>213</v>
      </c>
    </row>
    <row r="42" spans="1:24" x14ac:dyDescent="0.25">
      <c r="A42" s="1" t="s">
        <v>213</v>
      </c>
      <c r="B42" t="s">
        <v>213</v>
      </c>
      <c r="C42" t="s">
        <v>213</v>
      </c>
      <c r="D42" t="s">
        <v>213</v>
      </c>
      <c r="E42" t="s">
        <v>213</v>
      </c>
      <c r="F42" t="s">
        <v>213</v>
      </c>
      <c r="G42" s="15" t="s">
        <v>213</v>
      </c>
      <c r="H42" s="15" t="s">
        <v>213</v>
      </c>
      <c r="I42" s="15" t="s">
        <v>213</v>
      </c>
      <c r="J42" s="1"/>
      <c r="K42" s="18" t="s">
        <v>213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 t="s">
        <v>213</v>
      </c>
      <c r="B43" t="s">
        <v>213</v>
      </c>
      <c r="C43" t="s">
        <v>213</v>
      </c>
      <c r="D43" t="s">
        <v>213</v>
      </c>
      <c r="E43" t="s">
        <v>213</v>
      </c>
      <c r="F43" t="s">
        <v>213</v>
      </c>
      <c r="G43" s="15" t="s">
        <v>213</v>
      </c>
      <c r="H43" s="15" t="s">
        <v>213</v>
      </c>
      <c r="I43" s="15" t="s">
        <v>213</v>
      </c>
      <c r="K43" s="18" t="s">
        <v>213</v>
      </c>
    </row>
    <row r="44" spans="1:24" x14ac:dyDescent="0.25">
      <c r="A44" s="1" t="s">
        <v>213</v>
      </c>
      <c r="B44" t="s">
        <v>213</v>
      </c>
      <c r="C44" t="s">
        <v>213</v>
      </c>
      <c r="D44" t="s">
        <v>213</v>
      </c>
      <c r="E44" t="s">
        <v>213</v>
      </c>
      <c r="F44" t="s">
        <v>213</v>
      </c>
      <c r="G44" s="15" t="s">
        <v>213</v>
      </c>
      <c r="H44" s="15" t="s">
        <v>213</v>
      </c>
      <c r="I44" s="15" t="s">
        <v>213</v>
      </c>
      <c r="K44" s="18" t="s">
        <v>213</v>
      </c>
    </row>
    <row r="45" spans="1:24" x14ac:dyDescent="0.25">
      <c r="A45" s="1" t="s">
        <v>213</v>
      </c>
      <c r="B45" t="s">
        <v>213</v>
      </c>
      <c r="C45" t="s">
        <v>213</v>
      </c>
      <c r="D45" t="s">
        <v>213</v>
      </c>
      <c r="E45" t="s">
        <v>213</v>
      </c>
      <c r="F45" t="s">
        <v>213</v>
      </c>
      <c r="G45" s="15" t="s">
        <v>213</v>
      </c>
      <c r="H45" s="15" t="s">
        <v>213</v>
      </c>
      <c r="I45" s="15" t="s">
        <v>213</v>
      </c>
      <c r="K45" s="18" t="s">
        <v>213</v>
      </c>
    </row>
    <row r="46" spans="1:24" x14ac:dyDescent="0.25">
      <c r="A46" s="1" t="s">
        <v>213</v>
      </c>
      <c r="B46" t="s">
        <v>213</v>
      </c>
      <c r="C46" t="s">
        <v>213</v>
      </c>
      <c r="D46" t="s">
        <v>213</v>
      </c>
      <c r="E46" t="s">
        <v>213</v>
      </c>
      <c r="F46" t="s">
        <v>213</v>
      </c>
      <c r="G46" s="15" t="s">
        <v>213</v>
      </c>
      <c r="H46" s="15" t="s">
        <v>213</v>
      </c>
      <c r="I46" s="15" t="s">
        <v>213</v>
      </c>
      <c r="J46" s="1"/>
      <c r="K46" s="18" t="s">
        <v>213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9F3C-391C-4911-A78D-065966771722}">
  <dimension ref="A1:H47"/>
  <sheetViews>
    <sheetView topLeftCell="A15" workbookViewId="0">
      <selection activeCell="B2" sqref="B2"/>
    </sheetView>
  </sheetViews>
  <sheetFormatPr defaultRowHeight="15" x14ac:dyDescent="0.25"/>
  <cols>
    <col min="1" max="1" width="40.7109375" bestFit="1" customWidth="1"/>
    <col min="2" max="2" width="8.5703125" bestFit="1" customWidth="1"/>
    <col min="3" max="3" width="10" bestFit="1" customWidth="1"/>
    <col min="4" max="4" width="19.5703125" bestFit="1" customWidth="1"/>
    <col min="5" max="5" width="11.7109375" bestFit="1" customWidth="1"/>
    <col min="6" max="6" width="9.7109375" bestFit="1" customWidth="1"/>
  </cols>
  <sheetData>
    <row r="1" spans="1:8" x14ac:dyDescent="0.25">
      <c r="A1" t="s">
        <v>214</v>
      </c>
      <c r="B1" t="s">
        <v>203</v>
      </c>
      <c r="C1" t="s">
        <v>215</v>
      </c>
      <c r="D1" t="s">
        <v>216</v>
      </c>
      <c r="E1" t="s">
        <v>217</v>
      </c>
      <c r="F1" t="s">
        <v>218</v>
      </c>
      <c r="G1" t="s">
        <v>206</v>
      </c>
      <c r="H1" t="s">
        <v>205</v>
      </c>
    </row>
    <row r="2" spans="1:8" x14ac:dyDescent="0.25">
      <c r="A2" t="s">
        <v>166</v>
      </c>
      <c r="B2" t="s">
        <v>219</v>
      </c>
      <c r="C2" s="16">
        <v>8.4027777777777771E-2</v>
      </c>
      <c r="D2" s="1">
        <v>44620</v>
      </c>
      <c r="E2" s="1">
        <v>44687</v>
      </c>
      <c r="F2" s="1">
        <v>44697</v>
      </c>
      <c r="G2">
        <f>_xlfn.NUMBERVALUE(MINUTE(C2))</f>
        <v>1</v>
      </c>
      <c r="H2">
        <f>_xlfn.NUMBERVALUE(HOUR(C2))</f>
        <v>2</v>
      </c>
    </row>
    <row r="3" spans="1:8" x14ac:dyDescent="0.25">
      <c r="A3" t="s">
        <v>220</v>
      </c>
      <c r="B3" t="s">
        <v>221</v>
      </c>
      <c r="C3" s="17">
        <v>7.0693287037037035E-4</v>
      </c>
      <c r="D3" s="1">
        <v>44680</v>
      </c>
      <c r="E3" s="1">
        <v>44684</v>
      </c>
      <c r="F3" s="1">
        <v>44684</v>
      </c>
      <c r="G3">
        <f t="shared" ref="G3:G47" si="0">_xlfn.NUMBERVALUE(MINUTE(C3))</f>
        <v>1</v>
      </c>
      <c r="H3">
        <f t="shared" ref="H3:H47" si="1">_xlfn.NUMBERVALUE(HOUR(C3))</f>
        <v>0</v>
      </c>
    </row>
    <row r="4" spans="1:8" x14ac:dyDescent="0.25">
      <c r="A4" t="s">
        <v>222</v>
      </c>
      <c r="B4" t="s">
        <v>223</v>
      </c>
      <c r="C4" s="16">
        <v>0.1673611111111111</v>
      </c>
      <c r="D4" s="1">
        <v>44677</v>
      </c>
      <c r="E4" s="1">
        <v>44683</v>
      </c>
      <c r="F4" s="1">
        <v>44686</v>
      </c>
      <c r="G4">
        <f t="shared" si="0"/>
        <v>1</v>
      </c>
      <c r="H4">
        <f t="shared" si="1"/>
        <v>4</v>
      </c>
    </row>
    <row r="5" spans="1:8" x14ac:dyDescent="0.25">
      <c r="A5" t="s">
        <v>224</v>
      </c>
      <c r="B5" t="s">
        <v>23</v>
      </c>
      <c r="C5" s="16">
        <v>5.2083333333333336E-2</v>
      </c>
      <c r="D5" s="1">
        <v>44686</v>
      </c>
      <c r="E5" s="1">
        <v>44687</v>
      </c>
      <c r="F5" s="1">
        <v>44687</v>
      </c>
      <c r="G5">
        <f t="shared" si="0"/>
        <v>15</v>
      </c>
      <c r="H5">
        <f t="shared" si="1"/>
        <v>1</v>
      </c>
    </row>
    <row r="6" spans="1:8" x14ac:dyDescent="0.25">
      <c r="A6" t="s">
        <v>225</v>
      </c>
      <c r="B6" t="s">
        <v>226</v>
      </c>
      <c r="C6" s="16">
        <v>4.3750000000000004E-2</v>
      </c>
      <c r="D6" s="1">
        <v>44687</v>
      </c>
      <c r="E6" s="1">
        <v>44692</v>
      </c>
      <c r="F6" s="1">
        <v>44691</v>
      </c>
      <c r="G6">
        <f t="shared" si="0"/>
        <v>3</v>
      </c>
      <c r="H6">
        <f t="shared" si="1"/>
        <v>1</v>
      </c>
    </row>
    <row r="7" spans="1:8" x14ac:dyDescent="0.25">
      <c r="A7" t="s">
        <v>227</v>
      </c>
      <c r="B7" t="s">
        <v>228</v>
      </c>
      <c r="C7" s="16">
        <v>4.8611111111111112E-2</v>
      </c>
      <c r="D7" s="1">
        <v>44683</v>
      </c>
      <c r="E7" s="1">
        <v>44685</v>
      </c>
      <c r="F7" s="1">
        <v>44685</v>
      </c>
      <c r="G7">
        <f t="shared" si="0"/>
        <v>10</v>
      </c>
      <c r="H7">
        <f t="shared" si="1"/>
        <v>1</v>
      </c>
    </row>
    <row r="8" spans="1:8" x14ac:dyDescent="0.25">
      <c r="A8" t="s">
        <v>229</v>
      </c>
      <c r="B8" t="s">
        <v>230</v>
      </c>
      <c r="C8" s="16">
        <v>4.7916666666666663E-2</v>
      </c>
      <c r="D8" s="1">
        <v>44680</v>
      </c>
      <c r="E8" s="1">
        <v>44684</v>
      </c>
      <c r="F8" s="1">
        <v>44683</v>
      </c>
      <c r="G8">
        <f t="shared" si="0"/>
        <v>9</v>
      </c>
      <c r="H8">
        <f t="shared" si="1"/>
        <v>1</v>
      </c>
    </row>
    <row r="9" spans="1:8" x14ac:dyDescent="0.25">
      <c r="A9" t="s">
        <v>231</v>
      </c>
      <c r="B9" t="s">
        <v>232</v>
      </c>
      <c r="C9" s="16">
        <v>4.8611111111111112E-2</v>
      </c>
      <c r="D9" s="1">
        <v>44680</v>
      </c>
      <c r="F9" s="1">
        <v>44700</v>
      </c>
      <c r="G9">
        <f t="shared" si="0"/>
        <v>10</v>
      </c>
      <c r="H9">
        <f t="shared" si="1"/>
        <v>1</v>
      </c>
    </row>
    <row r="10" spans="1:8" x14ac:dyDescent="0.25">
      <c r="A10" t="s">
        <v>233</v>
      </c>
      <c r="B10" t="s">
        <v>234</v>
      </c>
      <c r="C10" s="16">
        <v>4.8611111111111112E-2</v>
      </c>
      <c r="D10" s="1">
        <v>44691</v>
      </c>
      <c r="E10" s="1">
        <v>44701</v>
      </c>
      <c r="F10" s="1">
        <v>44701</v>
      </c>
      <c r="G10">
        <f t="shared" si="0"/>
        <v>10</v>
      </c>
      <c r="H10">
        <f t="shared" si="1"/>
        <v>1</v>
      </c>
    </row>
    <row r="11" spans="1:8" x14ac:dyDescent="0.25">
      <c r="A11" t="s">
        <v>235</v>
      </c>
      <c r="B11" t="s">
        <v>236</v>
      </c>
      <c r="C11" s="16">
        <v>4.8611111111111112E-2</v>
      </c>
      <c r="D11" s="1">
        <v>44687</v>
      </c>
      <c r="E11" s="1">
        <v>44699</v>
      </c>
      <c r="F11" s="1">
        <v>44698</v>
      </c>
      <c r="G11">
        <f t="shared" si="0"/>
        <v>10</v>
      </c>
      <c r="H11">
        <f t="shared" si="1"/>
        <v>1</v>
      </c>
    </row>
    <row r="12" spans="1:8" x14ac:dyDescent="0.25">
      <c r="A12" t="s">
        <v>237</v>
      </c>
      <c r="B12" t="s">
        <v>26</v>
      </c>
      <c r="C12" s="16">
        <v>6.25E-2</v>
      </c>
      <c r="D12" s="1">
        <v>44686</v>
      </c>
      <c r="E12" s="1">
        <v>44687</v>
      </c>
      <c r="F12" s="1">
        <v>44687</v>
      </c>
      <c r="G12">
        <f t="shared" si="0"/>
        <v>30</v>
      </c>
      <c r="H12">
        <f t="shared" si="1"/>
        <v>1</v>
      </c>
    </row>
    <row r="13" spans="1:8" x14ac:dyDescent="0.25">
      <c r="A13" t="s">
        <v>238</v>
      </c>
      <c r="B13" t="s">
        <v>239</v>
      </c>
      <c r="C13" s="16">
        <v>4.3750000000000004E-2</v>
      </c>
      <c r="D13" s="1">
        <v>44683</v>
      </c>
      <c r="E13" s="1">
        <v>44685</v>
      </c>
      <c r="F13" s="1">
        <v>44685</v>
      </c>
      <c r="G13">
        <f t="shared" si="0"/>
        <v>3</v>
      </c>
      <c r="H13">
        <f t="shared" si="1"/>
        <v>1</v>
      </c>
    </row>
    <row r="14" spans="1:8" x14ac:dyDescent="0.25">
      <c r="A14" t="s">
        <v>240</v>
      </c>
      <c r="B14" t="s">
        <v>20</v>
      </c>
      <c r="C14" s="16">
        <v>7.6388888888888895E-2</v>
      </c>
      <c r="D14" s="1">
        <v>44687</v>
      </c>
      <c r="E14" s="1">
        <v>44690</v>
      </c>
      <c r="F14" s="1">
        <v>44690</v>
      </c>
      <c r="G14">
        <f t="shared" si="0"/>
        <v>50</v>
      </c>
      <c r="H14">
        <f t="shared" si="1"/>
        <v>1</v>
      </c>
    </row>
    <row r="15" spans="1:8" x14ac:dyDescent="0.25">
      <c r="A15" t="s">
        <v>241</v>
      </c>
      <c r="B15" t="s">
        <v>35</v>
      </c>
      <c r="C15" s="16">
        <v>8.4027777777777771E-2</v>
      </c>
      <c r="D15" s="1">
        <v>44691</v>
      </c>
      <c r="E15" s="1">
        <v>44704</v>
      </c>
      <c r="F15" s="1">
        <v>44719</v>
      </c>
      <c r="G15">
        <f t="shared" si="0"/>
        <v>1</v>
      </c>
      <c r="H15">
        <f t="shared" si="1"/>
        <v>2</v>
      </c>
    </row>
    <row r="16" spans="1:8" x14ac:dyDescent="0.25">
      <c r="A16" t="s">
        <v>242</v>
      </c>
      <c r="B16" t="s">
        <v>29</v>
      </c>
      <c r="C16" s="16">
        <v>0.20972222222222223</v>
      </c>
      <c r="D16" s="1">
        <v>44692</v>
      </c>
      <c r="E16" s="1">
        <v>44718</v>
      </c>
      <c r="F16" s="1">
        <v>44718</v>
      </c>
      <c r="G16">
        <f t="shared" si="0"/>
        <v>2</v>
      </c>
      <c r="H16">
        <f t="shared" si="1"/>
        <v>5</v>
      </c>
    </row>
    <row r="17" spans="1:8" x14ac:dyDescent="0.25">
      <c r="A17" t="s">
        <v>243</v>
      </c>
      <c r="B17" t="s">
        <v>244</v>
      </c>
      <c r="C17" s="16">
        <v>0.12638888888888888</v>
      </c>
      <c r="D17" s="1">
        <v>44686</v>
      </c>
      <c r="E17" s="1">
        <v>44718</v>
      </c>
      <c r="F17" s="1">
        <v>44718</v>
      </c>
      <c r="G17">
        <f t="shared" si="0"/>
        <v>2</v>
      </c>
      <c r="H17">
        <f t="shared" si="1"/>
        <v>3</v>
      </c>
    </row>
    <row r="18" spans="1:8" x14ac:dyDescent="0.25">
      <c r="A18" t="s">
        <v>245</v>
      </c>
      <c r="B18" t="s">
        <v>246</v>
      </c>
      <c r="D18" s="1">
        <v>44680</v>
      </c>
      <c r="E18" s="1">
        <v>44727</v>
      </c>
      <c r="F18" s="1">
        <v>44726</v>
      </c>
      <c r="G18">
        <f t="shared" si="0"/>
        <v>0</v>
      </c>
      <c r="H18">
        <f t="shared" si="1"/>
        <v>0</v>
      </c>
    </row>
    <row r="19" spans="1:8" x14ac:dyDescent="0.25">
      <c r="A19" t="s">
        <v>247</v>
      </c>
      <c r="B19" t="s">
        <v>32</v>
      </c>
      <c r="C19" s="16">
        <v>4.8611111111111112E-2</v>
      </c>
      <c r="D19" s="1">
        <v>44684</v>
      </c>
      <c r="E19" s="1">
        <v>44718</v>
      </c>
      <c r="F19" s="1">
        <v>44718</v>
      </c>
      <c r="G19">
        <f t="shared" si="0"/>
        <v>10</v>
      </c>
      <c r="H19">
        <f t="shared" si="1"/>
        <v>1</v>
      </c>
    </row>
    <row r="20" spans="1:8" x14ac:dyDescent="0.25">
      <c r="A20" t="s">
        <v>248</v>
      </c>
      <c r="B20" t="s">
        <v>249</v>
      </c>
      <c r="C20">
        <v>0.18055555555555558</v>
      </c>
      <c r="D20" s="1">
        <v>44678</v>
      </c>
      <c r="E20" s="1">
        <v>44680</v>
      </c>
      <c r="F20" s="1">
        <v>44680</v>
      </c>
      <c r="G20">
        <f t="shared" si="0"/>
        <v>20</v>
      </c>
      <c r="H20">
        <f t="shared" si="1"/>
        <v>4</v>
      </c>
    </row>
    <row r="21" spans="1:8" x14ac:dyDescent="0.25">
      <c r="A21" t="s">
        <v>250</v>
      </c>
      <c r="B21" t="s">
        <v>44</v>
      </c>
      <c r="C21" s="16">
        <v>6.9444444444444434E-2</v>
      </c>
      <c r="D21" s="1">
        <v>44677</v>
      </c>
      <c r="E21" s="1">
        <v>44678</v>
      </c>
      <c r="F21" s="1">
        <v>44678</v>
      </c>
      <c r="G21">
        <f t="shared" si="0"/>
        <v>40</v>
      </c>
      <c r="H21">
        <f t="shared" si="1"/>
        <v>1</v>
      </c>
    </row>
    <row r="22" spans="1:8" x14ac:dyDescent="0.25">
      <c r="A22" t="s">
        <v>251</v>
      </c>
      <c r="B22" t="s">
        <v>252</v>
      </c>
      <c r="C22" s="16">
        <v>5.5555555555555552E-2</v>
      </c>
      <c r="D22" s="1">
        <v>44670</v>
      </c>
      <c r="E22" s="1">
        <v>44672</v>
      </c>
      <c r="F22" s="1">
        <v>44672</v>
      </c>
      <c r="G22">
        <f t="shared" si="0"/>
        <v>20</v>
      </c>
      <c r="H22">
        <f t="shared" si="1"/>
        <v>1</v>
      </c>
    </row>
    <row r="23" spans="1:8" x14ac:dyDescent="0.25">
      <c r="A23" t="s">
        <v>253</v>
      </c>
      <c r="B23" t="s">
        <v>254</v>
      </c>
      <c r="C23" s="16">
        <v>4.3750000000000004E-2</v>
      </c>
      <c r="D23" s="1">
        <v>44622</v>
      </c>
      <c r="E23" s="1">
        <v>44655</v>
      </c>
      <c r="F23" s="1">
        <v>44655</v>
      </c>
      <c r="G23">
        <f t="shared" si="0"/>
        <v>3</v>
      </c>
      <c r="H23">
        <f t="shared" si="1"/>
        <v>1</v>
      </c>
    </row>
    <row r="24" spans="1:8" x14ac:dyDescent="0.25">
      <c r="A24" t="s">
        <v>255</v>
      </c>
      <c r="B24" t="s">
        <v>56</v>
      </c>
      <c r="C24" s="16">
        <v>4.5833333333333337E-2</v>
      </c>
      <c r="D24" s="1">
        <v>44663</v>
      </c>
      <c r="E24" s="1">
        <v>44664</v>
      </c>
      <c r="F24" s="1">
        <v>44664</v>
      </c>
      <c r="G24">
        <f t="shared" si="0"/>
        <v>6</v>
      </c>
      <c r="H24">
        <f t="shared" si="1"/>
        <v>1</v>
      </c>
    </row>
    <row r="25" spans="1:8" x14ac:dyDescent="0.25">
      <c r="A25" t="s">
        <v>256</v>
      </c>
      <c r="B25" t="s">
        <v>257</v>
      </c>
      <c r="C25" s="17">
        <v>7.233796296296297E-4</v>
      </c>
      <c r="D25" s="1">
        <v>44670</v>
      </c>
      <c r="E25" s="1">
        <v>44672</v>
      </c>
      <c r="F25" s="1">
        <v>44672</v>
      </c>
      <c r="G25">
        <f t="shared" si="0"/>
        <v>1</v>
      </c>
      <c r="H25">
        <f t="shared" si="1"/>
        <v>0</v>
      </c>
    </row>
    <row r="26" spans="1:8" x14ac:dyDescent="0.25">
      <c r="A26" t="s">
        <v>258</v>
      </c>
      <c r="B26" t="s">
        <v>38</v>
      </c>
      <c r="C26" s="16">
        <v>5.9027777777777783E-2</v>
      </c>
      <c r="D26" s="1">
        <v>44679</v>
      </c>
      <c r="E26" s="1">
        <v>44680</v>
      </c>
      <c r="F26" s="1">
        <v>44680</v>
      </c>
      <c r="G26">
        <f t="shared" si="0"/>
        <v>25</v>
      </c>
      <c r="H26">
        <f t="shared" si="1"/>
        <v>1</v>
      </c>
    </row>
    <row r="27" spans="1:8" x14ac:dyDescent="0.25">
      <c r="A27" t="s">
        <v>259</v>
      </c>
      <c r="B27" t="s">
        <v>62</v>
      </c>
      <c r="C27" s="16">
        <v>4.9999999999999996E-2</v>
      </c>
      <c r="D27" s="1">
        <v>44657</v>
      </c>
      <c r="E27" s="1">
        <v>44658</v>
      </c>
      <c r="F27" s="1">
        <v>44658</v>
      </c>
      <c r="G27">
        <f t="shared" si="0"/>
        <v>12</v>
      </c>
      <c r="H27">
        <f t="shared" si="1"/>
        <v>1</v>
      </c>
    </row>
    <row r="28" spans="1:8" x14ac:dyDescent="0.25">
      <c r="A28" t="s">
        <v>260</v>
      </c>
      <c r="B28" t="s">
        <v>261</v>
      </c>
      <c r="C28" s="16">
        <v>8.4027777777777771E-2</v>
      </c>
      <c r="D28" s="1">
        <v>44658</v>
      </c>
      <c r="E28" s="1">
        <v>44664</v>
      </c>
      <c r="F28" s="1">
        <v>44663</v>
      </c>
      <c r="G28">
        <f t="shared" si="0"/>
        <v>1</v>
      </c>
      <c r="H28">
        <f t="shared" si="1"/>
        <v>2</v>
      </c>
    </row>
    <row r="29" spans="1:8" x14ac:dyDescent="0.25">
      <c r="A29" t="s">
        <v>262</v>
      </c>
      <c r="B29" t="s">
        <v>50</v>
      </c>
      <c r="C29" s="16">
        <v>7.6388888888888895E-2</v>
      </c>
      <c r="D29" s="1">
        <v>44669</v>
      </c>
      <c r="E29" s="1">
        <v>44670</v>
      </c>
      <c r="F29" s="1">
        <v>44670</v>
      </c>
      <c r="G29">
        <f t="shared" si="0"/>
        <v>50</v>
      </c>
      <c r="H29">
        <f t="shared" si="1"/>
        <v>1</v>
      </c>
    </row>
    <row r="30" spans="1:8" x14ac:dyDescent="0.25">
      <c r="A30" t="s">
        <v>263</v>
      </c>
      <c r="B30" t="s">
        <v>264</v>
      </c>
      <c r="C30" s="16">
        <v>5.4166666666666669E-2</v>
      </c>
      <c r="D30" s="1">
        <v>44659</v>
      </c>
      <c r="E30" s="1">
        <v>44664</v>
      </c>
      <c r="F30" s="1">
        <v>44664</v>
      </c>
      <c r="G30">
        <f t="shared" si="0"/>
        <v>18</v>
      </c>
      <c r="H30">
        <f t="shared" si="1"/>
        <v>1</v>
      </c>
    </row>
    <row r="31" spans="1:8" x14ac:dyDescent="0.25">
      <c r="A31" t="s">
        <v>265</v>
      </c>
      <c r="B31" t="s">
        <v>79</v>
      </c>
      <c r="C31" s="16">
        <v>4.3750000000000004E-2</v>
      </c>
      <c r="D31" s="1">
        <v>44638</v>
      </c>
      <c r="E31" s="1">
        <v>44642</v>
      </c>
      <c r="F31" s="1">
        <v>44656</v>
      </c>
      <c r="G31">
        <f t="shared" si="0"/>
        <v>3</v>
      </c>
      <c r="H31">
        <f t="shared" si="1"/>
        <v>1</v>
      </c>
    </row>
    <row r="32" spans="1:8" x14ac:dyDescent="0.25">
      <c r="A32" t="s">
        <v>266</v>
      </c>
      <c r="B32" t="s">
        <v>267</v>
      </c>
      <c r="C32" s="16">
        <v>0.1673611111111111</v>
      </c>
      <c r="D32" s="1">
        <v>44672</v>
      </c>
      <c r="E32" s="1">
        <v>44678</v>
      </c>
      <c r="F32" s="1">
        <v>44677</v>
      </c>
      <c r="G32">
        <f t="shared" si="0"/>
        <v>1</v>
      </c>
      <c r="H32">
        <f t="shared" si="1"/>
        <v>4</v>
      </c>
    </row>
    <row r="33" spans="1:8" x14ac:dyDescent="0.25">
      <c r="A33" t="s">
        <v>268</v>
      </c>
      <c r="B33" t="s">
        <v>269</v>
      </c>
      <c r="C33" s="17">
        <v>7.19386574074074E-4</v>
      </c>
      <c r="D33" s="1">
        <v>44665</v>
      </c>
      <c r="E33" s="1">
        <v>44670</v>
      </c>
      <c r="F33" s="1">
        <v>44670</v>
      </c>
      <c r="G33">
        <f t="shared" si="0"/>
        <v>1</v>
      </c>
      <c r="H33">
        <f t="shared" si="1"/>
        <v>0</v>
      </c>
    </row>
    <row r="34" spans="1:8" x14ac:dyDescent="0.25">
      <c r="A34" t="s">
        <v>270</v>
      </c>
      <c r="B34" t="s">
        <v>271</v>
      </c>
      <c r="C34" s="16">
        <v>4.4444444444444446E-2</v>
      </c>
      <c r="D34" s="1">
        <v>44664</v>
      </c>
      <c r="E34" s="1">
        <v>44669</v>
      </c>
      <c r="F34" s="1">
        <v>44669</v>
      </c>
      <c r="G34">
        <f t="shared" si="0"/>
        <v>4</v>
      </c>
      <c r="H34">
        <f t="shared" si="1"/>
        <v>1</v>
      </c>
    </row>
    <row r="35" spans="1:8" x14ac:dyDescent="0.25">
      <c r="A35" t="s">
        <v>272</v>
      </c>
      <c r="B35" t="s">
        <v>53</v>
      </c>
      <c r="C35" s="16">
        <v>5.9027777777777783E-2</v>
      </c>
      <c r="D35" s="1">
        <v>44677</v>
      </c>
      <c r="E35" s="1">
        <v>44678</v>
      </c>
      <c r="F35" s="1">
        <v>44678</v>
      </c>
      <c r="G35">
        <f t="shared" si="0"/>
        <v>25</v>
      </c>
      <c r="H35">
        <f t="shared" si="1"/>
        <v>1</v>
      </c>
    </row>
    <row r="36" spans="1:8" x14ac:dyDescent="0.25">
      <c r="A36" t="s">
        <v>273</v>
      </c>
      <c r="B36" t="s">
        <v>75</v>
      </c>
      <c r="C36" s="16">
        <v>4.4444444444444446E-2</v>
      </c>
      <c r="D36" s="1">
        <v>44644</v>
      </c>
      <c r="E36" s="1">
        <v>44655</v>
      </c>
      <c r="F36" s="1">
        <v>44656</v>
      </c>
      <c r="G36">
        <f t="shared" si="0"/>
        <v>4</v>
      </c>
      <c r="H36">
        <f t="shared" si="1"/>
        <v>1</v>
      </c>
    </row>
    <row r="37" spans="1:8" x14ac:dyDescent="0.25">
      <c r="A37" t="s">
        <v>274</v>
      </c>
      <c r="B37" t="s">
        <v>275</v>
      </c>
      <c r="C37" s="16">
        <v>7.6388888888888895E-2</v>
      </c>
      <c r="D37" s="1">
        <v>44669</v>
      </c>
      <c r="E37" s="1">
        <v>44672</v>
      </c>
      <c r="F37" s="1">
        <v>44672</v>
      </c>
      <c r="G37">
        <f t="shared" si="0"/>
        <v>50</v>
      </c>
      <c r="H37">
        <f t="shared" si="1"/>
        <v>1</v>
      </c>
    </row>
    <row r="38" spans="1:8" x14ac:dyDescent="0.25">
      <c r="A38" t="s">
        <v>276</v>
      </c>
      <c r="B38" t="s">
        <v>277</v>
      </c>
      <c r="C38" s="16">
        <v>4.4444444444444446E-2</v>
      </c>
      <c r="D38" s="1">
        <v>44665</v>
      </c>
      <c r="E38" s="1">
        <v>44670</v>
      </c>
      <c r="F38" s="1">
        <v>44669</v>
      </c>
      <c r="G38">
        <f t="shared" si="0"/>
        <v>4</v>
      </c>
      <c r="H38">
        <f t="shared" si="1"/>
        <v>1</v>
      </c>
    </row>
    <row r="39" spans="1:8" x14ac:dyDescent="0.25">
      <c r="A39" t="s">
        <v>278</v>
      </c>
      <c r="B39" t="s">
        <v>279</v>
      </c>
      <c r="C39" s="16">
        <v>5.9027777777777783E-2</v>
      </c>
      <c r="D39" s="1">
        <v>44678</v>
      </c>
      <c r="E39" s="1">
        <v>44680</v>
      </c>
      <c r="F39" s="1">
        <v>44680</v>
      </c>
      <c r="G39">
        <f t="shared" si="0"/>
        <v>25</v>
      </c>
      <c r="H39">
        <f t="shared" si="1"/>
        <v>1</v>
      </c>
    </row>
    <row r="40" spans="1:8" x14ac:dyDescent="0.25">
      <c r="A40" t="s">
        <v>280</v>
      </c>
      <c r="B40" t="s">
        <v>281</v>
      </c>
      <c r="C40" s="16">
        <v>4.5138888888888888E-2</v>
      </c>
      <c r="D40" s="1">
        <v>44672</v>
      </c>
      <c r="E40" s="1">
        <v>44676</v>
      </c>
      <c r="F40" s="1">
        <v>44676</v>
      </c>
      <c r="G40">
        <f t="shared" si="0"/>
        <v>5</v>
      </c>
      <c r="H40">
        <f t="shared" si="1"/>
        <v>1</v>
      </c>
    </row>
    <row r="41" spans="1:8" x14ac:dyDescent="0.25">
      <c r="A41" t="s">
        <v>282</v>
      </c>
      <c r="B41" t="s">
        <v>283</v>
      </c>
      <c r="C41" s="16">
        <v>4.3750000000000004E-2</v>
      </c>
      <c r="D41" s="1">
        <v>44655</v>
      </c>
      <c r="E41" s="1">
        <v>44657</v>
      </c>
      <c r="F41" s="1">
        <v>44657</v>
      </c>
      <c r="G41">
        <f t="shared" si="0"/>
        <v>3</v>
      </c>
      <c r="H41">
        <f t="shared" si="1"/>
        <v>1</v>
      </c>
    </row>
    <row r="42" spans="1:8" x14ac:dyDescent="0.25">
      <c r="A42" t="s">
        <v>284</v>
      </c>
      <c r="B42" t="s">
        <v>65</v>
      </c>
      <c r="C42" s="16">
        <v>4.8611111111111112E-2</v>
      </c>
      <c r="D42" s="1">
        <v>44656</v>
      </c>
      <c r="E42" s="1">
        <v>44657</v>
      </c>
      <c r="F42" s="1">
        <v>44657</v>
      </c>
      <c r="G42">
        <f t="shared" si="0"/>
        <v>10</v>
      </c>
      <c r="H42">
        <f t="shared" si="1"/>
        <v>1</v>
      </c>
    </row>
    <row r="43" spans="1:8" x14ac:dyDescent="0.25">
      <c r="A43" t="s">
        <v>285</v>
      </c>
      <c r="B43" t="s">
        <v>47</v>
      </c>
      <c r="C43">
        <v>0.14583333333333334</v>
      </c>
      <c r="D43" s="1">
        <v>44673</v>
      </c>
      <c r="E43" s="1">
        <v>44676</v>
      </c>
      <c r="F43" s="1">
        <v>44676</v>
      </c>
      <c r="G43">
        <f t="shared" si="0"/>
        <v>30</v>
      </c>
      <c r="H43">
        <f t="shared" si="1"/>
        <v>3</v>
      </c>
    </row>
    <row r="44" spans="1:8" x14ac:dyDescent="0.25">
      <c r="A44" t="s">
        <v>286</v>
      </c>
      <c r="B44" t="s">
        <v>287</v>
      </c>
      <c r="C44" s="16">
        <v>5.5555555555555552E-2</v>
      </c>
      <c r="D44" s="1">
        <v>44672</v>
      </c>
      <c r="E44" s="1">
        <v>44673</v>
      </c>
      <c r="F44" s="1">
        <v>44673</v>
      </c>
      <c r="G44">
        <f t="shared" si="0"/>
        <v>20</v>
      </c>
      <c r="H44">
        <f t="shared" si="1"/>
        <v>1</v>
      </c>
    </row>
    <row r="45" spans="1:8" x14ac:dyDescent="0.25">
      <c r="A45" t="s">
        <v>288</v>
      </c>
      <c r="B45" t="s">
        <v>289</v>
      </c>
      <c r="C45" s="17">
        <v>7.1180555555555548E-4</v>
      </c>
      <c r="D45" s="1">
        <v>44665</v>
      </c>
      <c r="E45" s="1">
        <v>44670</v>
      </c>
      <c r="F45" s="1">
        <v>44670</v>
      </c>
      <c r="G45">
        <f t="shared" si="0"/>
        <v>1</v>
      </c>
      <c r="H45">
        <f t="shared" si="1"/>
        <v>0</v>
      </c>
    </row>
    <row r="46" spans="1:8" x14ac:dyDescent="0.25">
      <c r="A46" t="s">
        <v>290</v>
      </c>
      <c r="B46" t="s">
        <v>291</v>
      </c>
      <c r="C46" s="16">
        <v>4.8611111111111112E-2</v>
      </c>
      <c r="D46" s="1">
        <v>44664</v>
      </c>
      <c r="E46" s="1">
        <v>44669</v>
      </c>
      <c r="F46" s="1">
        <v>44669</v>
      </c>
      <c r="G46">
        <f t="shared" si="0"/>
        <v>10</v>
      </c>
      <c r="H46">
        <f t="shared" si="1"/>
        <v>1</v>
      </c>
    </row>
    <row r="47" spans="1:8" x14ac:dyDescent="0.25">
      <c r="A47" t="s">
        <v>292</v>
      </c>
      <c r="B47" t="s">
        <v>59</v>
      </c>
      <c r="C47" s="16">
        <v>6.5972222222222224E-2</v>
      </c>
      <c r="D47" s="1">
        <v>44662</v>
      </c>
      <c r="E47" s="1">
        <v>44663</v>
      </c>
      <c r="F47" s="1">
        <v>44663</v>
      </c>
      <c r="G47">
        <f t="shared" si="0"/>
        <v>35</v>
      </c>
      <c r="H47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F6F6-3C33-4BA9-A26B-EAF2B2F7CF1C}">
  <dimension ref="A1:H7"/>
  <sheetViews>
    <sheetView workbookViewId="0">
      <selection activeCell="D6" sqref="D6"/>
    </sheetView>
  </sheetViews>
  <sheetFormatPr defaultRowHeight="15" x14ac:dyDescent="0.25"/>
  <cols>
    <col min="1" max="1" width="8.140625" bestFit="1" customWidth="1"/>
    <col min="2" max="2" width="49.140625" bestFit="1" customWidth="1"/>
    <col min="3" max="3" width="6.42578125" bestFit="1" customWidth="1"/>
    <col min="4" max="4" width="12" bestFit="1" customWidth="1"/>
    <col min="5" max="5" width="9.7109375" bestFit="1" customWidth="1"/>
    <col min="6" max="6" width="12.7109375" bestFit="1" customWidth="1"/>
  </cols>
  <sheetData>
    <row r="1" spans="1:8" x14ac:dyDescent="0.25">
      <c r="A1" t="s">
        <v>293</v>
      </c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206</v>
      </c>
      <c r="H1" t="s">
        <v>205</v>
      </c>
    </row>
    <row r="2" spans="1:8" x14ac:dyDescent="0.25">
      <c r="A2" t="s">
        <v>171</v>
      </c>
      <c r="B2" t="s">
        <v>173</v>
      </c>
      <c r="C2" s="16">
        <v>0.12569444444444444</v>
      </c>
      <c r="D2" s="1">
        <v>44742</v>
      </c>
      <c r="E2" s="1">
        <v>44743</v>
      </c>
      <c r="F2" t="s">
        <v>299</v>
      </c>
      <c r="G2">
        <f>_xlfn.NUMBERVALUE(MINUTE(C2))</f>
        <v>1</v>
      </c>
      <c r="H2">
        <f>_xlfn.NUMBERVALUE(HOUR(C2))</f>
        <v>3</v>
      </c>
    </row>
    <row r="3" spans="1:8" x14ac:dyDescent="0.25">
      <c r="A3" t="s">
        <v>168</v>
      </c>
      <c r="B3" t="s">
        <v>170</v>
      </c>
      <c r="C3" s="16">
        <v>0.41736111111111113</v>
      </c>
      <c r="D3" s="1">
        <v>44740</v>
      </c>
      <c r="E3" s="1">
        <v>44741</v>
      </c>
      <c r="F3" t="s">
        <v>299</v>
      </c>
      <c r="G3">
        <f t="shared" ref="G3:G7" si="0">_xlfn.NUMBERVALUE(MINUTE(C3))</f>
        <v>1</v>
      </c>
      <c r="H3">
        <f t="shared" ref="H3:H7" si="1">_xlfn.NUMBERVALUE(HOUR(C3))</f>
        <v>10</v>
      </c>
    </row>
    <row r="4" spans="1:8" x14ac:dyDescent="0.25">
      <c r="A4" t="s">
        <v>29</v>
      </c>
      <c r="B4" t="s">
        <v>31</v>
      </c>
      <c r="C4" s="16">
        <v>0.12638888888888888</v>
      </c>
      <c r="D4" s="1">
        <v>44722</v>
      </c>
      <c r="E4" s="1">
        <v>44725</v>
      </c>
      <c r="F4" s="1">
        <v>44684</v>
      </c>
      <c r="G4">
        <f t="shared" si="0"/>
        <v>2</v>
      </c>
      <c r="H4">
        <f t="shared" si="1"/>
        <v>3</v>
      </c>
    </row>
    <row r="5" spans="1:8" x14ac:dyDescent="0.25">
      <c r="A5" t="s">
        <v>35</v>
      </c>
      <c r="B5" t="s">
        <v>37</v>
      </c>
      <c r="C5" s="16">
        <v>8.4027777777777771E-2</v>
      </c>
      <c r="D5" s="1">
        <v>44718</v>
      </c>
      <c r="E5" s="1">
        <v>44719</v>
      </c>
      <c r="F5" s="1">
        <v>44679</v>
      </c>
      <c r="G5">
        <f t="shared" si="0"/>
        <v>1</v>
      </c>
      <c r="H5">
        <f t="shared" si="1"/>
        <v>2</v>
      </c>
    </row>
    <row r="6" spans="1:8" x14ac:dyDescent="0.25">
      <c r="A6" t="s">
        <v>32</v>
      </c>
      <c r="B6" t="s">
        <v>300</v>
      </c>
      <c r="C6" s="16">
        <v>4.8611111111111112E-2</v>
      </c>
      <c r="D6" s="1">
        <v>44718</v>
      </c>
      <c r="E6" s="1">
        <v>44718</v>
      </c>
      <c r="F6" s="1">
        <v>44718</v>
      </c>
      <c r="G6">
        <f t="shared" si="0"/>
        <v>10</v>
      </c>
      <c r="H6">
        <f t="shared" si="1"/>
        <v>1</v>
      </c>
    </row>
    <row r="7" spans="1:8" x14ac:dyDescent="0.25">
      <c r="A7" t="s">
        <v>164</v>
      </c>
      <c r="B7" t="s">
        <v>166</v>
      </c>
      <c r="C7" s="16">
        <v>8.4027777777777771E-2</v>
      </c>
      <c r="D7" s="1">
        <v>44694</v>
      </c>
      <c r="E7" s="1">
        <v>44697</v>
      </c>
      <c r="F7" t="s">
        <v>299</v>
      </c>
      <c r="G7">
        <f t="shared" si="0"/>
        <v>1</v>
      </c>
      <c r="H7">
        <f t="shared" si="1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35E1-6283-447B-8C65-376472123C0F}">
  <dimension ref="A1:I9"/>
  <sheetViews>
    <sheetView workbookViewId="0">
      <selection activeCell="A4" sqref="A4"/>
    </sheetView>
  </sheetViews>
  <sheetFormatPr defaultRowHeight="15" x14ac:dyDescent="0.25"/>
  <cols>
    <col min="2" max="2" width="29.85546875" bestFit="1" customWidth="1"/>
    <col min="3" max="4" width="10.140625" style="18" bestFit="1" customWidth="1"/>
    <col min="5" max="5" width="9.85546875" style="18" bestFit="1" customWidth="1"/>
  </cols>
  <sheetData>
    <row r="1" spans="1:9" x14ac:dyDescent="0.25">
      <c r="A1" t="s">
        <v>203</v>
      </c>
      <c r="B1" t="s">
        <v>202</v>
      </c>
      <c r="C1" s="18" t="s">
        <v>301</v>
      </c>
      <c r="D1" s="18" t="s">
        <v>201</v>
      </c>
      <c r="E1" s="18" t="s">
        <v>207</v>
      </c>
      <c r="F1" t="s">
        <v>302</v>
      </c>
      <c r="G1" s="18" t="s">
        <v>303</v>
      </c>
      <c r="H1" t="s">
        <v>206</v>
      </c>
      <c r="I1" t="s">
        <v>205</v>
      </c>
    </row>
    <row r="2" spans="1:9" x14ac:dyDescent="0.25">
      <c r="A2" t="s">
        <v>164</v>
      </c>
      <c r="B2" t="s">
        <v>304</v>
      </c>
      <c r="C2" s="18">
        <v>44694</v>
      </c>
      <c r="D2" s="18">
        <v>44697</v>
      </c>
      <c r="E2" s="18">
        <v>44617</v>
      </c>
      <c r="F2" t="s">
        <v>305</v>
      </c>
      <c r="G2" t="str">
        <f>IFERROR(VLOOKUP(A2,[2]splits!$A$2:$A$57,1,FALSE),"")</f>
        <v>CM</v>
      </c>
      <c r="H2" t="s">
        <v>306</v>
      </c>
      <c r="I2" t="s">
        <v>307</v>
      </c>
    </row>
    <row r="3" spans="1:9" x14ac:dyDescent="0.25">
      <c r="A3" t="s">
        <v>85</v>
      </c>
      <c r="B3" t="s">
        <v>308</v>
      </c>
      <c r="C3" s="18">
        <v>44715</v>
      </c>
      <c r="D3" s="18">
        <v>44718</v>
      </c>
      <c r="E3" s="18">
        <v>44629</v>
      </c>
      <c r="F3" t="s">
        <v>305</v>
      </c>
      <c r="G3" t="str">
        <f>IFERROR(VLOOKUP(A3,[2]splits!$A$2:$A$57,1,FALSE),"")</f>
        <v>AMZN</v>
      </c>
      <c r="H3" t="s">
        <v>306</v>
      </c>
      <c r="I3" t="s">
        <v>309</v>
      </c>
    </row>
    <row r="4" spans="1:9" x14ac:dyDescent="0.25">
      <c r="A4" t="s">
        <v>72</v>
      </c>
      <c r="B4" t="s">
        <v>310</v>
      </c>
      <c r="C4" s="18">
        <v>44721</v>
      </c>
      <c r="D4" s="18">
        <v>44722</v>
      </c>
      <c r="E4" s="18">
        <v>44645</v>
      </c>
      <c r="F4" t="s">
        <v>305</v>
      </c>
      <c r="G4" t="str">
        <f>IFERROR(VLOOKUP(A4,[2]splits!$A$2:$A$57,1,FALSE),"")</f>
        <v>DXCM</v>
      </c>
      <c r="H4" t="s">
        <v>306</v>
      </c>
      <c r="I4" t="s">
        <v>311</v>
      </c>
    </row>
    <row r="5" spans="1:9" x14ac:dyDescent="0.25">
      <c r="A5" t="s">
        <v>29</v>
      </c>
      <c r="B5" t="s">
        <v>312</v>
      </c>
      <c r="C5" s="18">
        <v>44722</v>
      </c>
      <c r="D5" s="18">
        <v>44725</v>
      </c>
      <c r="E5" s="18">
        <v>44685</v>
      </c>
      <c r="F5" t="s">
        <v>305</v>
      </c>
      <c r="G5" t="str">
        <f>IFERROR(VLOOKUP(A5,[2]splits!$A$2:$A$57,1,FALSE),"")</f>
        <v>BIPC</v>
      </c>
      <c r="H5" t="s">
        <v>313</v>
      </c>
      <c r="I5" t="s">
        <v>314</v>
      </c>
    </row>
    <row r="6" spans="1:9" x14ac:dyDescent="0.25">
      <c r="A6" t="s">
        <v>168</v>
      </c>
      <c r="B6" t="s">
        <v>315</v>
      </c>
      <c r="C6" s="18">
        <v>44740</v>
      </c>
      <c r="D6" s="18">
        <v>44741</v>
      </c>
      <c r="E6" s="18">
        <v>44662</v>
      </c>
      <c r="F6" t="s">
        <v>305</v>
      </c>
      <c r="G6" t="str">
        <f>IFERROR(VLOOKUP(A6,[2]splits!$A$2:$A$57,1,FALSE),"")</f>
        <v>SHOP</v>
      </c>
      <c r="H6" t="s">
        <v>306</v>
      </c>
      <c r="I6" t="s">
        <v>316</v>
      </c>
    </row>
    <row r="7" spans="1:9" x14ac:dyDescent="0.25">
      <c r="A7" t="s">
        <v>171</v>
      </c>
      <c r="B7" t="s">
        <v>317</v>
      </c>
      <c r="C7" s="18">
        <v>44742</v>
      </c>
      <c r="D7" s="18">
        <v>44743</v>
      </c>
      <c r="E7" s="18">
        <v>44678</v>
      </c>
      <c r="F7" t="s">
        <v>318</v>
      </c>
      <c r="G7" t="str">
        <f>IFERROR(VLOOKUP(A7,[2]splits!$A$2:$A$57,1,FALSE),"")</f>
        <v>CTO</v>
      </c>
      <c r="H7" t="s">
        <v>306</v>
      </c>
      <c r="I7" t="s">
        <v>314</v>
      </c>
    </row>
    <row r="8" spans="1:9" x14ac:dyDescent="0.25">
      <c r="A8" t="s">
        <v>126</v>
      </c>
      <c r="B8" t="s">
        <v>319</v>
      </c>
      <c r="C8" s="18">
        <v>44757</v>
      </c>
      <c r="D8" s="18">
        <v>44760</v>
      </c>
      <c r="E8" s="18">
        <v>44593</v>
      </c>
      <c r="F8" t="s">
        <v>305</v>
      </c>
      <c r="G8" t="str">
        <f>IFERROR(VLOOKUP(A8,[2]splits!$A$2:$A$57,1,FALSE),"")</f>
        <v>GOOG</v>
      </c>
      <c r="H8" t="s">
        <v>306</v>
      </c>
      <c r="I8" t="s">
        <v>309</v>
      </c>
    </row>
    <row r="9" spans="1:9" x14ac:dyDescent="0.25">
      <c r="A9" t="s">
        <v>123</v>
      </c>
      <c r="B9" t="s">
        <v>320</v>
      </c>
      <c r="C9" s="18">
        <v>44757</v>
      </c>
      <c r="D9" s="18">
        <v>44760</v>
      </c>
      <c r="E9" s="18">
        <v>44593</v>
      </c>
      <c r="F9" t="s">
        <v>305</v>
      </c>
      <c r="G9" t="str">
        <f>IFERROR(VLOOKUP(A9,[2]splits!$A$2:$A$57,1,FALSE),"")</f>
        <v>GOOGL</v>
      </c>
      <c r="H9" t="s">
        <v>306</v>
      </c>
      <c r="I9" t="s">
        <v>309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6CB1-1834-45BF-B8A1-07DEDF13A858}">
  <dimension ref="A1:M53"/>
  <sheetViews>
    <sheetView topLeftCell="A21" workbookViewId="0">
      <selection activeCell="A22" sqref="A22"/>
    </sheetView>
  </sheetViews>
  <sheetFormatPr defaultRowHeight="15" x14ac:dyDescent="0.25"/>
  <sheetData>
    <row r="1" spans="1:13" x14ac:dyDescent="0.25">
      <c r="A1" t="s">
        <v>0</v>
      </c>
      <c r="B1" t="s">
        <v>14</v>
      </c>
      <c r="C1" t="s">
        <v>330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  <c r="I1" t="s">
        <v>336</v>
      </c>
      <c r="J1" t="s">
        <v>4</v>
      </c>
      <c r="K1" t="s">
        <v>337</v>
      </c>
      <c r="L1" t="s">
        <v>338</v>
      </c>
      <c r="M1" t="s">
        <v>15</v>
      </c>
    </row>
    <row r="2" spans="1:13" x14ac:dyDescent="0.25">
      <c r="A2" t="s">
        <v>180</v>
      </c>
      <c r="B2" s="1">
        <v>44694</v>
      </c>
      <c r="C2" t="s">
        <v>339</v>
      </c>
      <c r="D2">
        <v>55.6</v>
      </c>
      <c r="E2">
        <v>0.75</v>
      </c>
      <c r="F2">
        <v>1.367</v>
      </c>
      <c r="G2">
        <v>1494</v>
      </c>
      <c r="H2">
        <v>98</v>
      </c>
      <c r="I2">
        <v>1996</v>
      </c>
      <c r="J2" t="s">
        <v>340</v>
      </c>
      <c r="K2" t="s">
        <v>341</v>
      </c>
      <c r="L2" t="s">
        <v>342</v>
      </c>
      <c r="M2" s="3">
        <v>0.68761574074074072</v>
      </c>
    </row>
    <row r="3" spans="1:13" x14ac:dyDescent="0.25">
      <c r="A3" t="s">
        <v>99</v>
      </c>
      <c r="B3" s="1">
        <v>44694</v>
      </c>
      <c r="C3" t="s">
        <v>343</v>
      </c>
      <c r="D3">
        <v>2.5499999999999998</v>
      </c>
      <c r="E3">
        <v>0.12</v>
      </c>
      <c r="F3">
        <v>4.9379999999999997</v>
      </c>
      <c r="G3">
        <v>18</v>
      </c>
      <c r="H3">
        <v>29</v>
      </c>
      <c r="I3" t="s">
        <v>344</v>
      </c>
      <c r="J3" t="s">
        <v>340</v>
      </c>
      <c r="K3" t="s">
        <v>345</v>
      </c>
      <c r="L3" t="s">
        <v>346</v>
      </c>
      <c r="M3" s="3">
        <v>0.68755787037037042</v>
      </c>
    </row>
    <row r="4" spans="1:13" x14ac:dyDescent="0.25">
      <c r="A4" t="s">
        <v>82</v>
      </c>
      <c r="B4" s="1">
        <v>44694</v>
      </c>
      <c r="C4" t="s">
        <v>347</v>
      </c>
      <c r="D4">
        <v>1.71</v>
      </c>
      <c r="E4">
        <v>0.09</v>
      </c>
      <c r="F4">
        <v>5.556</v>
      </c>
      <c r="G4">
        <v>9</v>
      </c>
      <c r="H4">
        <v>58</v>
      </c>
      <c r="I4">
        <v>2015</v>
      </c>
      <c r="J4" t="s">
        <v>340</v>
      </c>
      <c r="K4" t="s">
        <v>345</v>
      </c>
      <c r="L4" t="s">
        <v>348</v>
      </c>
      <c r="M4" s="3">
        <v>0.68754629629629627</v>
      </c>
    </row>
    <row r="5" spans="1:13" x14ac:dyDescent="0.25">
      <c r="A5" t="s">
        <v>161</v>
      </c>
      <c r="B5" s="1">
        <v>44694</v>
      </c>
      <c r="C5" t="s">
        <v>349</v>
      </c>
      <c r="D5">
        <v>28.75</v>
      </c>
      <c r="E5">
        <v>0.26</v>
      </c>
      <c r="F5">
        <v>0.91300000000000003</v>
      </c>
      <c r="G5">
        <v>308</v>
      </c>
      <c r="H5">
        <v>34</v>
      </c>
      <c r="I5" t="s">
        <v>344</v>
      </c>
      <c r="J5" t="s">
        <v>340</v>
      </c>
      <c r="K5" t="s">
        <v>350</v>
      </c>
      <c r="L5" t="s">
        <v>351</v>
      </c>
      <c r="M5" s="3">
        <v>0.68756944444444434</v>
      </c>
    </row>
    <row r="6" spans="1:13" x14ac:dyDescent="0.25">
      <c r="A6" t="s">
        <v>96</v>
      </c>
      <c r="B6" s="1">
        <v>44694</v>
      </c>
      <c r="C6" t="s">
        <v>352</v>
      </c>
      <c r="D6">
        <v>13.65</v>
      </c>
      <c r="E6">
        <v>1.21</v>
      </c>
      <c r="F6">
        <v>9.7270000000000003</v>
      </c>
      <c r="G6">
        <v>807</v>
      </c>
      <c r="H6">
        <v>438</v>
      </c>
      <c r="I6">
        <v>2017</v>
      </c>
      <c r="J6" t="s">
        <v>340</v>
      </c>
      <c r="K6" t="s">
        <v>341</v>
      </c>
      <c r="L6" t="s">
        <v>353</v>
      </c>
      <c r="M6" s="3">
        <v>0.68754629629629627</v>
      </c>
    </row>
    <row r="7" spans="1:13" x14ac:dyDescent="0.25">
      <c r="A7" t="s">
        <v>146</v>
      </c>
      <c r="B7" s="1">
        <v>44694</v>
      </c>
      <c r="C7" t="s">
        <v>354</v>
      </c>
      <c r="D7">
        <v>17.22</v>
      </c>
      <c r="E7">
        <v>0.61</v>
      </c>
      <c r="F7">
        <v>3.6720000000000002</v>
      </c>
      <c r="G7">
        <v>632</v>
      </c>
      <c r="H7">
        <v>97</v>
      </c>
      <c r="I7" t="s">
        <v>344</v>
      </c>
      <c r="J7" t="s">
        <v>340</v>
      </c>
      <c r="K7" t="s">
        <v>355</v>
      </c>
      <c r="L7" t="s">
        <v>356</v>
      </c>
      <c r="M7" s="3">
        <v>0.68760416666666668</v>
      </c>
    </row>
    <row r="8" spans="1:13" x14ac:dyDescent="0.25">
      <c r="A8" t="s">
        <v>50</v>
      </c>
      <c r="B8" s="1">
        <v>44694</v>
      </c>
      <c r="C8" t="s">
        <v>357</v>
      </c>
      <c r="D8">
        <v>7.53</v>
      </c>
      <c r="E8">
        <v>0.82</v>
      </c>
      <c r="F8">
        <v>12.221</v>
      </c>
      <c r="G8">
        <v>15</v>
      </c>
      <c r="H8">
        <v>45</v>
      </c>
      <c r="I8" t="s">
        <v>344</v>
      </c>
      <c r="J8" t="s">
        <v>340</v>
      </c>
      <c r="K8" t="s">
        <v>345</v>
      </c>
      <c r="L8" t="s">
        <v>346</v>
      </c>
      <c r="M8" s="3">
        <v>0.68755787037037042</v>
      </c>
    </row>
    <row r="9" spans="1:13" x14ac:dyDescent="0.25">
      <c r="A9" t="s">
        <v>38</v>
      </c>
      <c r="B9" s="1">
        <v>44694</v>
      </c>
      <c r="C9" t="s">
        <v>358</v>
      </c>
      <c r="D9">
        <v>3.99</v>
      </c>
      <c r="E9">
        <v>0.56999999999999995</v>
      </c>
      <c r="F9">
        <v>16.667000000000002</v>
      </c>
      <c r="G9">
        <v>24</v>
      </c>
      <c r="H9">
        <v>94</v>
      </c>
      <c r="I9" t="s">
        <v>344</v>
      </c>
      <c r="J9" t="s">
        <v>340</v>
      </c>
      <c r="K9" t="s">
        <v>345</v>
      </c>
      <c r="L9" t="s">
        <v>348</v>
      </c>
      <c r="M9" s="3">
        <v>0.68755787037037042</v>
      </c>
    </row>
    <row r="10" spans="1:13" x14ac:dyDescent="0.25">
      <c r="A10" t="s">
        <v>35</v>
      </c>
      <c r="B10" s="1">
        <v>44694</v>
      </c>
      <c r="C10" t="s">
        <v>359</v>
      </c>
      <c r="D10">
        <v>63.57</v>
      </c>
      <c r="E10">
        <v>2.17</v>
      </c>
      <c r="F10">
        <v>3.5339999999999998</v>
      </c>
      <c r="G10">
        <v>731</v>
      </c>
      <c r="H10">
        <v>164</v>
      </c>
      <c r="I10" t="s">
        <v>344</v>
      </c>
      <c r="J10" t="s">
        <v>340</v>
      </c>
      <c r="K10" t="s">
        <v>350</v>
      </c>
      <c r="L10" t="s">
        <v>360</v>
      </c>
      <c r="M10" s="3">
        <v>0.68754629629629627</v>
      </c>
    </row>
    <row r="11" spans="1:13" x14ac:dyDescent="0.25">
      <c r="A11" t="s">
        <v>158</v>
      </c>
      <c r="B11" s="1">
        <v>44694</v>
      </c>
      <c r="C11" t="s">
        <v>361</v>
      </c>
      <c r="D11">
        <v>23.28</v>
      </c>
      <c r="E11">
        <v>0.43</v>
      </c>
      <c r="F11">
        <v>1.8819999999999999</v>
      </c>
      <c r="G11">
        <v>1007</v>
      </c>
      <c r="H11">
        <v>92</v>
      </c>
      <c r="I11">
        <v>2017</v>
      </c>
      <c r="J11" t="s">
        <v>340</v>
      </c>
      <c r="K11" t="s">
        <v>350</v>
      </c>
      <c r="L11" t="s">
        <v>351</v>
      </c>
      <c r="M11" s="3">
        <v>0.68759259259259264</v>
      </c>
    </row>
    <row r="12" spans="1:13" x14ac:dyDescent="0.25">
      <c r="A12" t="s">
        <v>72</v>
      </c>
      <c r="B12" s="1">
        <v>44694</v>
      </c>
      <c r="C12" t="s">
        <v>362</v>
      </c>
      <c r="D12">
        <v>334.74</v>
      </c>
      <c r="E12">
        <v>23.22</v>
      </c>
      <c r="F12">
        <v>7.4539999999999997</v>
      </c>
      <c r="G12">
        <v>32846</v>
      </c>
      <c r="H12">
        <v>1058</v>
      </c>
      <c r="I12">
        <v>2005</v>
      </c>
      <c r="J12" t="s">
        <v>340</v>
      </c>
      <c r="K12" t="s">
        <v>345</v>
      </c>
      <c r="L12" t="s">
        <v>363</v>
      </c>
      <c r="M12" s="3">
        <v>0.68756944444444434</v>
      </c>
    </row>
    <row r="13" spans="1:13" x14ac:dyDescent="0.25">
      <c r="A13" t="s">
        <v>20</v>
      </c>
      <c r="B13" s="1">
        <v>44694</v>
      </c>
      <c r="C13" t="s">
        <v>364</v>
      </c>
      <c r="D13">
        <v>3.07</v>
      </c>
      <c r="E13">
        <v>0.09</v>
      </c>
      <c r="F13">
        <v>3.02</v>
      </c>
      <c r="G13">
        <v>26</v>
      </c>
      <c r="H13">
        <v>785</v>
      </c>
      <c r="I13" t="s">
        <v>344</v>
      </c>
      <c r="J13" t="s">
        <v>340</v>
      </c>
      <c r="K13" t="s">
        <v>345</v>
      </c>
      <c r="L13" t="s">
        <v>346</v>
      </c>
      <c r="M13" s="3">
        <v>0.68765046296296306</v>
      </c>
    </row>
    <row r="14" spans="1:13" x14ac:dyDescent="0.25">
      <c r="A14" t="s">
        <v>102</v>
      </c>
      <c r="B14" s="1">
        <v>44694</v>
      </c>
      <c r="C14" t="s">
        <v>365</v>
      </c>
      <c r="D14">
        <v>67.33</v>
      </c>
      <c r="E14">
        <v>0.98</v>
      </c>
      <c r="F14">
        <v>1.4770000000000001</v>
      </c>
      <c r="G14">
        <v>17855</v>
      </c>
      <c r="H14">
        <v>1340</v>
      </c>
      <c r="I14" t="s">
        <v>344</v>
      </c>
      <c r="J14" t="s">
        <v>340</v>
      </c>
      <c r="K14" t="s">
        <v>350</v>
      </c>
      <c r="L14" t="s">
        <v>366</v>
      </c>
      <c r="M14" s="3">
        <v>0.68775462962962963</v>
      </c>
    </row>
    <row r="15" spans="1:13" x14ac:dyDescent="0.25">
      <c r="A15" t="s">
        <v>164</v>
      </c>
      <c r="B15" s="1">
        <v>44694</v>
      </c>
      <c r="C15" t="s">
        <v>367</v>
      </c>
      <c r="D15">
        <v>106.17</v>
      </c>
      <c r="E15">
        <v>2.48</v>
      </c>
      <c r="F15">
        <v>2.3919999999999999</v>
      </c>
      <c r="G15">
        <v>95826</v>
      </c>
      <c r="H15">
        <v>339</v>
      </c>
      <c r="I15" t="s">
        <v>344</v>
      </c>
      <c r="J15" t="s">
        <v>368</v>
      </c>
      <c r="M15" s="3">
        <v>0.68769675925925933</v>
      </c>
    </row>
    <row r="16" spans="1:13" x14ac:dyDescent="0.25">
      <c r="A16" t="s">
        <v>186</v>
      </c>
      <c r="B16" s="1">
        <v>44694</v>
      </c>
      <c r="C16" t="s">
        <v>369</v>
      </c>
      <c r="D16">
        <v>108.65</v>
      </c>
      <c r="E16">
        <v>6.98</v>
      </c>
      <c r="F16">
        <v>6.8650000000000002</v>
      </c>
      <c r="G16">
        <v>33492</v>
      </c>
      <c r="H16">
        <v>2268</v>
      </c>
      <c r="I16">
        <v>2014</v>
      </c>
      <c r="K16" t="s">
        <v>341</v>
      </c>
      <c r="L16" t="s">
        <v>370</v>
      </c>
      <c r="M16" s="3">
        <v>0.68767361111111114</v>
      </c>
    </row>
    <row r="17" spans="1:13" x14ac:dyDescent="0.25">
      <c r="A17" t="s">
        <v>29</v>
      </c>
      <c r="B17" s="1">
        <v>44694</v>
      </c>
      <c r="C17" t="s">
        <v>371</v>
      </c>
      <c r="D17">
        <v>69.92</v>
      </c>
      <c r="E17">
        <v>1.38</v>
      </c>
      <c r="F17">
        <v>2.0129999999999999</v>
      </c>
      <c r="G17">
        <v>5142</v>
      </c>
      <c r="H17">
        <v>198</v>
      </c>
      <c r="I17">
        <v>2020</v>
      </c>
      <c r="M17" s="3">
        <v>0.68768518518518518</v>
      </c>
    </row>
    <row r="18" spans="1:13" x14ac:dyDescent="0.25">
      <c r="A18" t="s">
        <v>111</v>
      </c>
      <c r="B18" s="1">
        <v>44694</v>
      </c>
      <c r="C18" t="s">
        <v>372</v>
      </c>
      <c r="D18">
        <v>1.51</v>
      </c>
      <c r="E18">
        <v>0.08</v>
      </c>
      <c r="F18">
        <v>5.5940000000000003</v>
      </c>
      <c r="G18">
        <v>22</v>
      </c>
      <c r="H18">
        <v>206</v>
      </c>
      <c r="I18" t="s">
        <v>344</v>
      </c>
      <c r="J18" t="s">
        <v>340</v>
      </c>
      <c r="K18" t="s">
        <v>373</v>
      </c>
      <c r="L18" t="s">
        <v>374</v>
      </c>
      <c r="M18" s="3">
        <v>0.68765046296296306</v>
      </c>
    </row>
    <row r="19" spans="1:13" x14ac:dyDescent="0.25">
      <c r="A19" t="s">
        <v>183</v>
      </c>
      <c r="B19" s="1">
        <v>44694</v>
      </c>
      <c r="C19" t="s">
        <v>375</v>
      </c>
      <c r="D19">
        <v>3.74</v>
      </c>
      <c r="E19">
        <v>0.33</v>
      </c>
      <c r="F19">
        <v>9.6769999999999996</v>
      </c>
      <c r="G19">
        <v>45</v>
      </c>
      <c r="H19">
        <v>55</v>
      </c>
      <c r="I19" t="s">
        <v>344</v>
      </c>
      <c r="J19" t="s">
        <v>340</v>
      </c>
      <c r="K19" t="s">
        <v>341</v>
      </c>
      <c r="L19" t="s">
        <v>376</v>
      </c>
      <c r="M19" s="3">
        <v>0.68763888888888891</v>
      </c>
    </row>
    <row r="20" spans="1:13" x14ac:dyDescent="0.25">
      <c r="A20" t="s">
        <v>126</v>
      </c>
      <c r="B20" s="1">
        <v>44694</v>
      </c>
      <c r="C20" t="s">
        <v>377</v>
      </c>
      <c r="D20">
        <v>2330.31</v>
      </c>
      <c r="E20">
        <v>67.09</v>
      </c>
      <c r="F20">
        <v>2.964</v>
      </c>
      <c r="G20">
        <v>1534508</v>
      </c>
      <c r="H20">
        <v>1467</v>
      </c>
      <c r="I20">
        <v>2004</v>
      </c>
      <c r="J20" t="s">
        <v>340</v>
      </c>
      <c r="K20" t="s">
        <v>341</v>
      </c>
      <c r="L20" t="s">
        <v>378</v>
      </c>
      <c r="M20" s="3">
        <v>0.68758101851851849</v>
      </c>
    </row>
    <row r="21" spans="1:13" x14ac:dyDescent="0.25">
      <c r="A21" t="s">
        <v>137</v>
      </c>
      <c r="B21" s="1">
        <v>44694</v>
      </c>
      <c r="C21" t="s">
        <v>379</v>
      </c>
      <c r="D21">
        <v>23.03</v>
      </c>
      <c r="E21">
        <v>1.35</v>
      </c>
      <c r="F21">
        <v>6.2270000000000003</v>
      </c>
      <c r="G21">
        <v>1146</v>
      </c>
      <c r="H21">
        <v>669</v>
      </c>
      <c r="I21">
        <v>2017</v>
      </c>
      <c r="J21" t="s">
        <v>340</v>
      </c>
      <c r="K21" t="s">
        <v>341</v>
      </c>
      <c r="L21" t="s">
        <v>380</v>
      </c>
      <c r="M21" s="3">
        <v>0.68762731481481476</v>
      </c>
    </row>
    <row r="22" spans="1:13" x14ac:dyDescent="0.25">
      <c r="A22" t="s">
        <v>65</v>
      </c>
      <c r="B22" s="1">
        <v>44694</v>
      </c>
      <c r="C22" t="s">
        <v>381</v>
      </c>
      <c r="D22">
        <v>1.03</v>
      </c>
      <c r="E22">
        <v>0.02</v>
      </c>
      <c r="F22">
        <v>1.99</v>
      </c>
      <c r="G22">
        <v>44</v>
      </c>
      <c r="H22">
        <v>57</v>
      </c>
      <c r="I22">
        <v>2018</v>
      </c>
      <c r="J22" t="s">
        <v>382</v>
      </c>
      <c r="K22" t="s">
        <v>350</v>
      </c>
      <c r="L22" t="s">
        <v>383</v>
      </c>
      <c r="M22" s="3">
        <v>0.68754629629629627</v>
      </c>
    </row>
    <row r="23" spans="1:13" x14ac:dyDescent="0.25">
      <c r="A23" t="s">
        <v>88</v>
      </c>
      <c r="B23" s="1">
        <v>44694</v>
      </c>
      <c r="C23" t="s">
        <v>384</v>
      </c>
      <c r="D23">
        <v>29.52</v>
      </c>
      <c r="E23">
        <v>0.59</v>
      </c>
      <c r="F23">
        <v>2.0390000000000001</v>
      </c>
      <c r="G23">
        <v>657</v>
      </c>
      <c r="H23">
        <v>39</v>
      </c>
      <c r="I23">
        <v>1986</v>
      </c>
      <c r="J23" t="s">
        <v>340</v>
      </c>
      <c r="K23" t="s">
        <v>385</v>
      </c>
      <c r="L23" t="s">
        <v>386</v>
      </c>
      <c r="M23" s="3">
        <v>0.68761574074074072</v>
      </c>
    </row>
    <row r="24" spans="1:13" x14ac:dyDescent="0.25">
      <c r="A24" t="s">
        <v>85</v>
      </c>
      <c r="B24" s="1">
        <v>44694</v>
      </c>
      <c r="C24" t="s">
        <v>387</v>
      </c>
      <c r="D24">
        <v>2261.1</v>
      </c>
      <c r="E24">
        <v>122.49</v>
      </c>
      <c r="F24">
        <v>5.7279999999999998</v>
      </c>
      <c r="G24">
        <v>1150267</v>
      </c>
      <c r="H24">
        <v>4623</v>
      </c>
      <c r="I24">
        <v>1997</v>
      </c>
      <c r="J24" t="s">
        <v>340</v>
      </c>
      <c r="K24" t="s">
        <v>388</v>
      </c>
      <c r="L24" t="s">
        <v>389</v>
      </c>
      <c r="M24" s="3">
        <v>0.68754629629629627</v>
      </c>
    </row>
    <row r="25" spans="1:13" x14ac:dyDescent="0.25">
      <c r="A25" t="s">
        <v>149</v>
      </c>
      <c r="B25" s="1">
        <v>44694</v>
      </c>
      <c r="C25" t="s">
        <v>390</v>
      </c>
      <c r="D25">
        <v>4.8899999999999997</v>
      </c>
      <c r="E25">
        <v>0.67</v>
      </c>
      <c r="F25">
        <v>15.877000000000001</v>
      </c>
      <c r="G25">
        <v>747</v>
      </c>
      <c r="H25">
        <v>1495</v>
      </c>
      <c r="I25">
        <v>2019</v>
      </c>
      <c r="K25" t="s">
        <v>373</v>
      </c>
      <c r="L25" t="s">
        <v>391</v>
      </c>
      <c r="M25" s="3">
        <v>0.68768518518518518</v>
      </c>
    </row>
    <row r="26" spans="1:13" x14ac:dyDescent="0.25">
      <c r="A26" t="s">
        <v>177</v>
      </c>
      <c r="B26" s="1">
        <v>44694</v>
      </c>
      <c r="C26" t="s">
        <v>392</v>
      </c>
      <c r="D26">
        <v>7.19</v>
      </c>
      <c r="E26">
        <v>0.54</v>
      </c>
      <c r="F26">
        <v>8.1199999999999992</v>
      </c>
      <c r="G26">
        <v>280</v>
      </c>
      <c r="H26">
        <v>1178</v>
      </c>
      <c r="I26" t="s">
        <v>344</v>
      </c>
      <c r="J26" t="s">
        <v>340</v>
      </c>
      <c r="K26" t="s">
        <v>345</v>
      </c>
      <c r="L26" t="s">
        <v>393</v>
      </c>
      <c r="M26" s="3">
        <v>0.68766203703703699</v>
      </c>
    </row>
    <row r="27" spans="1:13" x14ac:dyDescent="0.25">
      <c r="A27" t="s">
        <v>140</v>
      </c>
      <c r="B27" s="1">
        <v>44694</v>
      </c>
      <c r="C27" t="s">
        <v>394</v>
      </c>
      <c r="D27">
        <v>4.03</v>
      </c>
      <c r="E27">
        <v>0.23</v>
      </c>
      <c r="F27">
        <v>6.0529999999999999</v>
      </c>
      <c r="G27">
        <v>29</v>
      </c>
      <c r="H27">
        <v>20</v>
      </c>
      <c r="I27">
        <v>2022</v>
      </c>
      <c r="K27" t="s">
        <v>341</v>
      </c>
      <c r="L27" t="s">
        <v>342</v>
      </c>
      <c r="M27" s="3">
        <v>0.68753472222222223</v>
      </c>
    </row>
    <row r="28" spans="1:13" x14ac:dyDescent="0.25">
      <c r="A28" t="s">
        <v>152</v>
      </c>
      <c r="B28" s="1">
        <v>44694</v>
      </c>
      <c r="C28" t="s">
        <v>395</v>
      </c>
      <c r="D28">
        <v>2.2799999999999998</v>
      </c>
      <c r="E28">
        <v>0.08</v>
      </c>
      <c r="F28">
        <v>3.6360000000000001</v>
      </c>
      <c r="G28">
        <v>25</v>
      </c>
      <c r="H28">
        <v>29</v>
      </c>
      <c r="I28">
        <v>2014</v>
      </c>
      <c r="J28" t="s">
        <v>382</v>
      </c>
      <c r="K28" t="s">
        <v>355</v>
      </c>
      <c r="L28" t="s">
        <v>396</v>
      </c>
      <c r="M28" s="3">
        <v>0.68763888888888891</v>
      </c>
    </row>
    <row r="29" spans="1:13" x14ac:dyDescent="0.25">
      <c r="A29" t="s">
        <v>123</v>
      </c>
      <c r="B29" s="1">
        <v>44694</v>
      </c>
      <c r="C29" t="s">
        <v>397</v>
      </c>
      <c r="D29">
        <v>2321.0100000000002</v>
      </c>
      <c r="E29">
        <v>64.13</v>
      </c>
      <c r="F29">
        <v>2.8420000000000001</v>
      </c>
      <c r="G29">
        <v>1528384</v>
      </c>
      <c r="H29">
        <v>1717</v>
      </c>
      <c r="I29" t="s">
        <v>344</v>
      </c>
      <c r="J29" t="s">
        <v>340</v>
      </c>
      <c r="K29" t="s">
        <v>341</v>
      </c>
      <c r="L29" t="s">
        <v>378</v>
      </c>
      <c r="M29" s="3">
        <v>0.68758101851851849</v>
      </c>
    </row>
    <row r="30" spans="1:13" x14ac:dyDescent="0.25">
      <c r="A30" t="s">
        <v>47</v>
      </c>
      <c r="B30" s="1">
        <v>44694</v>
      </c>
      <c r="C30" t="s">
        <v>398</v>
      </c>
      <c r="D30">
        <v>9.5299999999999994</v>
      </c>
      <c r="E30">
        <v>0.53</v>
      </c>
      <c r="F30">
        <v>5.8890000000000002</v>
      </c>
      <c r="G30">
        <v>8</v>
      </c>
      <c r="H30">
        <v>82</v>
      </c>
      <c r="I30">
        <v>2018</v>
      </c>
      <c r="J30" t="s">
        <v>340</v>
      </c>
      <c r="K30" t="s">
        <v>399</v>
      </c>
      <c r="L30" t="s">
        <v>356</v>
      </c>
      <c r="M30" s="3">
        <v>0.68763888888888891</v>
      </c>
    </row>
    <row r="31" spans="1:13" x14ac:dyDescent="0.25">
      <c r="A31" t="s">
        <v>128</v>
      </c>
      <c r="B31" s="1">
        <v>44694</v>
      </c>
      <c r="C31" t="s">
        <v>400</v>
      </c>
      <c r="D31">
        <v>1.61</v>
      </c>
      <c r="E31">
        <v>0.14000000000000001</v>
      </c>
      <c r="F31">
        <v>9.5239999999999991</v>
      </c>
      <c r="G31">
        <v>30</v>
      </c>
      <c r="H31">
        <v>98</v>
      </c>
      <c r="I31">
        <v>2013</v>
      </c>
      <c r="K31" t="s">
        <v>388</v>
      </c>
      <c r="L31" t="s">
        <v>401</v>
      </c>
      <c r="M31" s="3">
        <v>0.68770833333333325</v>
      </c>
    </row>
    <row r="32" spans="1:13" x14ac:dyDescent="0.25">
      <c r="A32" t="s">
        <v>23</v>
      </c>
      <c r="B32" s="1">
        <v>44694</v>
      </c>
      <c r="C32" t="s">
        <v>402</v>
      </c>
      <c r="D32">
        <v>1.1399999999999999</v>
      </c>
      <c r="E32">
        <v>-7.0000000000000007E-2</v>
      </c>
      <c r="F32">
        <v>-5.7850000000000001</v>
      </c>
      <c r="G32">
        <v>13</v>
      </c>
      <c r="H32">
        <v>420</v>
      </c>
      <c r="I32">
        <v>2014</v>
      </c>
      <c r="J32" t="s">
        <v>340</v>
      </c>
      <c r="K32" t="s">
        <v>345</v>
      </c>
      <c r="L32" t="s">
        <v>346</v>
      </c>
      <c r="M32" s="3">
        <v>0.68756944444444434</v>
      </c>
    </row>
    <row r="33" spans="1:13" x14ac:dyDescent="0.25">
      <c r="A33" t="s">
        <v>117</v>
      </c>
      <c r="B33" s="1">
        <v>44694</v>
      </c>
      <c r="C33" t="s">
        <v>403</v>
      </c>
      <c r="D33">
        <v>1.29</v>
      </c>
      <c r="E33">
        <v>-0.05</v>
      </c>
      <c r="F33">
        <v>-3.7309999999999999</v>
      </c>
      <c r="G33">
        <v>10</v>
      </c>
      <c r="H33">
        <v>295</v>
      </c>
      <c r="I33" t="s">
        <v>344</v>
      </c>
      <c r="J33" t="s">
        <v>340</v>
      </c>
      <c r="K33" t="s">
        <v>399</v>
      </c>
      <c r="L33" t="s">
        <v>353</v>
      </c>
      <c r="M33" s="3">
        <v>0.68755787037037042</v>
      </c>
    </row>
    <row r="34" spans="1:13" x14ac:dyDescent="0.25">
      <c r="A34" t="s">
        <v>92</v>
      </c>
      <c r="B34" s="1">
        <v>44694</v>
      </c>
      <c r="C34" t="s">
        <v>404</v>
      </c>
      <c r="D34">
        <v>21.9</v>
      </c>
      <c r="E34">
        <v>0.85</v>
      </c>
      <c r="F34">
        <v>4.0380000000000003</v>
      </c>
      <c r="G34">
        <v>434</v>
      </c>
      <c r="H34">
        <v>53</v>
      </c>
      <c r="I34">
        <v>2022</v>
      </c>
      <c r="J34" t="s">
        <v>340</v>
      </c>
      <c r="K34" t="s">
        <v>373</v>
      </c>
      <c r="L34" t="s">
        <v>391</v>
      </c>
      <c r="M34" s="3">
        <v>0.68753472222222223</v>
      </c>
    </row>
    <row r="35" spans="1:13" x14ac:dyDescent="0.25">
      <c r="A35" t="s">
        <v>174</v>
      </c>
      <c r="B35" s="1">
        <v>44694</v>
      </c>
      <c r="C35" t="s">
        <v>405</v>
      </c>
      <c r="D35">
        <v>66.94</v>
      </c>
      <c r="E35">
        <v>-0.11</v>
      </c>
      <c r="F35">
        <v>-0.16400000000000001</v>
      </c>
      <c r="G35">
        <v>8081</v>
      </c>
      <c r="H35">
        <v>299</v>
      </c>
      <c r="I35" t="s">
        <v>344</v>
      </c>
      <c r="J35" t="s">
        <v>340</v>
      </c>
      <c r="K35" t="s">
        <v>350</v>
      </c>
      <c r="L35" t="s">
        <v>351</v>
      </c>
      <c r="M35" s="3">
        <v>0.68755787037037042</v>
      </c>
    </row>
    <row r="36" spans="1:13" x14ac:dyDescent="0.25">
      <c r="A36" t="s">
        <v>44</v>
      </c>
      <c r="B36" s="1">
        <v>44694</v>
      </c>
      <c r="C36" t="s">
        <v>406</v>
      </c>
      <c r="D36">
        <v>1.63</v>
      </c>
      <c r="E36">
        <v>-0.02</v>
      </c>
      <c r="F36">
        <v>-1.212</v>
      </c>
      <c r="G36">
        <v>5</v>
      </c>
      <c r="H36">
        <v>295</v>
      </c>
      <c r="I36">
        <v>2014</v>
      </c>
      <c r="J36" t="s">
        <v>340</v>
      </c>
      <c r="K36" t="s">
        <v>345</v>
      </c>
      <c r="L36" t="s">
        <v>346</v>
      </c>
      <c r="M36" s="3">
        <v>0.68754629629629627</v>
      </c>
    </row>
    <row r="37" spans="1:13" x14ac:dyDescent="0.25">
      <c r="A37" t="s">
        <v>114</v>
      </c>
      <c r="B37" s="1">
        <v>44694</v>
      </c>
      <c r="C37" t="s">
        <v>407</v>
      </c>
      <c r="D37">
        <v>11.62</v>
      </c>
      <c r="E37">
        <v>0.22</v>
      </c>
      <c r="F37">
        <v>1.93</v>
      </c>
      <c r="G37">
        <v>206</v>
      </c>
      <c r="H37">
        <v>55</v>
      </c>
      <c r="I37" t="s">
        <v>344</v>
      </c>
      <c r="K37" t="s">
        <v>388</v>
      </c>
      <c r="L37" t="s">
        <v>408</v>
      </c>
      <c r="M37" s="3">
        <v>0.68753472222222223</v>
      </c>
    </row>
    <row r="38" spans="1:13" x14ac:dyDescent="0.25">
      <c r="A38" t="s">
        <v>62</v>
      </c>
      <c r="B38" s="1">
        <v>44694</v>
      </c>
      <c r="C38" t="s">
        <v>409</v>
      </c>
      <c r="D38">
        <v>1.89</v>
      </c>
      <c r="E38">
        <v>0.12</v>
      </c>
      <c r="F38">
        <v>6.78</v>
      </c>
      <c r="G38">
        <v>6</v>
      </c>
      <c r="H38">
        <v>21</v>
      </c>
      <c r="I38" t="s">
        <v>344</v>
      </c>
      <c r="J38" t="s">
        <v>382</v>
      </c>
      <c r="K38" t="s">
        <v>345</v>
      </c>
      <c r="L38" t="s">
        <v>393</v>
      </c>
      <c r="M38" s="3">
        <v>0.68755787037037042</v>
      </c>
    </row>
    <row r="39" spans="1:13" x14ac:dyDescent="0.25">
      <c r="A39" t="s">
        <v>68</v>
      </c>
      <c r="B39" s="1">
        <v>44694</v>
      </c>
      <c r="C39" t="s">
        <v>410</v>
      </c>
      <c r="D39">
        <v>1.24</v>
      </c>
      <c r="E39">
        <v>0.17</v>
      </c>
      <c r="F39">
        <v>15.794</v>
      </c>
      <c r="G39">
        <v>14</v>
      </c>
      <c r="H39">
        <v>56</v>
      </c>
      <c r="I39" t="s">
        <v>344</v>
      </c>
      <c r="J39" t="s">
        <v>340</v>
      </c>
      <c r="K39" t="s">
        <v>355</v>
      </c>
      <c r="L39" t="s">
        <v>356</v>
      </c>
      <c r="M39" s="3">
        <v>0.68759259259259264</v>
      </c>
    </row>
    <row r="40" spans="1:13" x14ac:dyDescent="0.25">
      <c r="A40" t="s">
        <v>32</v>
      </c>
      <c r="B40" s="1">
        <v>44694</v>
      </c>
      <c r="C40" t="s">
        <v>411</v>
      </c>
      <c r="D40">
        <v>1.75</v>
      </c>
      <c r="E40">
        <v>0.09</v>
      </c>
      <c r="F40">
        <v>5.4219999999999997</v>
      </c>
      <c r="G40">
        <v>577</v>
      </c>
      <c r="H40">
        <v>4776</v>
      </c>
      <c r="I40">
        <v>2009</v>
      </c>
      <c r="J40" t="s">
        <v>340</v>
      </c>
      <c r="K40" t="s">
        <v>388</v>
      </c>
      <c r="L40" t="s">
        <v>412</v>
      </c>
      <c r="M40" s="3">
        <v>0.6877199074074074</v>
      </c>
    </row>
    <row r="41" spans="1:13" x14ac:dyDescent="0.25">
      <c r="A41" t="s">
        <v>59</v>
      </c>
      <c r="B41" s="1">
        <v>44694</v>
      </c>
      <c r="C41" t="s">
        <v>413</v>
      </c>
      <c r="D41">
        <v>1.9</v>
      </c>
      <c r="E41">
        <v>0.17</v>
      </c>
      <c r="F41">
        <v>9.827</v>
      </c>
      <c r="G41">
        <v>9</v>
      </c>
      <c r="H41">
        <v>92</v>
      </c>
      <c r="I41">
        <v>2015</v>
      </c>
      <c r="J41" t="s">
        <v>340</v>
      </c>
      <c r="K41" t="s">
        <v>345</v>
      </c>
      <c r="L41" t="s">
        <v>346</v>
      </c>
      <c r="M41" s="3">
        <v>0.68766203703703699</v>
      </c>
    </row>
    <row r="42" spans="1:13" x14ac:dyDescent="0.25">
      <c r="A42" t="s">
        <v>171</v>
      </c>
      <c r="B42" s="1">
        <v>44694</v>
      </c>
      <c r="C42" t="s">
        <v>414</v>
      </c>
      <c r="D42">
        <v>62.74</v>
      </c>
      <c r="E42">
        <v>2.16</v>
      </c>
      <c r="F42">
        <v>3.5659999999999998</v>
      </c>
      <c r="G42">
        <v>378</v>
      </c>
      <c r="H42">
        <v>37</v>
      </c>
      <c r="I42" t="s">
        <v>344</v>
      </c>
      <c r="J42" t="s">
        <v>340</v>
      </c>
      <c r="K42" t="s">
        <v>388</v>
      </c>
      <c r="L42" t="s">
        <v>412</v>
      </c>
      <c r="M42" s="3">
        <v>0.68769675925925933</v>
      </c>
    </row>
    <row r="43" spans="1:13" x14ac:dyDescent="0.25">
      <c r="A43" t="s">
        <v>120</v>
      </c>
      <c r="B43" s="1">
        <v>44694</v>
      </c>
      <c r="C43" t="s">
        <v>415</v>
      </c>
      <c r="D43">
        <v>1.82</v>
      </c>
      <c r="E43">
        <v>0.16</v>
      </c>
      <c r="F43">
        <v>9.6389999999999993</v>
      </c>
      <c r="G43">
        <v>9</v>
      </c>
      <c r="H43">
        <v>193</v>
      </c>
      <c r="I43" t="s">
        <v>344</v>
      </c>
      <c r="J43" t="s">
        <v>340</v>
      </c>
      <c r="K43" t="s">
        <v>341</v>
      </c>
      <c r="L43" t="s">
        <v>376</v>
      </c>
      <c r="M43" s="3">
        <v>0.68755787037037042</v>
      </c>
    </row>
    <row r="44" spans="1:13" x14ac:dyDescent="0.25">
      <c r="A44" t="s">
        <v>16</v>
      </c>
      <c r="B44" s="1">
        <v>44694</v>
      </c>
      <c r="C44" t="s">
        <v>416</v>
      </c>
      <c r="D44">
        <v>0.93</v>
      </c>
      <c r="E44">
        <v>0.08</v>
      </c>
      <c r="F44">
        <v>9.8089999999999993</v>
      </c>
      <c r="G44">
        <v>380</v>
      </c>
      <c r="H44">
        <v>6293</v>
      </c>
      <c r="I44" t="s">
        <v>344</v>
      </c>
      <c r="J44" t="s">
        <v>368</v>
      </c>
      <c r="M44" s="3">
        <v>0.68758101851851849</v>
      </c>
    </row>
    <row r="45" spans="1:13" x14ac:dyDescent="0.25">
      <c r="A45" t="s">
        <v>41</v>
      </c>
      <c r="B45" s="1">
        <v>44694</v>
      </c>
      <c r="C45" t="s">
        <v>417</v>
      </c>
      <c r="D45">
        <v>5.46</v>
      </c>
      <c r="E45">
        <v>0.43</v>
      </c>
      <c r="F45">
        <v>8.5489999999999995</v>
      </c>
      <c r="G45">
        <v>14</v>
      </c>
      <c r="H45">
        <v>28</v>
      </c>
      <c r="I45" t="s">
        <v>344</v>
      </c>
      <c r="J45" t="s">
        <v>368</v>
      </c>
      <c r="M45" s="3">
        <v>0.68760416666666668</v>
      </c>
    </row>
    <row r="46" spans="1:13" x14ac:dyDescent="0.25">
      <c r="A46" t="s">
        <v>26</v>
      </c>
      <c r="B46" s="1">
        <v>44694</v>
      </c>
      <c r="C46" t="s">
        <v>418</v>
      </c>
      <c r="D46">
        <v>1.31</v>
      </c>
      <c r="E46">
        <v>-0.03</v>
      </c>
      <c r="F46">
        <v>-2.2389999999999999</v>
      </c>
      <c r="G46">
        <v>14</v>
      </c>
      <c r="H46">
        <v>705</v>
      </c>
      <c r="I46" t="s">
        <v>344</v>
      </c>
      <c r="J46" t="s">
        <v>382</v>
      </c>
      <c r="K46" t="s">
        <v>388</v>
      </c>
      <c r="L46" t="s">
        <v>419</v>
      </c>
      <c r="M46" s="3">
        <v>0.68760416666666668</v>
      </c>
    </row>
    <row r="47" spans="1:13" x14ac:dyDescent="0.25">
      <c r="A47" t="s">
        <v>131</v>
      </c>
      <c r="B47" s="1">
        <v>44694</v>
      </c>
      <c r="C47" t="s">
        <v>420</v>
      </c>
      <c r="D47">
        <v>12.87</v>
      </c>
      <c r="E47">
        <v>-0.6</v>
      </c>
      <c r="F47">
        <v>-4.4539999999999997</v>
      </c>
      <c r="G47">
        <v>59</v>
      </c>
      <c r="H47">
        <v>28</v>
      </c>
      <c r="I47" t="s">
        <v>344</v>
      </c>
      <c r="J47" t="s">
        <v>340</v>
      </c>
      <c r="K47" t="s">
        <v>350</v>
      </c>
      <c r="L47" t="s">
        <v>421</v>
      </c>
      <c r="M47" s="3">
        <v>0.68756944444444434</v>
      </c>
    </row>
    <row r="48" spans="1:13" x14ac:dyDescent="0.25">
      <c r="A48" t="s">
        <v>108</v>
      </c>
      <c r="B48" s="1">
        <v>44694</v>
      </c>
      <c r="C48" t="s">
        <v>422</v>
      </c>
      <c r="D48">
        <v>1.1100000000000001</v>
      </c>
      <c r="E48">
        <v>0.11</v>
      </c>
      <c r="F48">
        <v>11.423</v>
      </c>
      <c r="G48">
        <v>7</v>
      </c>
      <c r="H48">
        <v>123</v>
      </c>
      <c r="I48" t="s">
        <v>344</v>
      </c>
      <c r="J48" t="s">
        <v>340</v>
      </c>
      <c r="K48" t="s">
        <v>345</v>
      </c>
      <c r="L48" t="s">
        <v>346</v>
      </c>
      <c r="M48" s="3">
        <v>0.68755787037037042</v>
      </c>
    </row>
    <row r="49" spans="1:13" x14ac:dyDescent="0.25">
      <c r="A49" t="s">
        <v>79</v>
      </c>
      <c r="B49" s="1">
        <v>44694</v>
      </c>
      <c r="C49" t="s">
        <v>423</v>
      </c>
      <c r="D49">
        <v>63.94</v>
      </c>
      <c r="E49">
        <v>1.03</v>
      </c>
      <c r="F49">
        <v>1.637</v>
      </c>
      <c r="G49">
        <v>3454</v>
      </c>
      <c r="H49">
        <v>320</v>
      </c>
      <c r="I49" t="s">
        <v>344</v>
      </c>
      <c r="J49" t="s">
        <v>340</v>
      </c>
      <c r="K49" t="s">
        <v>399</v>
      </c>
      <c r="L49" t="s">
        <v>424</v>
      </c>
      <c r="M49" s="3">
        <v>0.68770833333333325</v>
      </c>
    </row>
    <row r="50" spans="1:13" x14ac:dyDescent="0.25">
      <c r="A50" t="s">
        <v>75</v>
      </c>
      <c r="B50" s="1">
        <v>44694</v>
      </c>
      <c r="C50" t="s">
        <v>425</v>
      </c>
      <c r="D50">
        <v>13.42</v>
      </c>
      <c r="E50">
        <v>0.09</v>
      </c>
      <c r="F50">
        <v>0.67500000000000004</v>
      </c>
      <c r="G50">
        <v>1374</v>
      </c>
      <c r="H50">
        <v>2059</v>
      </c>
      <c r="I50" t="s">
        <v>344</v>
      </c>
      <c r="J50" t="s">
        <v>340</v>
      </c>
      <c r="K50" t="s">
        <v>388</v>
      </c>
      <c r="L50" t="s">
        <v>412</v>
      </c>
      <c r="M50" s="3">
        <v>0.6877199074074074</v>
      </c>
    </row>
    <row r="51" spans="1:13" x14ac:dyDescent="0.25">
      <c r="A51" t="s">
        <v>134</v>
      </c>
      <c r="B51" s="1">
        <v>44694</v>
      </c>
      <c r="C51" t="s">
        <v>426</v>
      </c>
      <c r="D51">
        <v>64.44</v>
      </c>
      <c r="E51">
        <v>0.61</v>
      </c>
      <c r="F51">
        <v>0.95599999999999996</v>
      </c>
      <c r="G51">
        <v>4132</v>
      </c>
      <c r="H51">
        <v>746</v>
      </c>
      <c r="I51">
        <v>1997</v>
      </c>
      <c r="J51" t="s">
        <v>340</v>
      </c>
      <c r="K51" t="s">
        <v>388</v>
      </c>
      <c r="L51" t="s">
        <v>412</v>
      </c>
      <c r="M51" s="3">
        <v>0.68774305555555559</v>
      </c>
    </row>
    <row r="52" spans="1:13" x14ac:dyDescent="0.25">
      <c r="A52" t="s">
        <v>56</v>
      </c>
      <c r="B52" s="1">
        <v>44694</v>
      </c>
      <c r="C52" t="s">
        <v>427</v>
      </c>
      <c r="D52">
        <v>1.8</v>
      </c>
      <c r="E52">
        <v>0</v>
      </c>
      <c r="F52">
        <v>0</v>
      </c>
      <c r="G52">
        <v>178</v>
      </c>
      <c r="H52">
        <v>542</v>
      </c>
      <c r="I52">
        <v>2022</v>
      </c>
      <c r="J52" t="s">
        <v>340</v>
      </c>
      <c r="K52" t="s">
        <v>350</v>
      </c>
      <c r="L52" t="s">
        <v>360</v>
      </c>
      <c r="M52" s="3">
        <v>0.68754629629629627</v>
      </c>
    </row>
    <row r="53" spans="1:13" x14ac:dyDescent="0.25">
      <c r="A53" t="s">
        <v>168</v>
      </c>
      <c r="B53" s="1">
        <v>44694</v>
      </c>
      <c r="C53" t="s">
        <v>428</v>
      </c>
      <c r="D53">
        <v>402.48</v>
      </c>
      <c r="E53">
        <v>48.97</v>
      </c>
      <c r="F53">
        <v>13.853</v>
      </c>
      <c r="G53">
        <v>50769</v>
      </c>
      <c r="H53">
        <v>6124</v>
      </c>
      <c r="I53">
        <v>2015</v>
      </c>
      <c r="J53" t="s">
        <v>368</v>
      </c>
      <c r="M53" s="3">
        <v>0.68774305555555559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8F39-DAB9-4568-BE5B-C5E8C95BFACC}">
  <dimension ref="A1:Q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7.42578125" bestFit="1" customWidth="1"/>
    <col min="2" max="2" width="19.7109375" customWidth="1"/>
    <col min="3" max="3" width="64" customWidth="1"/>
    <col min="4" max="4" width="9.42578125" customWidth="1"/>
    <col min="5" max="5" width="21" customWidth="1"/>
    <col min="6" max="6" width="16.85546875" customWidth="1"/>
    <col min="7" max="7" width="20.28515625" customWidth="1"/>
    <col min="8" max="8" width="13.140625" bestFit="1" customWidth="1"/>
    <col min="9" max="9" width="11.7109375" bestFit="1" customWidth="1"/>
    <col min="10" max="10" width="10.7109375" bestFit="1" customWidth="1"/>
    <col min="11" max="11" width="51.5703125" hidden="1" customWidth="1"/>
    <col min="12" max="12" width="10.7109375" hidden="1" customWidth="1"/>
    <col min="13" max="13" width="26.42578125" hidden="1" customWidth="1"/>
    <col min="14" max="14" width="19.28515625" hidden="1" customWidth="1"/>
    <col min="15" max="15" width="12.28515625" hidden="1" customWidth="1"/>
    <col min="16" max="16" width="12.42578125" hidden="1" customWidth="1"/>
  </cols>
  <sheetData>
    <row r="1" spans="1:17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429</v>
      </c>
    </row>
    <row r="2" spans="1:17" x14ac:dyDescent="0.25">
      <c r="A2" t="s">
        <v>53</v>
      </c>
      <c r="B2" s="1">
        <v>44665</v>
      </c>
      <c r="C2" t="s">
        <v>54</v>
      </c>
      <c r="D2" t="s">
        <v>18</v>
      </c>
      <c r="F2">
        <v>25</v>
      </c>
      <c r="G2">
        <v>1</v>
      </c>
      <c r="H2" s="1">
        <v>44678</v>
      </c>
      <c r="I2" s="1">
        <v>44678</v>
      </c>
      <c r="J2" s="1">
        <v>44678</v>
      </c>
      <c r="K2" t="s">
        <v>55</v>
      </c>
      <c r="L2" t="b">
        <v>0</v>
      </c>
      <c r="N2" s="2">
        <v>44669</v>
      </c>
      <c r="O2" s="1">
        <v>44693</v>
      </c>
      <c r="P2" s="3">
        <v>0.3752199074074074</v>
      </c>
      <c r="Q2" t="str">
        <f>IFERROR(VLOOKUP(A2,base_min_vol_prc!$A$2:$A$53,1,FALSE),"")</f>
        <v/>
      </c>
    </row>
    <row r="3" spans="1:17" x14ac:dyDescent="0.25">
      <c r="A3" t="s">
        <v>105</v>
      </c>
      <c r="B3" s="1">
        <v>44616</v>
      </c>
      <c r="C3" t="s">
        <v>106</v>
      </c>
      <c r="D3" t="s">
        <v>18</v>
      </c>
      <c r="F3">
        <v>20</v>
      </c>
      <c r="G3">
        <v>1</v>
      </c>
      <c r="H3" s="1">
        <v>44621</v>
      </c>
      <c r="I3" s="1">
        <v>44621</v>
      </c>
      <c r="J3" s="1">
        <v>44621</v>
      </c>
      <c r="K3" t="s">
        <v>107</v>
      </c>
      <c r="L3" t="b">
        <v>0</v>
      </c>
      <c r="N3" s="2">
        <v>44616</v>
      </c>
      <c r="O3" s="1">
        <v>44693</v>
      </c>
      <c r="P3" s="3">
        <v>0.3752314814814815</v>
      </c>
      <c r="Q3" t="str">
        <f>IFERROR(VLOOKUP(A3,base_min_vol_prc!$A$2:$A$53,1,FALSE),"")</f>
        <v/>
      </c>
    </row>
    <row r="4" spans="1:17" x14ac:dyDescent="0.25">
      <c r="A4" t="s">
        <v>155</v>
      </c>
      <c r="B4" s="1">
        <v>44526</v>
      </c>
      <c r="C4" t="s">
        <v>156</v>
      </c>
      <c r="D4" t="s">
        <v>70</v>
      </c>
      <c r="F4">
        <v>3</v>
      </c>
      <c r="G4">
        <v>1</v>
      </c>
      <c r="H4" s="1">
        <v>44529</v>
      </c>
      <c r="I4" s="1">
        <v>44529</v>
      </c>
      <c r="J4" s="1">
        <v>44529</v>
      </c>
      <c r="K4" t="s">
        <v>157</v>
      </c>
      <c r="L4" t="b">
        <v>0</v>
      </c>
      <c r="N4" s="2">
        <v>44526</v>
      </c>
      <c r="O4" s="1">
        <v>44693</v>
      </c>
      <c r="P4" s="3">
        <v>0.37524305555555554</v>
      </c>
      <c r="Q4" t="str">
        <f>IFERROR(VLOOKUP(A4,base_min_vol_prc!$A$2:$A$53,1,FALSE),"")</f>
        <v/>
      </c>
    </row>
    <row r="5" spans="1:17" x14ac:dyDescent="0.25">
      <c r="A5" t="s">
        <v>143</v>
      </c>
      <c r="B5" s="1">
        <v>44546</v>
      </c>
      <c r="C5" t="s">
        <v>144</v>
      </c>
      <c r="D5" t="s">
        <v>18</v>
      </c>
      <c r="F5">
        <v>2</v>
      </c>
      <c r="G5">
        <v>3</v>
      </c>
      <c r="H5" s="1">
        <v>44582</v>
      </c>
      <c r="I5" s="1">
        <v>44568</v>
      </c>
      <c r="J5" s="1">
        <v>44585</v>
      </c>
      <c r="K5" t="s">
        <v>145</v>
      </c>
      <c r="L5" t="b">
        <v>0</v>
      </c>
      <c r="N5" s="2">
        <v>44581</v>
      </c>
      <c r="O5" s="1">
        <v>44693</v>
      </c>
      <c r="P5" s="3">
        <v>0.37524305555555554</v>
      </c>
      <c r="Q5" t="str">
        <f>IFERROR(VLOOKUP(A5,base_min_vol_prc!$A$2:$A$53,1,FALSE),"")</f>
        <v/>
      </c>
    </row>
    <row r="6" spans="1:17" x14ac:dyDescent="0.25">
      <c r="A6" t="s">
        <v>96</v>
      </c>
      <c r="B6" s="1">
        <v>44623</v>
      </c>
      <c r="C6" t="s">
        <v>97</v>
      </c>
      <c r="D6" t="s">
        <v>18</v>
      </c>
      <c r="F6">
        <v>1</v>
      </c>
      <c r="G6">
        <v>3</v>
      </c>
      <c r="H6" s="1">
        <v>44643</v>
      </c>
      <c r="I6" s="1">
        <v>44636</v>
      </c>
      <c r="J6" s="1">
        <v>44644</v>
      </c>
      <c r="K6" t="s">
        <v>98</v>
      </c>
      <c r="L6" t="b">
        <v>1</v>
      </c>
      <c r="N6" s="2">
        <v>44623</v>
      </c>
      <c r="O6" s="1">
        <v>44693</v>
      </c>
      <c r="P6" s="3">
        <v>0.3752199074074074</v>
      </c>
      <c r="Q6" t="str">
        <f>IFERROR(VLOOKUP(A6,base_min_vol_prc!$A$2:$A$53,1,FALSE),"")</f>
        <v>ACMR</v>
      </c>
    </row>
    <row r="7" spans="1:17" x14ac:dyDescent="0.25">
      <c r="A7" t="s">
        <v>44</v>
      </c>
      <c r="B7" s="1">
        <v>44677</v>
      </c>
      <c r="C7" t="s">
        <v>45</v>
      </c>
      <c r="D7" t="s">
        <v>18</v>
      </c>
      <c r="F7">
        <v>40</v>
      </c>
      <c r="G7">
        <v>1</v>
      </c>
      <c r="H7" s="1">
        <v>44678</v>
      </c>
      <c r="I7" s="1">
        <v>44678</v>
      </c>
      <c r="J7" s="1">
        <v>44678</v>
      </c>
      <c r="K7" t="s">
        <v>46</v>
      </c>
      <c r="L7" t="b">
        <v>0</v>
      </c>
      <c r="N7" s="2">
        <v>44677</v>
      </c>
      <c r="O7" s="1">
        <v>44693</v>
      </c>
      <c r="P7" s="3">
        <v>0.37520833333333337</v>
      </c>
      <c r="Q7" t="str">
        <f>IFERROR(VLOOKUP(A7,base_min_vol_prc!$A$2:$A$53,1,FALSE),"")</f>
        <v>AGRX</v>
      </c>
    </row>
    <row r="8" spans="1:17" x14ac:dyDescent="0.25">
      <c r="A8" t="s">
        <v>65</v>
      </c>
      <c r="B8" s="1">
        <v>44656</v>
      </c>
      <c r="C8" t="s">
        <v>66</v>
      </c>
      <c r="D8" t="s">
        <v>18</v>
      </c>
      <c r="F8">
        <v>10</v>
      </c>
      <c r="G8">
        <v>1</v>
      </c>
      <c r="H8" s="1">
        <v>44657</v>
      </c>
      <c r="I8" s="1">
        <v>44657</v>
      </c>
      <c r="J8" s="1">
        <v>44657</v>
      </c>
      <c r="K8" t="s">
        <v>67</v>
      </c>
      <c r="L8" t="b">
        <v>0</v>
      </c>
      <c r="N8" s="2">
        <v>44656</v>
      </c>
      <c r="O8" s="1">
        <v>44693</v>
      </c>
      <c r="P8" s="3">
        <v>0.3752199074074074</v>
      </c>
      <c r="Q8" t="str">
        <f>IFERROR(VLOOKUP(A8,base_min_vol_prc!$A$2:$A$53,1,FALSE),"")</f>
        <v>AIHS</v>
      </c>
    </row>
    <row r="9" spans="1:17" x14ac:dyDescent="0.25">
      <c r="A9" s="14" t="s">
        <v>35</v>
      </c>
      <c r="B9" s="1">
        <v>44679</v>
      </c>
      <c r="C9" t="s">
        <v>36</v>
      </c>
      <c r="F9">
        <v>1</v>
      </c>
      <c r="G9">
        <v>2</v>
      </c>
      <c r="H9" s="1">
        <v>44718</v>
      </c>
      <c r="J9" s="1">
        <v>44719</v>
      </c>
      <c r="K9" t="s">
        <v>37</v>
      </c>
      <c r="O9" s="1">
        <v>44693</v>
      </c>
      <c r="P9" s="3">
        <v>0.37525462962962958</v>
      </c>
      <c r="Q9" t="str">
        <f>IFERROR(VLOOKUP(A9,base_min_vol_prc!$A$2:$A$53,1,FALSE),"")</f>
        <v>AMRK</v>
      </c>
    </row>
    <row r="10" spans="1:17" x14ac:dyDescent="0.25">
      <c r="A10" t="s">
        <v>85</v>
      </c>
      <c r="B10" s="1">
        <v>44629</v>
      </c>
      <c r="C10" t="s">
        <v>86</v>
      </c>
      <c r="F10" s="7">
        <v>1</v>
      </c>
      <c r="G10" s="7">
        <v>20</v>
      </c>
      <c r="H10" s="1">
        <v>44715</v>
      </c>
      <c r="J10" s="1">
        <v>44718</v>
      </c>
      <c r="K10" t="s">
        <v>87</v>
      </c>
      <c r="L10" t="b">
        <v>1</v>
      </c>
      <c r="O10" s="1">
        <v>44693</v>
      </c>
      <c r="P10" s="3">
        <v>0.37526620370370373</v>
      </c>
      <c r="Q10" t="str">
        <f>IFERROR(VLOOKUP(A10,base_min_vol_prc!$A$2:$A$53,1,FALSE),"")</f>
        <v>AMZN</v>
      </c>
    </row>
    <row r="11" spans="1:17" x14ac:dyDescent="0.25">
      <c r="A11" t="s">
        <v>186</v>
      </c>
      <c r="B11" s="1">
        <v>44501</v>
      </c>
      <c r="C11" t="s">
        <v>187</v>
      </c>
      <c r="D11" t="s">
        <v>77</v>
      </c>
      <c r="F11">
        <v>1</v>
      </c>
      <c r="G11">
        <v>4</v>
      </c>
      <c r="H11" s="1">
        <v>44517</v>
      </c>
      <c r="I11" s="1">
        <v>44511</v>
      </c>
      <c r="J11" s="1">
        <v>44518</v>
      </c>
      <c r="K11" t="s">
        <v>188</v>
      </c>
      <c r="L11" t="b">
        <v>1</v>
      </c>
      <c r="N11" s="2">
        <v>44501</v>
      </c>
      <c r="O11" s="1">
        <v>44693</v>
      </c>
      <c r="P11" s="3">
        <v>0.37525462962962958</v>
      </c>
      <c r="Q11" t="str">
        <f>IFERROR(VLOOKUP(A11,base_min_vol_prc!$A$2:$A$53,1,FALSE),"")</f>
        <v>ANET</v>
      </c>
    </row>
    <row r="12" spans="1:17" x14ac:dyDescent="0.25">
      <c r="A12" t="s">
        <v>56</v>
      </c>
      <c r="B12" s="1">
        <v>44663</v>
      </c>
      <c r="C12" t="s">
        <v>57</v>
      </c>
      <c r="F12">
        <v>6</v>
      </c>
      <c r="G12">
        <v>1</v>
      </c>
      <c r="I12" s="1">
        <v>44664</v>
      </c>
      <c r="J12" s="1">
        <v>44664</v>
      </c>
      <c r="K12" t="s">
        <v>58</v>
      </c>
      <c r="O12" s="1">
        <v>44693</v>
      </c>
      <c r="P12" s="3">
        <v>0.37512731481481482</v>
      </c>
      <c r="Q12" t="str">
        <f>IFERROR(VLOOKUP(A12,base_min_vol_prc!$A$2:$A$53,1,FALSE),"")</f>
        <v>APLD</v>
      </c>
    </row>
    <row r="13" spans="1:17" x14ac:dyDescent="0.25">
      <c r="A13" t="s">
        <v>114</v>
      </c>
      <c r="B13" s="1">
        <v>44601</v>
      </c>
      <c r="C13" t="s">
        <v>115</v>
      </c>
      <c r="D13" t="s">
        <v>94</v>
      </c>
      <c r="F13">
        <v>22</v>
      </c>
      <c r="G13">
        <v>1</v>
      </c>
      <c r="H13" s="1">
        <v>44601</v>
      </c>
      <c r="I13" s="1">
        <v>44601</v>
      </c>
      <c r="J13" s="1">
        <v>44601</v>
      </c>
      <c r="K13" t="s">
        <v>116</v>
      </c>
      <c r="L13" t="b">
        <v>0</v>
      </c>
      <c r="N13" s="2">
        <v>44602</v>
      </c>
      <c r="O13" s="1">
        <v>44693</v>
      </c>
      <c r="P13" s="3">
        <v>0.3752314814814815</v>
      </c>
      <c r="Q13" t="str">
        <f>IFERROR(VLOOKUP(A13,base_min_vol_prc!$A$2:$A$53,1,FALSE),"")</f>
        <v>AREN</v>
      </c>
    </row>
    <row r="14" spans="1:17" x14ac:dyDescent="0.25">
      <c r="A14" t="s">
        <v>82</v>
      </c>
      <c r="B14" s="1">
        <v>44634</v>
      </c>
      <c r="C14" t="s">
        <v>83</v>
      </c>
      <c r="D14" t="s">
        <v>18</v>
      </c>
      <c r="F14">
        <v>20</v>
      </c>
      <c r="G14">
        <v>1</v>
      </c>
      <c r="H14" s="1">
        <v>44635</v>
      </c>
      <c r="I14" s="1">
        <v>44635</v>
      </c>
      <c r="J14" s="1">
        <v>44635</v>
      </c>
      <c r="K14" t="s">
        <v>84</v>
      </c>
      <c r="L14" t="b">
        <v>0</v>
      </c>
      <c r="N14" s="2">
        <v>44634</v>
      </c>
      <c r="O14" s="1">
        <v>44693</v>
      </c>
      <c r="P14" s="3">
        <v>0.3752199074074074</v>
      </c>
      <c r="Q14" t="str">
        <f>IFERROR(VLOOKUP(A14,base_min_vol_prc!$A$2:$A$53,1,FALSE),"")</f>
        <v>AVGR</v>
      </c>
    </row>
    <row r="15" spans="1:17" x14ac:dyDescent="0.25">
      <c r="A15" t="s">
        <v>38</v>
      </c>
      <c r="B15" s="1">
        <v>44679</v>
      </c>
      <c r="C15" t="s">
        <v>39</v>
      </c>
      <c r="D15" t="s">
        <v>18</v>
      </c>
      <c r="F15">
        <v>25</v>
      </c>
      <c r="G15">
        <v>1</v>
      </c>
      <c r="H15" s="1">
        <v>44680</v>
      </c>
      <c r="I15" s="1">
        <v>44680</v>
      </c>
      <c r="J15" s="1">
        <v>44680</v>
      </c>
      <c r="K15" t="s">
        <v>40</v>
      </c>
      <c r="L15" t="b">
        <v>0</v>
      </c>
      <c r="N15" s="2">
        <v>44679</v>
      </c>
      <c r="O15" s="1">
        <v>44693</v>
      </c>
      <c r="P15" s="3">
        <v>0.37520833333333337</v>
      </c>
      <c r="Q15" t="str">
        <f>IFERROR(VLOOKUP(A15,base_min_vol_prc!$A$2:$A$53,1,FALSE),"")</f>
        <v>BIOL</v>
      </c>
    </row>
    <row r="16" spans="1:17" x14ac:dyDescent="0.25">
      <c r="A16" t="s">
        <v>29</v>
      </c>
      <c r="B16" s="1">
        <v>44684</v>
      </c>
      <c r="C16" t="s">
        <v>30</v>
      </c>
      <c r="F16">
        <v>2</v>
      </c>
      <c r="G16">
        <v>3</v>
      </c>
      <c r="H16" s="1">
        <v>44722</v>
      </c>
      <c r="J16" s="1">
        <v>44725</v>
      </c>
      <c r="K16" t="s">
        <v>31</v>
      </c>
      <c r="O16" s="1">
        <v>44693</v>
      </c>
      <c r="P16" s="3">
        <v>0.37525462962962958</v>
      </c>
      <c r="Q16" t="str">
        <f>IFERROR(VLOOKUP(A16,base_min_vol_prc!$A$2:$A$53,1,FALSE),"")</f>
        <v>BIPC</v>
      </c>
    </row>
    <row r="17" spans="1:17" x14ac:dyDescent="0.25">
      <c r="A17" t="s">
        <v>149</v>
      </c>
      <c r="B17" s="1">
        <v>44537</v>
      </c>
      <c r="C17" t="s">
        <v>150</v>
      </c>
      <c r="D17" t="s">
        <v>77</v>
      </c>
      <c r="F17">
        <v>2</v>
      </c>
      <c r="G17">
        <v>1</v>
      </c>
      <c r="H17" s="1">
        <v>44544</v>
      </c>
      <c r="I17" s="1">
        <v>44545</v>
      </c>
      <c r="J17" s="1">
        <v>44544</v>
      </c>
      <c r="K17" t="s">
        <v>151</v>
      </c>
      <c r="L17" t="b">
        <v>0</v>
      </c>
      <c r="N17" s="2">
        <v>44537</v>
      </c>
      <c r="O17" s="1">
        <v>44693</v>
      </c>
      <c r="P17" s="3">
        <v>0.37524305555555554</v>
      </c>
      <c r="Q17" t="str">
        <f>IFERROR(VLOOKUP(A17,base_min_vol_prc!$A$2:$A$53,1,FALSE),"")</f>
        <v>BORR</v>
      </c>
    </row>
    <row r="18" spans="1:17" x14ac:dyDescent="0.25">
      <c r="A18" t="s">
        <v>108</v>
      </c>
      <c r="B18" s="1">
        <v>44607</v>
      </c>
      <c r="C18" t="s">
        <v>109</v>
      </c>
      <c r="D18" t="s">
        <v>18</v>
      </c>
      <c r="F18">
        <v>35</v>
      </c>
      <c r="G18">
        <v>1</v>
      </c>
      <c r="H18" s="1">
        <v>44608</v>
      </c>
      <c r="I18" s="1">
        <v>44608</v>
      </c>
      <c r="J18" s="1">
        <v>44608</v>
      </c>
      <c r="K18" t="s">
        <v>110</v>
      </c>
      <c r="L18" t="b">
        <v>1</v>
      </c>
      <c r="N18" s="2">
        <v>44608</v>
      </c>
      <c r="O18" s="1">
        <v>44693</v>
      </c>
      <c r="P18" s="3">
        <v>0.3752314814814815</v>
      </c>
      <c r="Q18" t="str">
        <f>IFERROR(VLOOKUP(A18,base_min_vol_prc!$A$2:$A$53,1,FALSE),"")</f>
        <v>BXRX</v>
      </c>
    </row>
    <row r="19" spans="1:17" x14ac:dyDescent="0.25">
      <c r="A19" t="s">
        <v>174</v>
      </c>
      <c r="B19" s="1">
        <v>44512</v>
      </c>
      <c r="C19" t="s">
        <v>175</v>
      </c>
      <c r="D19" t="s">
        <v>18</v>
      </c>
      <c r="F19">
        <v>1</v>
      </c>
      <c r="G19">
        <v>1.05</v>
      </c>
      <c r="H19" s="1">
        <v>44547</v>
      </c>
      <c r="I19" s="1">
        <v>44532</v>
      </c>
      <c r="J19" s="1">
        <v>44531</v>
      </c>
      <c r="K19" t="s">
        <v>176</v>
      </c>
      <c r="L19" t="b">
        <v>0</v>
      </c>
      <c r="M19" t="s">
        <v>91</v>
      </c>
      <c r="N19" s="2">
        <v>44524</v>
      </c>
      <c r="O19" s="1">
        <v>44693</v>
      </c>
      <c r="P19" s="3">
        <v>0.37525462962962958</v>
      </c>
      <c r="Q19" t="str">
        <f>IFERROR(VLOOKUP(A19,base_min_vol_prc!$A$2:$A$53,1,FALSE),"")</f>
        <v>CBSH</v>
      </c>
    </row>
    <row r="20" spans="1:17" x14ac:dyDescent="0.25">
      <c r="A20" t="s">
        <v>117</v>
      </c>
      <c r="B20" s="1">
        <v>44600</v>
      </c>
      <c r="C20" t="s">
        <v>118</v>
      </c>
      <c r="D20" t="s">
        <v>70</v>
      </c>
      <c r="F20">
        <v>150</v>
      </c>
      <c r="G20">
        <v>1</v>
      </c>
      <c r="H20" s="1">
        <v>44601</v>
      </c>
      <c r="I20" s="1">
        <v>44601</v>
      </c>
      <c r="J20" s="1">
        <v>44601</v>
      </c>
      <c r="K20" t="s">
        <v>119</v>
      </c>
      <c r="L20" t="b">
        <v>0</v>
      </c>
      <c r="N20" s="2">
        <v>44600</v>
      </c>
      <c r="O20" s="1">
        <v>44693</v>
      </c>
      <c r="P20" s="3">
        <v>0.3752314814814815</v>
      </c>
      <c r="Q20" t="str">
        <f>IFERROR(VLOOKUP(A20,base_min_vol_prc!$A$2:$A$53,1,FALSE),"")</f>
        <v>CEAD</v>
      </c>
    </row>
    <row r="21" spans="1:17" x14ac:dyDescent="0.25">
      <c r="A21" t="s">
        <v>62</v>
      </c>
      <c r="B21" s="1">
        <v>44657</v>
      </c>
      <c r="C21" t="s">
        <v>63</v>
      </c>
      <c r="D21" t="s">
        <v>18</v>
      </c>
      <c r="F21">
        <v>12</v>
      </c>
      <c r="G21">
        <v>1</v>
      </c>
      <c r="H21" s="1">
        <v>44658</v>
      </c>
      <c r="I21" s="1">
        <v>44658</v>
      </c>
      <c r="J21" s="1">
        <v>44658</v>
      </c>
      <c r="K21" t="s">
        <v>64</v>
      </c>
      <c r="L21" t="b">
        <v>0</v>
      </c>
      <c r="N21" s="2">
        <v>44657</v>
      </c>
      <c r="O21" s="1">
        <v>44693</v>
      </c>
      <c r="P21" s="3">
        <v>0.3752199074074074</v>
      </c>
      <c r="Q21" t="str">
        <f>IFERROR(VLOOKUP(A21,base_min_vol_prc!$A$2:$A$53,1,FALSE),"")</f>
        <v>CJJD</v>
      </c>
    </row>
    <row r="22" spans="1:17" x14ac:dyDescent="0.25">
      <c r="A22" t="s">
        <v>99</v>
      </c>
      <c r="B22" s="1">
        <v>44620</v>
      </c>
      <c r="C22" t="s">
        <v>100</v>
      </c>
      <c r="D22" t="s">
        <v>18</v>
      </c>
      <c r="F22">
        <v>15</v>
      </c>
      <c r="G22">
        <v>1</v>
      </c>
      <c r="H22" s="1">
        <v>44621</v>
      </c>
      <c r="I22" s="1">
        <v>44621</v>
      </c>
      <c r="J22" s="1">
        <v>44621</v>
      </c>
      <c r="K22" t="s">
        <v>101</v>
      </c>
      <c r="L22" t="b">
        <v>1</v>
      </c>
      <c r="N22" s="2">
        <v>44620</v>
      </c>
      <c r="O22" s="1">
        <v>44693</v>
      </c>
      <c r="P22" s="3">
        <v>0.3752199074074074</v>
      </c>
      <c r="Q22" t="str">
        <f>IFERROR(VLOOKUP(A22,base_min_vol_prc!$A$2:$A$53,1,FALSE),"")</f>
        <v>CLSN</v>
      </c>
    </row>
    <row r="23" spans="1:17" x14ac:dyDescent="0.25">
      <c r="A23" t="s">
        <v>164</v>
      </c>
      <c r="B23" s="4">
        <v>44512</v>
      </c>
      <c r="C23" t="s">
        <v>165</v>
      </c>
      <c r="F23">
        <v>1</v>
      </c>
      <c r="G23">
        <v>2</v>
      </c>
      <c r="H23" s="1">
        <v>44694</v>
      </c>
      <c r="J23" s="1">
        <v>44697</v>
      </c>
      <c r="K23" t="s">
        <v>166</v>
      </c>
      <c r="M23" t="s">
        <v>167</v>
      </c>
      <c r="O23" s="1">
        <v>44693</v>
      </c>
      <c r="P23" s="3">
        <v>0.37525462962962958</v>
      </c>
      <c r="Q23" t="str">
        <f>IFERROR(VLOOKUP(A23,base_min_vol_prc!$A$2:$A$53,1,FALSE),"")</f>
        <v>CM</v>
      </c>
    </row>
    <row r="24" spans="1:17" x14ac:dyDescent="0.25">
      <c r="A24" t="s">
        <v>171</v>
      </c>
      <c r="B24" s="4">
        <v>44512</v>
      </c>
      <c r="C24" t="s">
        <v>172</v>
      </c>
      <c r="F24">
        <v>1</v>
      </c>
      <c r="G24">
        <v>3</v>
      </c>
      <c r="H24" s="1">
        <v>44742</v>
      </c>
      <c r="J24" s="1">
        <v>44743</v>
      </c>
      <c r="K24" t="s">
        <v>173</v>
      </c>
      <c r="M24" t="s">
        <v>167</v>
      </c>
      <c r="O24" s="1">
        <v>44693</v>
      </c>
      <c r="P24" s="3">
        <v>0.37525462962962958</v>
      </c>
      <c r="Q24" t="str">
        <f>IFERROR(VLOOKUP(A24,base_min_vol_prc!$A$2:$A$53,1,FALSE),"")</f>
        <v>CTO</v>
      </c>
    </row>
    <row r="25" spans="1:17" x14ac:dyDescent="0.25">
      <c r="A25" t="s">
        <v>120</v>
      </c>
      <c r="B25" s="1">
        <v>44600</v>
      </c>
      <c r="C25" t="s">
        <v>121</v>
      </c>
      <c r="D25" t="s">
        <v>18</v>
      </c>
      <c r="F25">
        <v>20</v>
      </c>
      <c r="G25">
        <v>1</v>
      </c>
      <c r="H25" s="1">
        <v>44601</v>
      </c>
      <c r="I25" s="1">
        <v>44601</v>
      </c>
      <c r="J25" s="1">
        <v>44601</v>
      </c>
      <c r="K25" t="s">
        <v>122</v>
      </c>
      <c r="L25" t="b">
        <v>0</v>
      </c>
      <c r="N25" s="2">
        <v>44600</v>
      </c>
      <c r="O25" s="1">
        <v>44693</v>
      </c>
      <c r="P25" s="3">
        <v>0.3752314814814815</v>
      </c>
      <c r="Q25" t="str">
        <f>IFERROR(VLOOKUP(A25,base_min_vol_prc!$A$2:$A$53,1,FALSE),"")</f>
        <v>CYRN</v>
      </c>
    </row>
    <row r="26" spans="1:17" x14ac:dyDescent="0.25">
      <c r="A26" t="s">
        <v>50</v>
      </c>
      <c r="B26" s="1">
        <v>44669</v>
      </c>
      <c r="C26" t="s">
        <v>51</v>
      </c>
      <c r="D26" t="s">
        <v>18</v>
      </c>
      <c r="F26">
        <v>50</v>
      </c>
      <c r="G26">
        <v>1</v>
      </c>
      <c r="H26" s="1">
        <v>44670</v>
      </c>
      <c r="I26" s="1">
        <v>44670</v>
      </c>
      <c r="J26" s="1">
        <v>44670</v>
      </c>
      <c r="K26" t="s">
        <v>52</v>
      </c>
      <c r="L26" t="b">
        <v>0</v>
      </c>
      <c r="N26" s="2">
        <v>44669</v>
      </c>
      <c r="O26" s="1">
        <v>44693</v>
      </c>
      <c r="P26" s="3">
        <v>0.3752199074074074</v>
      </c>
      <c r="Q26" t="str">
        <f>IFERROR(VLOOKUP(A26,base_min_vol_prc!$A$2:$A$53,1,FALSE),"")</f>
        <v>DFFN</v>
      </c>
    </row>
    <row r="27" spans="1:17" x14ac:dyDescent="0.25">
      <c r="A27" t="s">
        <v>140</v>
      </c>
      <c r="B27" s="1">
        <v>44553</v>
      </c>
      <c r="C27" t="s">
        <v>141</v>
      </c>
      <c r="D27" t="s">
        <v>70</v>
      </c>
      <c r="F27">
        <v>2</v>
      </c>
      <c r="G27">
        <v>1</v>
      </c>
      <c r="H27" s="1">
        <v>44581</v>
      </c>
      <c r="I27" s="1">
        <v>44581</v>
      </c>
      <c r="J27" s="1">
        <v>44581</v>
      </c>
      <c r="K27" t="s">
        <v>142</v>
      </c>
      <c r="L27" t="b">
        <v>0</v>
      </c>
      <c r="N27" s="2">
        <v>44553</v>
      </c>
      <c r="O27" s="1">
        <v>44693</v>
      </c>
      <c r="P27" s="3">
        <v>0.37524305555555554</v>
      </c>
      <c r="Q27" t="str">
        <f>IFERROR(VLOOKUP(A27,base_min_vol_prc!$A$2:$A$53,1,FALSE),"")</f>
        <v>DPSI</v>
      </c>
    </row>
    <row r="28" spans="1:17" x14ac:dyDescent="0.25">
      <c r="A28" s="14" t="s">
        <v>72</v>
      </c>
      <c r="B28" s="1">
        <v>44645</v>
      </c>
      <c r="C28" t="s">
        <v>73</v>
      </c>
      <c r="D28" t="s">
        <v>18</v>
      </c>
      <c r="F28">
        <v>1</v>
      </c>
      <c r="G28">
        <v>4</v>
      </c>
      <c r="H28" s="1">
        <v>44721</v>
      </c>
      <c r="I28" s="9">
        <v>44700</v>
      </c>
      <c r="J28" s="1">
        <v>44722</v>
      </c>
      <c r="K28" t="s">
        <v>74</v>
      </c>
      <c r="L28" t="b">
        <v>1</v>
      </c>
      <c r="N28" s="2">
        <v>44648</v>
      </c>
      <c r="O28" s="1">
        <v>44693</v>
      </c>
      <c r="P28" s="3">
        <v>0.37526620370370373</v>
      </c>
      <c r="Q28" t="str">
        <f>IFERROR(VLOOKUP(A28,base_min_vol_prc!$A$2:$A$53,1,FALSE),"")</f>
        <v>DXCM</v>
      </c>
    </row>
    <row r="29" spans="1:17" x14ac:dyDescent="0.25">
      <c r="A29" t="s">
        <v>79</v>
      </c>
      <c r="B29" s="1">
        <v>44638</v>
      </c>
      <c r="C29" t="s">
        <v>80</v>
      </c>
      <c r="F29">
        <v>3</v>
      </c>
      <c r="G29">
        <v>1</v>
      </c>
      <c r="I29" s="1">
        <v>44642</v>
      </c>
      <c r="J29" s="1">
        <v>44656</v>
      </c>
      <c r="K29" t="s">
        <v>81</v>
      </c>
      <c r="O29" s="1">
        <v>44693</v>
      </c>
      <c r="P29" s="3">
        <v>0.37512731481481482</v>
      </c>
      <c r="Q29" t="str">
        <f>IFERROR(VLOOKUP(A29,base_min_vol_prc!$A$2:$A$53,1,FALSE),"")</f>
        <v>ENOV</v>
      </c>
    </row>
    <row r="30" spans="1:17" x14ac:dyDescent="0.25">
      <c r="A30" t="s">
        <v>92</v>
      </c>
      <c r="B30" s="1">
        <v>44623</v>
      </c>
      <c r="C30" t="s">
        <v>93</v>
      </c>
      <c r="D30" t="s">
        <v>94</v>
      </c>
      <c r="F30">
        <v>4</v>
      </c>
      <c r="G30">
        <v>1</v>
      </c>
      <c r="H30" s="1">
        <v>44628</v>
      </c>
      <c r="I30" s="1">
        <v>44628</v>
      </c>
      <c r="J30" s="1">
        <v>44628</v>
      </c>
      <c r="K30" t="s">
        <v>95</v>
      </c>
      <c r="L30" t="b">
        <v>0</v>
      </c>
      <c r="N30" s="2">
        <v>44630</v>
      </c>
      <c r="O30" s="1">
        <v>44693</v>
      </c>
      <c r="P30" s="3">
        <v>0.3752199074074074</v>
      </c>
      <c r="Q30" t="str">
        <f>IFERROR(VLOOKUP(A30,base_min_vol_prc!$A$2:$A$53,1,FALSE),"")</f>
        <v>EP</v>
      </c>
    </row>
    <row r="31" spans="1:17" x14ac:dyDescent="0.25">
      <c r="A31" t="s">
        <v>128</v>
      </c>
      <c r="B31" s="1">
        <v>44589</v>
      </c>
      <c r="C31" t="s">
        <v>129</v>
      </c>
      <c r="D31" t="s">
        <v>77</v>
      </c>
      <c r="F31">
        <v>20</v>
      </c>
      <c r="G31">
        <v>1</v>
      </c>
      <c r="H31" s="1">
        <v>44600</v>
      </c>
      <c r="I31" s="1">
        <v>44600</v>
      </c>
      <c r="J31" s="1">
        <v>44600</v>
      </c>
      <c r="K31" t="s">
        <v>130</v>
      </c>
      <c r="L31" t="b">
        <v>1</v>
      </c>
      <c r="N31" s="2">
        <v>44589</v>
      </c>
      <c r="O31" s="1">
        <v>44693</v>
      </c>
      <c r="P31" s="3">
        <v>0.3752314814814815</v>
      </c>
      <c r="Q31" t="str">
        <f>IFERROR(VLOOKUP(A31,base_min_vol_prc!$A$2:$A$53,1,FALSE),"")</f>
        <v>ESGC</v>
      </c>
    </row>
    <row r="32" spans="1:17" x14ac:dyDescent="0.25">
      <c r="A32" t="s">
        <v>23</v>
      </c>
      <c r="B32" s="12">
        <v>44686</v>
      </c>
      <c r="C32" t="s">
        <v>24</v>
      </c>
      <c r="D32" t="s">
        <v>18</v>
      </c>
      <c r="F32" s="8">
        <v>15</v>
      </c>
      <c r="G32" s="8">
        <v>1</v>
      </c>
      <c r="H32" s="1">
        <v>44687</v>
      </c>
      <c r="I32" s="1">
        <v>44687</v>
      </c>
      <c r="J32" s="1">
        <v>44687</v>
      </c>
      <c r="K32" t="s">
        <v>25</v>
      </c>
      <c r="L32" t="b">
        <v>1</v>
      </c>
      <c r="N32" s="2">
        <v>44686</v>
      </c>
      <c r="O32" s="1">
        <v>44693</v>
      </c>
      <c r="P32" s="3">
        <v>0.37520833333333337</v>
      </c>
      <c r="Q32" t="str">
        <f>IFERROR(VLOOKUP(A32,base_min_vol_prc!$A$2:$A$53,1,FALSE),"")</f>
        <v>EVFM</v>
      </c>
    </row>
    <row r="33" spans="1:17" x14ac:dyDescent="0.25">
      <c r="A33" t="s">
        <v>161</v>
      </c>
      <c r="B33" s="1">
        <v>44515</v>
      </c>
      <c r="C33" t="s">
        <v>162</v>
      </c>
      <c r="D33" t="s">
        <v>18</v>
      </c>
      <c r="F33">
        <v>1</v>
      </c>
      <c r="G33">
        <v>1.1000000000000001</v>
      </c>
      <c r="H33" s="1">
        <v>44547</v>
      </c>
      <c r="I33" s="1">
        <v>44545</v>
      </c>
      <c r="J33" s="1">
        <v>44544</v>
      </c>
      <c r="K33" t="s">
        <v>163</v>
      </c>
      <c r="L33" t="b">
        <v>0</v>
      </c>
      <c r="M33" t="s">
        <v>91</v>
      </c>
      <c r="N33" s="2">
        <v>44515</v>
      </c>
      <c r="O33" s="1">
        <v>44693</v>
      </c>
      <c r="P33" s="3">
        <v>0.37525462962962958</v>
      </c>
      <c r="Q33" t="str">
        <f>IFERROR(VLOOKUP(A33,base_min_vol_prc!$A$2:$A$53,1,FALSE),"")</f>
        <v>FGBI</v>
      </c>
    </row>
    <row r="34" spans="1:17" x14ac:dyDescent="0.25">
      <c r="A34" t="s">
        <v>131</v>
      </c>
      <c r="B34" s="1">
        <v>44588</v>
      </c>
      <c r="C34" t="s">
        <v>132</v>
      </c>
      <c r="D34" t="s">
        <v>18</v>
      </c>
      <c r="F34">
        <v>6</v>
      </c>
      <c r="G34">
        <v>1</v>
      </c>
      <c r="H34" s="1">
        <v>44620</v>
      </c>
      <c r="I34" s="1">
        <v>44620</v>
      </c>
      <c r="J34" s="1">
        <v>44620</v>
      </c>
      <c r="K34" t="s">
        <v>133</v>
      </c>
      <c r="L34" t="b">
        <v>0</v>
      </c>
      <c r="N34" s="2">
        <v>44588</v>
      </c>
      <c r="O34" s="1">
        <v>44693</v>
      </c>
      <c r="P34" s="3">
        <v>0.3752314814814815</v>
      </c>
      <c r="Q34" t="str">
        <f>IFERROR(VLOOKUP(A34,base_min_vol_prc!$A$2:$A$53,1,FALSE),"")</f>
        <v>GECC</v>
      </c>
    </row>
    <row r="35" spans="1:17" x14ac:dyDescent="0.25">
      <c r="A35" t="s">
        <v>126</v>
      </c>
      <c r="B35" s="1">
        <v>44593</v>
      </c>
      <c r="C35" t="s">
        <v>124</v>
      </c>
      <c r="F35">
        <v>1</v>
      </c>
      <c r="G35">
        <v>20</v>
      </c>
      <c r="H35" s="1">
        <v>44757</v>
      </c>
      <c r="J35" s="1">
        <v>44760</v>
      </c>
      <c r="K35" t="s">
        <v>127</v>
      </c>
      <c r="L35" t="b">
        <v>1</v>
      </c>
      <c r="O35" s="1">
        <v>44693</v>
      </c>
      <c r="P35" s="3">
        <v>0.37526620370370373</v>
      </c>
      <c r="Q35" t="str">
        <f>IFERROR(VLOOKUP(A35,base_min_vol_prc!$A$2:$A$53,1,FALSE),"")</f>
        <v>GOOG</v>
      </c>
    </row>
    <row r="36" spans="1:17" ht="14.25" customHeight="1" x14ac:dyDescent="0.25">
      <c r="A36" t="s">
        <v>123</v>
      </c>
      <c r="B36" s="1">
        <v>44593</v>
      </c>
      <c r="C36" t="s">
        <v>124</v>
      </c>
      <c r="F36">
        <v>1</v>
      </c>
      <c r="G36">
        <v>20</v>
      </c>
      <c r="H36" s="1">
        <v>44757</v>
      </c>
      <c r="J36" s="1">
        <v>44760</v>
      </c>
      <c r="K36" t="s">
        <v>125</v>
      </c>
      <c r="L36" t="b">
        <v>1</v>
      </c>
      <c r="O36" s="1">
        <v>44693</v>
      </c>
      <c r="P36" s="3">
        <v>0.37526620370370373</v>
      </c>
      <c r="Q36" t="str">
        <f>IFERROR(VLOOKUP(A36,base_min_vol_prc!$A$2:$A$53,1,FALSE),"")</f>
        <v>GOOGL</v>
      </c>
    </row>
    <row r="37" spans="1:17" x14ac:dyDescent="0.25">
      <c r="A37" t="s">
        <v>16</v>
      </c>
      <c r="B37" s="12">
        <v>44691</v>
      </c>
      <c r="C37" t="s">
        <v>17</v>
      </c>
      <c r="D37" t="s">
        <v>18</v>
      </c>
      <c r="F37" s="8">
        <v>5</v>
      </c>
      <c r="G37" s="8">
        <v>1</v>
      </c>
      <c r="H37" s="12">
        <v>44701</v>
      </c>
      <c r="I37" s="12">
        <v>44701</v>
      </c>
      <c r="J37" s="12">
        <v>44701</v>
      </c>
      <c r="K37" t="s">
        <v>19</v>
      </c>
      <c r="L37" t="b">
        <v>1</v>
      </c>
      <c r="N37" s="2">
        <v>44692</v>
      </c>
      <c r="O37" s="1">
        <v>44693</v>
      </c>
      <c r="P37" s="3">
        <v>0.37520833333333337</v>
      </c>
      <c r="Q37" t="str">
        <f>IFERROR(VLOOKUP(A37,base_min_vol_prc!$A$2:$A$53,1,FALSE),"")</f>
        <v>HIVE</v>
      </c>
    </row>
    <row r="38" spans="1:17" x14ac:dyDescent="0.25">
      <c r="A38" t="s">
        <v>68</v>
      </c>
      <c r="B38" s="1">
        <v>44651</v>
      </c>
      <c r="C38" t="s">
        <v>69</v>
      </c>
      <c r="D38" t="s">
        <v>70</v>
      </c>
      <c r="F38">
        <v>8</v>
      </c>
      <c r="G38">
        <v>1</v>
      </c>
      <c r="H38" s="1">
        <v>44652</v>
      </c>
      <c r="I38" s="1">
        <v>44652</v>
      </c>
      <c r="J38" s="1">
        <v>44652</v>
      </c>
      <c r="K38" t="s">
        <v>71</v>
      </c>
      <c r="L38" t="b">
        <v>0</v>
      </c>
      <c r="N38" s="2">
        <v>44652</v>
      </c>
      <c r="O38" s="1">
        <v>44693</v>
      </c>
      <c r="P38" s="3">
        <v>0.3752199074074074</v>
      </c>
      <c r="Q38" t="str">
        <f>IFERROR(VLOOKUP(A38,base_min_vol_prc!$A$2:$A$53,1,FALSE),"")</f>
        <v>IVDA</v>
      </c>
    </row>
    <row r="39" spans="1:17" x14ac:dyDescent="0.25">
      <c r="A39" t="s">
        <v>32</v>
      </c>
      <c r="B39" s="12">
        <v>44684</v>
      </c>
      <c r="C39" t="s">
        <v>33</v>
      </c>
      <c r="F39">
        <v>10</v>
      </c>
      <c r="G39">
        <v>1</v>
      </c>
      <c r="H39" s="8"/>
      <c r="I39" s="12">
        <v>44718</v>
      </c>
      <c r="J39" s="1">
        <v>44718</v>
      </c>
      <c r="K39" t="s">
        <v>34</v>
      </c>
      <c r="O39" s="1">
        <v>44693</v>
      </c>
      <c r="P39" s="3">
        <v>0.37518518518518523</v>
      </c>
      <c r="Q39" t="str">
        <f>IFERROR(VLOOKUP(A39,base_min_vol_prc!$A$2:$A$53,1,FALSE),"")</f>
        <v>IVR</v>
      </c>
    </row>
    <row r="40" spans="1:17" x14ac:dyDescent="0.25">
      <c r="A40" t="s">
        <v>158</v>
      </c>
      <c r="B40" s="1">
        <v>44517</v>
      </c>
      <c r="C40" t="s">
        <v>159</v>
      </c>
      <c r="D40" t="s">
        <v>18</v>
      </c>
      <c r="F40">
        <v>2</v>
      </c>
      <c r="G40">
        <v>3</v>
      </c>
      <c r="H40" s="1">
        <v>44578</v>
      </c>
      <c r="I40" s="1">
        <v>44564</v>
      </c>
      <c r="J40" s="1">
        <v>44579</v>
      </c>
      <c r="K40" t="s">
        <v>160</v>
      </c>
      <c r="L40" t="b">
        <v>0</v>
      </c>
      <c r="N40" s="2">
        <v>44690</v>
      </c>
      <c r="O40" s="1">
        <v>44693</v>
      </c>
      <c r="P40" s="3">
        <v>0.37525462962962958</v>
      </c>
      <c r="Q40" t="str">
        <f>IFERROR(VLOOKUP(A40,base_min_vol_prc!$A$2:$A$53,1,FALSE),"")</f>
        <v>MBIN</v>
      </c>
    </row>
    <row r="41" spans="1:17" x14ac:dyDescent="0.25">
      <c r="A41" t="s">
        <v>26</v>
      </c>
      <c r="B41" s="9">
        <v>44685</v>
      </c>
      <c r="C41" t="s">
        <v>27</v>
      </c>
      <c r="D41" t="s">
        <v>18</v>
      </c>
      <c r="F41" s="13">
        <v>30</v>
      </c>
      <c r="G41" s="13">
        <v>1</v>
      </c>
      <c r="H41" s="1">
        <v>44687</v>
      </c>
      <c r="I41" s="1">
        <v>44687</v>
      </c>
      <c r="J41" s="1">
        <v>44687</v>
      </c>
      <c r="K41" t="s">
        <v>28</v>
      </c>
      <c r="L41" t="b">
        <v>0</v>
      </c>
      <c r="N41" s="2">
        <v>44687</v>
      </c>
      <c r="O41" s="1">
        <v>44693</v>
      </c>
      <c r="P41" s="3">
        <v>0.37520833333333337</v>
      </c>
      <c r="Q41" t="str">
        <f>IFERROR(VLOOKUP(A41,base_min_vol_prc!$A$2:$A$53,1,FALSE),"")</f>
        <v>METX</v>
      </c>
    </row>
    <row r="42" spans="1:17" x14ac:dyDescent="0.25">
      <c r="A42" t="s">
        <v>75</v>
      </c>
      <c r="B42" s="1">
        <v>44643</v>
      </c>
      <c r="C42" t="s">
        <v>76</v>
      </c>
      <c r="D42" t="s">
        <v>77</v>
      </c>
      <c r="F42">
        <v>4</v>
      </c>
      <c r="G42">
        <v>1</v>
      </c>
      <c r="H42" s="1">
        <v>44656</v>
      </c>
      <c r="I42" s="1">
        <v>44656</v>
      </c>
      <c r="J42" s="1">
        <v>44656</v>
      </c>
      <c r="K42" t="s">
        <v>78</v>
      </c>
      <c r="L42" t="b">
        <v>1</v>
      </c>
      <c r="N42" s="2">
        <v>44643</v>
      </c>
      <c r="O42" s="1">
        <v>44693</v>
      </c>
      <c r="P42" s="3">
        <v>0.3752199074074074</v>
      </c>
      <c r="Q42" t="str">
        <f>IFERROR(VLOOKUP(A42,base_min_vol_prc!$A$2:$A$53,1,FALSE),"")</f>
        <v>MFA</v>
      </c>
    </row>
    <row r="43" spans="1:17" x14ac:dyDescent="0.25">
      <c r="A43" t="s">
        <v>146</v>
      </c>
      <c r="B43" s="1">
        <v>44537</v>
      </c>
      <c r="C43" t="s">
        <v>147</v>
      </c>
      <c r="D43" t="s">
        <v>18</v>
      </c>
      <c r="F43">
        <v>1</v>
      </c>
      <c r="G43">
        <v>2</v>
      </c>
      <c r="H43" s="1">
        <v>44565</v>
      </c>
      <c r="I43" s="1">
        <v>44550</v>
      </c>
      <c r="J43" s="1">
        <v>44566</v>
      </c>
      <c r="K43" t="s">
        <v>148</v>
      </c>
      <c r="L43" t="b">
        <v>1</v>
      </c>
      <c r="M43" t="s">
        <v>91</v>
      </c>
      <c r="N43" s="2">
        <v>44567</v>
      </c>
      <c r="O43" s="1">
        <v>44693</v>
      </c>
      <c r="P43" s="3">
        <v>0.37524305555555554</v>
      </c>
      <c r="Q43" t="str">
        <f>IFERROR(VLOOKUP(A43,base_min_vol_prc!$A$2:$A$53,1,FALSE),"")</f>
        <v>NSSC</v>
      </c>
    </row>
    <row r="44" spans="1:17" x14ac:dyDescent="0.25">
      <c r="A44" t="s">
        <v>41</v>
      </c>
      <c r="B44" s="1">
        <v>44678</v>
      </c>
      <c r="C44" t="s">
        <v>42</v>
      </c>
      <c r="D44" t="s">
        <v>18</v>
      </c>
      <c r="F44">
        <v>25</v>
      </c>
      <c r="G44">
        <v>1</v>
      </c>
      <c r="H44" s="1">
        <v>44680</v>
      </c>
      <c r="I44" s="1">
        <v>44680</v>
      </c>
      <c r="J44" s="1">
        <v>44680</v>
      </c>
      <c r="K44" t="s">
        <v>43</v>
      </c>
      <c r="L44" t="b">
        <v>0</v>
      </c>
      <c r="N44" s="2">
        <v>44678</v>
      </c>
      <c r="O44" s="1">
        <v>44693</v>
      </c>
      <c r="P44" s="3">
        <v>0.37520833333333337</v>
      </c>
      <c r="Q44" t="str">
        <f>IFERROR(VLOOKUP(A44,base_min_vol_prc!$A$2:$A$53,1,FALSE),"")</f>
        <v>NVCN</v>
      </c>
    </row>
    <row r="45" spans="1:17" x14ac:dyDescent="0.25">
      <c r="A45" t="s">
        <v>180</v>
      </c>
      <c r="B45" s="1">
        <v>44509</v>
      </c>
      <c r="C45" t="s">
        <v>181</v>
      </c>
      <c r="D45" t="s">
        <v>18</v>
      </c>
      <c r="F45">
        <v>1</v>
      </c>
      <c r="G45">
        <v>2</v>
      </c>
      <c r="H45" s="1">
        <v>44543</v>
      </c>
      <c r="I45" s="1">
        <v>44529</v>
      </c>
      <c r="J45" s="1">
        <v>44544</v>
      </c>
      <c r="K45" t="s">
        <v>182</v>
      </c>
      <c r="L45" t="b">
        <v>1</v>
      </c>
      <c r="M45" t="s">
        <v>91</v>
      </c>
      <c r="N45" s="2">
        <v>44509</v>
      </c>
      <c r="O45" s="1">
        <v>44693</v>
      </c>
      <c r="P45" s="3">
        <v>0.37525462962962958</v>
      </c>
      <c r="Q45" t="str">
        <f>IFERROR(VLOOKUP(A45,base_min_vol_prc!$A$2:$A$53,1,FALSE),"")</f>
        <v>PLUS</v>
      </c>
    </row>
    <row r="46" spans="1:17" x14ac:dyDescent="0.25">
      <c r="A46" t="s">
        <v>88</v>
      </c>
      <c r="B46" s="1">
        <v>44628</v>
      </c>
      <c r="C46" t="s">
        <v>89</v>
      </c>
      <c r="D46" t="s">
        <v>18</v>
      </c>
      <c r="F46">
        <v>1</v>
      </c>
      <c r="G46">
        <v>2</v>
      </c>
      <c r="H46" s="1">
        <v>44649</v>
      </c>
      <c r="I46" s="1">
        <v>44638</v>
      </c>
      <c r="J46" s="1">
        <v>44650</v>
      </c>
      <c r="K46" t="s">
        <v>90</v>
      </c>
      <c r="L46" t="b">
        <v>0</v>
      </c>
      <c r="M46" t="s">
        <v>91</v>
      </c>
      <c r="N46" s="2">
        <v>44629</v>
      </c>
      <c r="O46" s="1">
        <v>44693</v>
      </c>
      <c r="P46" s="3">
        <v>0.3752199074074074</v>
      </c>
      <c r="Q46" t="str">
        <f>IFERROR(VLOOKUP(A46,base_min_vol_prc!$A$2:$A$53,1,FALSE),"")</f>
        <v>PTSI</v>
      </c>
    </row>
    <row r="47" spans="1:17" x14ac:dyDescent="0.25">
      <c r="A47" t="s">
        <v>137</v>
      </c>
      <c r="B47" s="1">
        <v>44564</v>
      </c>
      <c r="C47" t="s">
        <v>138</v>
      </c>
      <c r="D47" t="s">
        <v>18</v>
      </c>
      <c r="F47">
        <v>1</v>
      </c>
      <c r="G47">
        <v>2</v>
      </c>
      <c r="H47" s="1">
        <v>44593</v>
      </c>
      <c r="I47" s="1">
        <v>44586</v>
      </c>
      <c r="J47" s="1">
        <v>44594</v>
      </c>
      <c r="K47" t="s">
        <v>139</v>
      </c>
      <c r="L47" t="b">
        <v>1</v>
      </c>
      <c r="M47" t="s">
        <v>91</v>
      </c>
      <c r="N47" s="2">
        <v>44572</v>
      </c>
      <c r="O47" s="1">
        <v>44693</v>
      </c>
      <c r="P47" s="3">
        <v>0.37524305555555554</v>
      </c>
      <c r="Q47" t="str">
        <f>IFERROR(VLOOKUP(A47,base_min_vol_prc!$A$2:$A$53,1,FALSE),"")</f>
        <v>SGH</v>
      </c>
    </row>
    <row r="48" spans="1:17" x14ac:dyDescent="0.25">
      <c r="A48" t="s">
        <v>168</v>
      </c>
      <c r="B48" s="4">
        <v>44512</v>
      </c>
      <c r="C48" t="s">
        <v>169</v>
      </c>
      <c r="F48">
        <v>1</v>
      </c>
      <c r="G48">
        <v>10</v>
      </c>
      <c r="H48" s="1">
        <v>44740</v>
      </c>
      <c r="J48" s="1">
        <v>44741</v>
      </c>
      <c r="K48" t="s">
        <v>170</v>
      </c>
      <c r="M48" t="s">
        <v>167</v>
      </c>
      <c r="O48" s="1">
        <v>44693</v>
      </c>
      <c r="P48" s="3">
        <v>0.37525462962962958</v>
      </c>
      <c r="Q48" t="str">
        <f>IFERROR(VLOOKUP(A48,base_min_vol_prc!$A$2:$A$53,1,FALSE),"")</f>
        <v>SHOP</v>
      </c>
    </row>
    <row r="49" spans="1:17" x14ac:dyDescent="0.25">
      <c r="A49" t="s">
        <v>134</v>
      </c>
      <c r="B49" s="1">
        <v>44571</v>
      </c>
      <c r="C49" t="s">
        <v>135</v>
      </c>
      <c r="D49" t="s">
        <v>77</v>
      </c>
      <c r="F49">
        <v>1.0306</v>
      </c>
      <c r="G49">
        <v>1</v>
      </c>
      <c r="H49" s="1">
        <v>44585</v>
      </c>
      <c r="I49" s="1">
        <v>44585</v>
      </c>
      <c r="J49" s="1">
        <v>44585</v>
      </c>
      <c r="K49" t="s">
        <v>136</v>
      </c>
      <c r="L49" t="b">
        <v>1</v>
      </c>
      <c r="N49" s="2">
        <v>44586</v>
      </c>
      <c r="O49" s="1">
        <v>44693</v>
      </c>
      <c r="P49" s="3">
        <v>0.3752314814814815</v>
      </c>
      <c r="Q49" t="str">
        <f>IFERROR(VLOOKUP(A49,base_min_vol_prc!$A$2:$A$53,1,FALSE),"")</f>
        <v>SLG</v>
      </c>
    </row>
    <row r="50" spans="1:17" x14ac:dyDescent="0.25">
      <c r="A50" t="s">
        <v>183</v>
      </c>
      <c r="B50" s="1">
        <v>44501</v>
      </c>
      <c r="C50" t="s">
        <v>184</v>
      </c>
      <c r="D50" t="s">
        <v>18</v>
      </c>
      <c r="F50">
        <v>50</v>
      </c>
      <c r="G50">
        <v>1</v>
      </c>
      <c r="H50" s="1">
        <v>44502</v>
      </c>
      <c r="I50" s="1">
        <v>44502</v>
      </c>
      <c r="J50" s="1">
        <v>44502</v>
      </c>
      <c r="K50" t="s">
        <v>185</v>
      </c>
      <c r="L50" t="b">
        <v>0</v>
      </c>
      <c r="N50" s="2">
        <v>44515</v>
      </c>
      <c r="O50" s="1">
        <v>44693</v>
      </c>
      <c r="P50" s="3">
        <v>0.37525462962962958</v>
      </c>
      <c r="Q50" t="str">
        <f>IFERROR(VLOOKUP(A50,base_min_vol_prc!$A$2:$A$53,1,FALSE),"")</f>
        <v>SURG</v>
      </c>
    </row>
    <row r="51" spans="1:17" x14ac:dyDescent="0.25">
      <c r="A51" t="s">
        <v>47</v>
      </c>
      <c r="B51" s="1">
        <v>44673</v>
      </c>
      <c r="C51" t="s">
        <v>48</v>
      </c>
      <c r="D51" t="s">
        <v>18</v>
      </c>
      <c r="F51">
        <v>150</v>
      </c>
      <c r="G51">
        <v>1</v>
      </c>
      <c r="H51" s="1">
        <v>44676</v>
      </c>
      <c r="I51" s="1">
        <v>44676</v>
      </c>
      <c r="J51" s="1">
        <v>44676</v>
      </c>
      <c r="K51" t="s">
        <v>49</v>
      </c>
      <c r="L51" t="b">
        <v>0</v>
      </c>
      <c r="N51" s="2">
        <v>44676</v>
      </c>
      <c r="O51" s="1">
        <v>44693</v>
      </c>
      <c r="P51" s="3">
        <v>0.37520833333333337</v>
      </c>
      <c r="Q51" t="str">
        <f>IFERROR(VLOOKUP(A51,base_min_vol_prc!$A$2:$A$53,1,FALSE),"")</f>
        <v>TBLT</v>
      </c>
    </row>
    <row r="52" spans="1:17" x14ac:dyDescent="0.25">
      <c r="A52" t="s">
        <v>152</v>
      </c>
      <c r="B52" s="1">
        <v>44531</v>
      </c>
      <c r="C52" t="s">
        <v>153</v>
      </c>
      <c r="D52" t="s">
        <v>18</v>
      </c>
      <c r="F52">
        <v>5</v>
      </c>
      <c r="G52">
        <v>1</v>
      </c>
      <c r="H52" s="1">
        <v>44553</v>
      </c>
      <c r="I52" s="1">
        <v>44553</v>
      </c>
      <c r="J52" s="1">
        <v>44553</v>
      </c>
      <c r="K52" t="s">
        <v>154</v>
      </c>
      <c r="L52" t="b">
        <v>0</v>
      </c>
      <c r="N52" s="2">
        <v>44547</v>
      </c>
      <c r="O52" s="1">
        <v>44693</v>
      </c>
      <c r="P52" s="3">
        <v>0.37524305555555554</v>
      </c>
      <c r="Q52" t="str">
        <f>IFERROR(VLOOKUP(A52,base_min_vol_prc!$A$2:$A$53,1,FALSE),"")</f>
        <v>TEDU</v>
      </c>
    </row>
    <row r="53" spans="1:17" x14ac:dyDescent="0.25">
      <c r="A53" t="s">
        <v>20</v>
      </c>
      <c r="B53" s="1">
        <v>44687</v>
      </c>
      <c r="C53" t="s">
        <v>21</v>
      </c>
      <c r="D53" t="s">
        <v>18</v>
      </c>
      <c r="F53" s="8">
        <v>50</v>
      </c>
      <c r="G53" s="8">
        <v>1</v>
      </c>
      <c r="H53" s="1">
        <v>44690</v>
      </c>
      <c r="I53" s="1">
        <v>44690</v>
      </c>
      <c r="J53" s="1">
        <v>44690</v>
      </c>
      <c r="K53" t="s">
        <v>22</v>
      </c>
      <c r="L53" t="b">
        <v>1</v>
      </c>
      <c r="N53" s="2">
        <v>44690</v>
      </c>
      <c r="O53" s="1">
        <v>44693</v>
      </c>
      <c r="P53" s="3">
        <v>0.37520833333333337</v>
      </c>
      <c r="Q53" t="str">
        <f>IFERROR(VLOOKUP(A53,base_min_vol_prc!$A$2:$A$53,1,FALSE),"")</f>
        <v>TXMD</v>
      </c>
    </row>
    <row r="54" spans="1:17" x14ac:dyDescent="0.25">
      <c r="A54" t="s">
        <v>111</v>
      </c>
      <c r="B54" s="1">
        <v>44603</v>
      </c>
      <c r="C54" t="s">
        <v>112</v>
      </c>
      <c r="D54" t="s">
        <v>70</v>
      </c>
      <c r="F54">
        <v>30</v>
      </c>
      <c r="G54">
        <v>1</v>
      </c>
      <c r="H54" s="1">
        <v>44606</v>
      </c>
      <c r="I54" s="1">
        <v>44606</v>
      </c>
      <c r="J54" s="1">
        <v>44606</v>
      </c>
      <c r="K54" t="s">
        <v>113</v>
      </c>
      <c r="L54" t="b">
        <v>0</v>
      </c>
      <c r="N54" s="2">
        <v>44606</v>
      </c>
      <c r="O54" s="1">
        <v>44693</v>
      </c>
      <c r="P54" s="3">
        <v>0.3752314814814815</v>
      </c>
      <c r="Q54" t="str">
        <f>IFERROR(VLOOKUP(A54,base_min_vol_prc!$A$2:$A$53,1,FALSE),"")</f>
        <v>VIVK</v>
      </c>
    </row>
    <row r="55" spans="1:17" x14ac:dyDescent="0.25">
      <c r="A55" t="s">
        <v>102</v>
      </c>
      <c r="B55" s="1">
        <v>44617</v>
      </c>
      <c r="C55" t="s">
        <v>103</v>
      </c>
      <c r="D55" t="s">
        <v>77</v>
      </c>
      <c r="F55">
        <v>2</v>
      </c>
      <c r="G55">
        <v>3</v>
      </c>
      <c r="H55" s="1">
        <v>44643</v>
      </c>
      <c r="I55" s="1">
        <v>44629</v>
      </c>
      <c r="J55" s="1">
        <v>44644</v>
      </c>
      <c r="K55" t="s">
        <v>104</v>
      </c>
      <c r="L55" t="b">
        <v>1</v>
      </c>
      <c r="M55" t="s">
        <v>91</v>
      </c>
      <c r="N55" s="2">
        <v>44628</v>
      </c>
      <c r="O55" s="1">
        <v>44693</v>
      </c>
      <c r="P55" s="3">
        <v>0.3752314814814815</v>
      </c>
      <c r="Q55" t="str">
        <f>IFERROR(VLOOKUP(A55,base_min_vol_prc!$A$2:$A$53,1,FALSE),"")</f>
        <v>WRB</v>
      </c>
    </row>
    <row r="56" spans="1:17" x14ac:dyDescent="0.25">
      <c r="A56" t="s">
        <v>59</v>
      </c>
      <c r="B56" s="1">
        <v>44662</v>
      </c>
      <c r="C56" t="s">
        <v>60</v>
      </c>
      <c r="D56" t="s">
        <v>18</v>
      </c>
      <c r="F56">
        <v>35</v>
      </c>
      <c r="G56">
        <v>1</v>
      </c>
      <c r="H56" s="1">
        <v>44663</v>
      </c>
      <c r="I56" s="1">
        <v>44663</v>
      </c>
      <c r="J56" s="1">
        <v>44663</v>
      </c>
      <c r="K56" t="s">
        <v>61</v>
      </c>
      <c r="L56" t="b">
        <v>0</v>
      </c>
      <c r="N56" s="2">
        <v>44669</v>
      </c>
      <c r="O56" s="1">
        <v>44693</v>
      </c>
      <c r="P56" s="3">
        <v>0.3752199074074074</v>
      </c>
      <c r="Q56" t="str">
        <f>IFERROR(VLOOKUP(A56,base_min_vol_prc!$A$2:$A$53,1,FALSE),"")</f>
        <v>ZSAN</v>
      </c>
    </row>
    <row r="57" spans="1:17" x14ac:dyDescent="0.25">
      <c r="A57" t="s">
        <v>177</v>
      </c>
      <c r="B57" s="1">
        <v>44510</v>
      </c>
      <c r="C57" t="s">
        <v>178</v>
      </c>
      <c r="D57" t="s">
        <v>18</v>
      </c>
      <c r="F57">
        <v>1</v>
      </c>
      <c r="G57">
        <v>1.1000000000000001</v>
      </c>
      <c r="H57" s="1">
        <v>44582</v>
      </c>
      <c r="I57" s="1">
        <v>44567</v>
      </c>
      <c r="J57" s="1">
        <v>44566</v>
      </c>
      <c r="K57" t="s">
        <v>179</v>
      </c>
      <c r="L57" t="b">
        <v>1</v>
      </c>
      <c r="M57" t="s">
        <v>91</v>
      </c>
      <c r="N57" s="2">
        <v>44524</v>
      </c>
      <c r="O57" s="1">
        <v>44693</v>
      </c>
      <c r="P57" s="3">
        <v>0.37525462962962958</v>
      </c>
      <c r="Q57" t="str">
        <f>IFERROR(VLOOKUP(A57,base_min_vol_prc!$A$2:$A$53,1,FALSE),"")</f>
        <v>ZYXI</v>
      </c>
    </row>
    <row r="62" spans="1:17" s="5" customFormat="1" ht="75" x14ac:dyDescent="0.25">
      <c r="A62" s="6" t="s">
        <v>171</v>
      </c>
      <c r="B62" s="5" t="s">
        <v>189</v>
      </c>
      <c r="C62" s="6" t="s">
        <v>322</v>
      </c>
      <c r="D62" s="5" t="s">
        <v>190</v>
      </c>
    </row>
    <row r="63" spans="1:17" ht="45" x14ac:dyDescent="0.25">
      <c r="A63" s="6" t="s">
        <v>164</v>
      </c>
      <c r="B63" s="5" t="s">
        <v>189</v>
      </c>
      <c r="C63" s="6" t="s">
        <v>323</v>
      </c>
      <c r="D63" s="5" t="s">
        <v>191</v>
      </c>
      <c r="E63" s="6" t="s">
        <v>324</v>
      </c>
      <c r="F63" s="5"/>
      <c r="G63" s="5"/>
      <c r="H63" s="5"/>
    </row>
    <row r="64" spans="1:17" ht="75" x14ac:dyDescent="0.25">
      <c r="A64" s="6" t="s">
        <v>168</v>
      </c>
      <c r="B64" s="5" t="s">
        <v>189</v>
      </c>
      <c r="C64" s="6" t="s">
        <v>321</v>
      </c>
      <c r="D64" s="5" t="s">
        <v>190</v>
      </c>
      <c r="E64" s="5"/>
      <c r="F64" s="5"/>
      <c r="G64" s="5"/>
      <c r="H64" s="5"/>
    </row>
    <row r="65" spans="1:9" x14ac:dyDescent="0.25">
      <c r="A65" s="5"/>
      <c r="B65" s="5"/>
      <c r="C65" s="5"/>
      <c r="D65" s="5"/>
      <c r="E65" s="5"/>
      <c r="F65" s="5"/>
      <c r="G65" s="5"/>
      <c r="H65" s="5"/>
    </row>
    <row r="66" spans="1:9" x14ac:dyDescent="0.25">
      <c r="A66" s="6" t="s">
        <v>16</v>
      </c>
      <c r="B66" s="6" t="s">
        <v>192</v>
      </c>
      <c r="C66" s="31" t="s">
        <v>195</v>
      </c>
      <c r="D66" s="10"/>
      <c r="E66" s="10"/>
      <c r="F66" s="32" t="s">
        <v>328</v>
      </c>
      <c r="G66" s="10"/>
      <c r="H66" s="10"/>
      <c r="I66" s="11"/>
    </row>
    <row r="67" spans="1:9" ht="45" x14ac:dyDescent="0.25">
      <c r="A67" s="6" t="s">
        <v>193</v>
      </c>
      <c r="B67" s="5" t="s">
        <v>194</v>
      </c>
      <c r="C67" s="31"/>
      <c r="D67" s="6" t="s">
        <v>326</v>
      </c>
      <c r="E67" s="6" t="s">
        <v>327</v>
      </c>
      <c r="F67" s="32"/>
      <c r="G67" s="6" t="s">
        <v>329</v>
      </c>
      <c r="H67" s="5"/>
    </row>
    <row r="68" spans="1:9" ht="30" x14ac:dyDescent="0.25">
      <c r="A68" s="6" t="s">
        <v>26</v>
      </c>
      <c r="B68" s="5" t="s">
        <v>196</v>
      </c>
      <c r="C68" s="6" t="s">
        <v>197</v>
      </c>
      <c r="D68" s="5"/>
      <c r="E68" s="5"/>
      <c r="F68" s="5"/>
      <c r="G68" s="5"/>
      <c r="H68" s="5"/>
    </row>
    <row r="69" spans="1:9" ht="30" x14ac:dyDescent="0.25">
      <c r="A69" s="6" t="s">
        <v>72</v>
      </c>
      <c r="B69" s="6" t="s">
        <v>198</v>
      </c>
      <c r="C69" s="19" t="s">
        <v>325</v>
      </c>
      <c r="D69" s="5"/>
      <c r="E69" s="5"/>
      <c r="F69" s="5"/>
      <c r="G69" s="5"/>
      <c r="H69" s="5"/>
    </row>
    <row r="70" spans="1:9" ht="45" x14ac:dyDescent="0.25">
      <c r="A70" s="6" t="s">
        <v>32</v>
      </c>
      <c r="B70" s="5" t="s">
        <v>199</v>
      </c>
      <c r="C70" s="6" t="s">
        <v>200</v>
      </c>
      <c r="D70" s="5"/>
      <c r="E70" s="5"/>
      <c r="F70" s="5"/>
      <c r="G70" s="5"/>
      <c r="H70" s="5"/>
    </row>
    <row r="71" spans="1:9" x14ac:dyDescent="0.25">
      <c r="A71" s="5"/>
      <c r="B71" s="5"/>
      <c r="C71" s="5"/>
      <c r="D71" s="5"/>
      <c r="E71" s="5"/>
      <c r="F71" s="5"/>
      <c r="G71" s="5"/>
      <c r="H71" s="5"/>
    </row>
  </sheetData>
  <sortState xmlns:xlrd2="http://schemas.microsoft.com/office/spreadsheetml/2017/richdata2" ref="A2:Q57">
    <sortCondition ref="Q2:Q57"/>
  </sortState>
  <mergeCells count="2">
    <mergeCell ref="C66:C67"/>
    <mergeCell ref="F66:F67"/>
  </mergeCells>
  <hyperlinks>
    <hyperlink ref="A62" location="splits!A1" display="CTO" xr:uid="{BAD0765D-EDB8-4356-A965-E0B8731565E8}"/>
    <hyperlink ref="A63" location="splits!A50" display="CM" xr:uid="{CE20DBF7-12EF-468E-9944-BD349129ACDD}"/>
    <hyperlink ref="A66" location="splits!A2" display="HIVE" xr:uid="{89A14976-A183-4984-977F-38288742A0EF}"/>
    <hyperlink ref="A67" location="splits!A3" display="TXMD &amp; EVFM" xr:uid="{61E15BAB-A886-46D6-A78F-8D9B11813578}"/>
    <hyperlink ref="A68" location="splits!A5" display="METX" xr:uid="{F0ED88AD-B484-4E5B-BBC2-94DF1FF278D6}"/>
    <hyperlink ref="A69" location="splits!A20" display="DXCM" xr:uid="{04272DD9-518F-4DF6-8EB9-25E45902218A}"/>
    <hyperlink ref="A70" location="splits!A7" display="IVR" xr:uid="{6C26986A-577B-4410-8375-A4A180F930B0}"/>
    <hyperlink ref="A64" location="splits!A51" display="SHOP" xr:uid="{DF681174-0941-49BF-9F47-1BC968D9FF96}"/>
    <hyperlink ref="C62" location="Briefing!E7" display="Breifing has annoucement Date April 27, 2022" xr:uid="{65C8ADC1-1021-49DD-B8E6-DAA824B96A20}"/>
    <hyperlink ref="C63" location="Briefing!E2" display="Breifing has annoucement Date Feb 25,, 2022" xr:uid="{A5C804AF-9724-4765-817E-BFCCFFAA2F6B}"/>
    <hyperlink ref="C64" location="Briefing!E6" display="Briefing has annoucement Date April 11, 2022" xr:uid="{08FA599D-A1F6-4612-9FD6-9927B7D77B0C}"/>
    <hyperlink ref="E63" location="Fidelity!B2" display="Fidelity Feb 25 CMA:CA, we may not be catching it" xr:uid="{495ED4C3-5324-459A-A93F-557EC7BFEFD7}"/>
    <hyperlink ref="B66" location="Benzinga!E4" display="Only in Benzinga" xr:uid="{061F2A9D-8923-4106-B7EA-210C1BD2CFE0}"/>
    <hyperlink ref="C68" location="Fidelity!D12" display="Web site shows Annoucement Date of 5/5/2022, Database shows 5/5/2022" xr:uid="{0E9A5EFC-FFE7-41A9-9C56-A9F4325126AB}"/>
    <hyperlink ref="B69" location="Briefing!A4" display="Only in Breifing" xr:uid="{174D4F45-F3B2-470B-A379-CB00BE3CD7AD}"/>
    <hyperlink ref="C70" location="Nasdaq!D6" display="Nasdaq!D6" xr:uid="{1173C342-44E4-479F-9E58-F1FCE88C7DBA}"/>
    <hyperlink ref="D67" location="Benzinga!E3" display="Bezinga TXMD" xr:uid="{8168656D-83CE-4948-B983-21DB7B4B5367}"/>
    <hyperlink ref="E67" location="Benzinga!E2" display="Benzinga EVFM" xr:uid="{35E8A862-0B51-4FFF-B853-C8033057E22B}"/>
    <hyperlink ref="F66:F67" location="Fidelity!C14" display="Fidelity TXMD" xr:uid="{42E53E92-7084-45B1-93B6-FDF43C00564A}"/>
    <hyperlink ref="G67" location="Fidelity!C5" display="Fidelity EVFM" xr:uid="{127E25A4-229C-4B3B-A288-53EB5C4242C7}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splits</vt:lpstr>
      <vt:lpstr>Benzinga</vt:lpstr>
      <vt:lpstr>Fidelity</vt:lpstr>
      <vt:lpstr>Nasdaq</vt:lpstr>
      <vt:lpstr>Briefing</vt:lpstr>
      <vt:lpstr>base_min_vol_prc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huZko</dc:creator>
  <cp:lastModifiedBy>huZko VJ</cp:lastModifiedBy>
  <dcterms:created xsi:type="dcterms:W3CDTF">2022-05-12T18:18:45Z</dcterms:created>
  <dcterms:modified xsi:type="dcterms:W3CDTF">2022-05-14T13:21:35Z</dcterms:modified>
</cp:coreProperties>
</file>