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OneDrive\Documents\Worldbuilding\Englishia Politica\Palorsenna\Government\"/>
    </mc:Choice>
  </mc:AlternateContent>
  <xr:revisionPtr revIDLastSave="0" documentId="13_ncr:1_{BEB81666-81C6-4712-BAD8-8F723F4C03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konomifak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73" i="1" l="1"/>
  <c r="B98" i="1" s="1"/>
  <c r="B24" i="1"/>
  <c r="B93" i="1" s="1"/>
  <c r="B29" i="1"/>
  <c r="B94" i="1" s="1"/>
  <c r="B50" i="1"/>
  <c r="B95" i="1" s="1"/>
  <c r="B57" i="1"/>
  <c r="B96" i="1" s="1"/>
  <c r="B64" i="1"/>
  <c r="B97" i="1" s="1"/>
  <c r="G10" i="1"/>
  <c r="G11" i="1" s="1"/>
  <c r="H10" i="1" s="1"/>
  <c r="J77" i="1"/>
  <c r="B3" i="1" l="1"/>
  <c r="B90" i="1" s="1"/>
  <c r="L77" i="1"/>
  <c r="B18" i="1"/>
  <c r="B92" i="1" l="1"/>
  <c r="B91" i="1"/>
  <c r="B84" i="1"/>
  <c r="C19" i="1" l="1"/>
  <c r="C20" i="1"/>
  <c r="C32" i="1"/>
  <c r="C35" i="1"/>
  <c r="C6" i="1"/>
  <c r="C83" i="1"/>
  <c r="C82" i="1"/>
  <c r="C10" i="1"/>
  <c r="C65" i="1"/>
  <c r="C68" i="1"/>
  <c r="C3" i="1"/>
  <c r="C77" i="1"/>
  <c r="C43" i="1"/>
  <c r="C70" i="1"/>
  <c r="C34" i="1"/>
  <c r="C76" i="1"/>
  <c r="C26" i="1"/>
  <c r="C40" i="1"/>
  <c r="C64" i="1"/>
  <c r="C51" i="1"/>
  <c r="C31" i="1"/>
  <c r="C61" i="1"/>
  <c r="C57" i="1"/>
  <c r="C41" i="1"/>
  <c r="C74" i="1"/>
  <c r="C39" i="1"/>
  <c r="C17" i="1"/>
  <c r="C62" i="1"/>
  <c r="C73" i="1"/>
  <c r="C22" i="1"/>
  <c r="C80" i="1"/>
  <c r="C44" i="1"/>
  <c r="C54" i="1"/>
  <c r="C58" i="1"/>
  <c r="C23" i="1"/>
  <c r="C42" i="1"/>
  <c r="C24" i="1"/>
  <c r="C84" i="1"/>
  <c r="C56" i="1"/>
  <c r="C75" i="1"/>
  <c r="C38" i="1"/>
  <c r="C55" i="1"/>
  <c r="C45" i="1"/>
  <c r="C7" i="1"/>
  <c r="C9" i="1"/>
  <c r="C81" i="1"/>
  <c r="C53" i="1"/>
  <c r="C60" i="1"/>
  <c r="C15" i="1"/>
  <c r="C72" i="1"/>
  <c r="C59" i="1"/>
  <c r="C36" i="1"/>
  <c r="C69" i="1"/>
  <c r="C8" i="1"/>
  <c r="C5" i="1"/>
  <c r="C48" i="1"/>
  <c r="C33" i="1"/>
  <c r="C37" i="1"/>
  <c r="C16" i="1"/>
  <c r="D84" i="1"/>
  <c r="D32" i="1" s="1"/>
  <c r="C50" i="1"/>
  <c r="C28" i="1"/>
  <c r="C67" i="1"/>
  <c r="C21" i="1"/>
  <c r="C13" i="1"/>
  <c r="C25" i="1"/>
  <c r="C63" i="1"/>
  <c r="C29" i="1"/>
  <c r="C27" i="1"/>
  <c r="C71" i="1"/>
  <c r="C78" i="1"/>
  <c r="C18" i="1"/>
  <c r="C46" i="1"/>
  <c r="C66" i="1"/>
  <c r="C14" i="1"/>
  <c r="C4" i="1"/>
  <c r="C30" i="1"/>
  <c r="C52" i="1"/>
  <c r="C79" i="1"/>
  <c r="G80" i="1"/>
  <c r="C47" i="1"/>
  <c r="C12" i="1"/>
  <c r="D19" i="1" l="1"/>
  <c r="D35" i="1"/>
  <c r="D76" i="1"/>
  <c r="D50" i="1"/>
  <c r="D14" i="1"/>
  <c r="D5" i="1"/>
  <c r="D48" i="1"/>
  <c r="D4" i="1"/>
  <c r="D67" i="1"/>
  <c r="D36" i="1"/>
  <c r="D75" i="1"/>
  <c r="D28" i="1"/>
  <c r="D59" i="1"/>
  <c r="D26" i="1"/>
  <c r="D34" i="1"/>
  <c r="D82" i="1"/>
  <c r="D72" i="1"/>
  <c r="D44" i="1"/>
  <c r="D51" i="1"/>
  <c r="D31" i="1"/>
  <c r="D21" i="1"/>
  <c r="D69" i="1"/>
  <c r="D3" i="1"/>
  <c r="D54" i="1"/>
  <c r="D42" i="1"/>
  <c r="D13" i="1"/>
  <c r="D8" i="1"/>
  <c r="D70" i="1"/>
  <c r="D55" i="1"/>
  <c r="D16" i="1"/>
  <c r="D15" i="1"/>
  <c r="D60" i="1"/>
  <c r="D68" i="1"/>
  <c r="D39" i="1"/>
  <c r="D7" i="1"/>
  <c r="D46" i="1"/>
  <c r="D53" i="1"/>
  <c r="D83" i="1"/>
  <c r="D47" i="1"/>
  <c r="D58" i="1"/>
  <c r="D10" i="1"/>
  <c r="D6" i="1"/>
  <c r="D20" i="1"/>
  <c r="D66" i="1"/>
  <c r="D33" i="1"/>
  <c r="D77" i="1"/>
  <c r="D81" i="1"/>
  <c r="D62" i="1"/>
  <c r="D80" i="1"/>
  <c r="D56" i="1"/>
  <c r="D23" i="1"/>
  <c r="D64" i="1"/>
  <c r="D61" i="1"/>
  <c r="D45" i="1"/>
  <c r="D57" i="1"/>
  <c r="D12" i="1"/>
  <c r="D73" i="1"/>
  <c r="D25" i="1"/>
  <c r="D65" i="1"/>
  <c r="D71" i="1"/>
  <c r="D79" i="1"/>
  <c r="D37" i="1"/>
  <c r="D27" i="1"/>
  <c r="D40" i="1"/>
  <c r="D41" i="1"/>
  <c r="D18" i="1"/>
  <c r="D9" i="1"/>
  <c r="D74" i="1"/>
  <c r="D38" i="1"/>
  <c r="D29" i="1"/>
  <c r="D22" i="1"/>
  <c r="D17" i="1"/>
  <c r="D52" i="1"/>
  <c r="D43" i="1"/>
  <c r="D24" i="1"/>
  <c r="D30" i="1"/>
  <c r="D78" i="1"/>
  <c r="D63" i="1"/>
</calcChain>
</file>

<file path=xl/sharedStrings.xml><?xml version="1.0" encoding="utf-8"?>
<sst xmlns="http://schemas.openxmlformats.org/spreadsheetml/2006/main" count="107" uniqueCount="97">
  <si>
    <t/>
  </si>
  <si>
    <t>General public service</t>
  </si>
  <si>
    <t>Executive and legislative bodies, financial and tax administration, foreign affairs</t>
  </si>
  <si>
    <t>International financial assistance</t>
  </si>
  <si>
    <t>General management services</t>
  </si>
  <si>
    <t>Basic research</t>
  </si>
  <si>
    <t>R &amp; D general public service</t>
  </si>
  <si>
    <t>Other general public services n.e.c.</t>
  </si>
  <si>
    <t>Debt transactions related to general government</t>
  </si>
  <si>
    <t>Defense</t>
  </si>
  <si>
    <t>Military defence</t>
  </si>
  <si>
    <t>Civil defence</t>
  </si>
  <si>
    <t>R&amp;D Defense</t>
  </si>
  <si>
    <t>Miscellaneous Defence</t>
  </si>
  <si>
    <t>Civil protection and justice</t>
  </si>
  <si>
    <t>Police</t>
  </si>
  <si>
    <t>Fire and rescue operations</t>
  </si>
  <si>
    <t>Justice</t>
  </si>
  <si>
    <t>Correctional</t>
  </si>
  <si>
    <t>Other civil protection and administration of justice</t>
  </si>
  <si>
    <t>Business issues</t>
  </si>
  <si>
    <t>Horizontal trade, business and labour market issues</t>
  </si>
  <si>
    <t>Fuel and energy</t>
  </si>
  <si>
    <t>Mining and quarrying, manufacturing and construction</t>
  </si>
  <si>
    <t>Communications</t>
  </si>
  <si>
    <t>Other industries</t>
  </si>
  <si>
    <t>R&amp;D business issues</t>
  </si>
  <si>
    <t>Environmental protection</t>
  </si>
  <si>
    <t>Waste management</t>
  </si>
  <si>
    <t>Wastewater treatment</t>
  </si>
  <si>
    <t>Pollution control</t>
  </si>
  <si>
    <t>Protection of biodiversity and landscapes</t>
  </si>
  <si>
    <t>R&amp;D environmental protection</t>
  </si>
  <si>
    <t>Other environmental protection</t>
  </si>
  <si>
    <t>Housing supply and community development</t>
  </si>
  <si>
    <t>Housing supply</t>
  </si>
  <si>
    <t>Community development</t>
  </si>
  <si>
    <t>Water supply</t>
  </si>
  <si>
    <t>R&amp;D, housing supply and community development</t>
  </si>
  <si>
    <t>Miscellaneous, housing supply and community development</t>
  </si>
  <si>
    <t>Health and medical care</t>
  </si>
  <si>
    <t>Medical Products, Appliances and Appliances</t>
  </si>
  <si>
    <t>Outpatient care</t>
  </si>
  <si>
    <t>Inpatient hospital care</t>
  </si>
  <si>
    <t>Public health</t>
  </si>
  <si>
    <t>R&amp;D Healthcare</t>
  </si>
  <si>
    <t>Other health care</t>
  </si>
  <si>
    <t>Recreation, culture and religion</t>
  </si>
  <si>
    <t>Leisure and sports activities</t>
  </si>
  <si>
    <t>Cultural activities</t>
  </si>
  <si>
    <t>Broadcasting, television and publishing activities</t>
  </si>
  <si>
    <t>Religious and other community activities</t>
  </si>
  <si>
    <t>R&amp;D recreation, culture and religion</t>
  </si>
  <si>
    <t>Other recreational, cultural and religious activities n.e.c.</t>
  </si>
  <si>
    <t>Education</t>
  </si>
  <si>
    <t>Pre-primary and primary education</t>
  </si>
  <si>
    <t>Secondary education</t>
  </si>
  <si>
    <t>Post-secondary non-tertiary education</t>
  </si>
  <si>
    <t>College education</t>
  </si>
  <si>
    <t>Education not defined by level</t>
  </si>
  <si>
    <t>Education support services</t>
  </si>
  <si>
    <t>R&amp;D education</t>
  </si>
  <si>
    <t>Other education</t>
  </si>
  <si>
    <t>Social protection</t>
  </si>
  <si>
    <t>Age</t>
  </si>
  <si>
    <t>Family and children</t>
  </si>
  <si>
    <t>Unemployment</t>
  </si>
  <si>
    <t>Accommodations</t>
  </si>
  <si>
    <t>Other social vulnerability</t>
  </si>
  <si>
    <t>R&amp;D social protection</t>
  </si>
  <si>
    <t>Other social protection</t>
  </si>
  <si>
    <t>Total expenses</t>
  </si>
  <si>
    <t>In millions</t>
  </si>
  <si>
    <t>Transport and infrastructure</t>
  </si>
  <si>
    <t>% of GDP</t>
  </si>
  <si>
    <t>% of of Expenses</t>
  </si>
  <si>
    <t>Pensions</t>
  </si>
  <si>
    <t>Military</t>
  </si>
  <si>
    <t>R&amp;D</t>
  </si>
  <si>
    <t>Infrastructure Investment</t>
  </si>
  <si>
    <t>Law and order</t>
  </si>
  <si>
    <t>Healthcare</t>
  </si>
  <si>
    <t>Administration</t>
  </si>
  <si>
    <t>Infrastructre and subsidies</t>
  </si>
  <si>
    <t>Other Social spending</t>
  </si>
  <si>
    <t>After-death pensions</t>
  </si>
  <si>
    <t>International Military cooperation</t>
  </si>
  <si>
    <t>Population</t>
  </si>
  <si>
    <t>GDP per capita</t>
  </si>
  <si>
    <t>Aeronautics  and space agency</t>
  </si>
  <si>
    <t>Other financial considerations</t>
  </si>
  <si>
    <t>Modern Infrastructure Investment</t>
  </si>
  <si>
    <t>UBI</t>
  </si>
  <si>
    <t>Agriculture Subsidies</t>
  </si>
  <si>
    <t>Recreation and culture</t>
  </si>
  <si>
    <t>Sickness and disability</t>
  </si>
  <si>
    <t>Palorsenna Public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</si>
</sst>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* #,##0\ [$kr-41D]_-;\-* #,##0\ [$kr-41D]_-;_-* &quot;-&quot;??\ [$kr-41D]_-;_-@_-"/>
    <numFmt numFmtId="167" formatCode="_-* #,##0.00\ [$kr-41D]_-;\-* #,##0.00\ [$kr-41D]_-;_-* &quot;-&quot;??\ [$kr-41D]_-;_-@_-"/>
    <numFmt numFmtId="168" formatCode="0.0%"/>
    <numFmt numFmtId="169" formatCode="0.0E+00"/>
  </numFmts>
  <fonts count="9">
    <font>
      <sz val="11"/>
      <name val="Calibri"/>
    </font>
    <font>
      <sz val="11"/>
      <name val="Calibri"/>
      <family val="2"/>
    </font>
    <font>
      <b/>
      <sz val="12"/>
      <name val="Aptos"/>
      <family val="2"/>
    </font>
    <font>
      <sz val="11"/>
      <name val="Aptos"/>
      <family val="2"/>
    </font>
    <font>
      <b/>
      <sz val="11"/>
      <name val="Aptos"/>
      <family val="2"/>
    </font>
    <font>
      <b/>
      <sz val="11"/>
      <color theme="0"/>
      <name val="Aptos"/>
      <family val="2"/>
    </font>
    <font>
      <sz val="11"/>
      <color theme="1"/>
      <name val="Aptos"/>
      <family val="2"/>
    </font>
    <font>
      <sz val="11"/>
      <color theme="1"/>
      <name val="Open Sauce One"/>
    </font>
    <font>
      <b/>
      <sz val="14"/>
      <color theme="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165" fontId="4" fillId="0" borderId="0" xfId="1" applyNumberFormat="1" applyFont="1"/>
    <xf numFmtId="10" fontId="4" fillId="0" borderId="0" xfId="2" applyNumberFormat="1" applyFont="1"/>
    <xf numFmtId="10" fontId="4" fillId="0" borderId="0" xfId="0" applyNumberFormat="1" applyFont="1"/>
    <xf numFmtId="0" fontId="3" fillId="0" borderId="0" xfId="0" applyFont="1" applyAlignment="1">
      <alignment vertical="center"/>
    </xf>
    <xf numFmtId="165" fontId="3" fillId="0" borderId="0" xfId="1" applyNumberFormat="1" applyFont="1"/>
    <xf numFmtId="10" fontId="3" fillId="0" borderId="0" xfId="0" applyNumberFormat="1" applyFont="1"/>
    <xf numFmtId="10" fontId="3" fillId="0" borderId="0" xfId="2" applyNumberFormat="1" applyFont="1"/>
    <xf numFmtId="9" fontId="3" fillId="0" borderId="0" xfId="2" applyFont="1"/>
    <xf numFmtId="166" fontId="3" fillId="0" borderId="0" xfId="0" applyNumberFormat="1" applyFont="1"/>
    <xf numFmtId="167" fontId="3" fillId="0" borderId="0" xfId="0" applyNumberFormat="1" applyFont="1"/>
    <xf numFmtId="0" fontId="6" fillId="0" borderId="0" xfId="0" applyFont="1" applyAlignment="1">
      <alignment vertical="center"/>
    </xf>
    <xf numFmtId="165" fontId="6" fillId="0" borderId="0" xfId="1" applyNumberFormat="1" applyFont="1"/>
    <xf numFmtId="0" fontId="5" fillId="2" borderId="0" xfId="0" applyFont="1" applyFill="1" applyAlignment="1">
      <alignment vertical="center"/>
    </xf>
    <xf numFmtId="165" fontId="5" fillId="2" borderId="0" xfId="1" applyNumberFormat="1" applyFont="1" applyFill="1" applyAlignment="1">
      <alignment vertical="center"/>
    </xf>
    <xf numFmtId="10" fontId="5" fillId="2" borderId="0" xfId="2" applyNumberFormat="1" applyFont="1" applyFill="1"/>
    <xf numFmtId="10" fontId="5" fillId="2" borderId="0" xfId="0" applyNumberFormat="1" applyFont="1" applyFill="1"/>
    <xf numFmtId="164" fontId="3" fillId="0" borderId="0" xfId="0" applyNumberFormat="1" applyFont="1"/>
    <xf numFmtId="0" fontId="8" fillId="3" borderId="0" xfId="0" applyFont="1" applyFill="1" applyAlignment="1">
      <alignment vertical="center"/>
    </xf>
    <xf numFmtId="165" fontId="8" fillId="3" borderId="0" xfId="1" applyNumberFormat="1" applyFont="1" applyFill="1" applyAlignment="1">
      <alignment vertical="center"/>
    </xf>
    <xf numFmtId="10" fontId="8" fillId="3" borderId="0" xfId="2" applyNumberFormat="1" applyFont="1" applyFill="1"/>
    <xf numFmtId="3" fontId="3" fillId="4" borderId="0" xfId="0" applyNumberFormat="1" applyFont="1" applyFill="1"/>
    <xf numFmtId="165" fontId="3" fillId="4" borderId="0" xfId="1" applyNumberFormat="1" applyFont="1" applyFill="1"/>
    <xf numFmtId="0" fontId="3" fillId="4" borderId="0" xfId="0" applyFont="1" applyFill="1"/>
    <xf numFmtId="164" fontId="3" fillId="4" borderId="0" xfId="1" applyFont="1" applyFill="1"/>
    <xf numFmtId="0" fontId="7" fillId="4" borderId="0" xfId="0" applyFont="1" applyFill="1"/>
    <xf numFmtId="168" fontId="7" fillId="4" borderId="0" xfId="2" applyNumberFormat="1" applyFont="1" applyFill="1"/>
    <xf numFmtId="165" fontId="3" fillId="4" borderId="0" xfId="0" applyNumberFormat="1" applyFont="1" applyFill="1"/>
    <xf numFmtId="164" fontId="3" fillId="4" borderId="0" xfId="0" applyNumberFormat="1" applyFont="1" applyFill="1"/>
    <xf numFmtId="169" fontId="3" fillId="4" borderId="0" xfId="0" applyNumberFormat="1" applyFont="1" applyFill="1"/>
    <xf numFmtId="0" fontId="7" fillId="4" borderId="1" xfId="0" applyFont="1" applyFill="1" applyBorder="1"/>
    <xf numFmtId="168" fontId="7" fillId="4" borderId="1" xfId="2" applyNumberFormat="1" applyFont="1" applyFill="1" applyBorder="1"/>
    <xf numFmtId="165" fontId="3" fillId="0" borderId="0" xfId="1" applyNumberFormat="1" applyFont="1" applyFill="1"/>
    <xf numFmtId="165" fontId="4" fillId="0" borderId="0" xfId="1" applyNumberFormat="1" applyFont="1" applyFill="1"/>
    <xf numFmtId="0" fontId="5" fillId="0" borderId="0" xfId="0" applyFont="1" applyAlignment="1">
      <alignment vertical="center"/>
    </xf>
    <xf numFmtId="165" fontId="5" fillId="0" borderId="0" xfId="1" applyNumberFormat="1" applyFont="1" applyFill="1" applyAlignment="1">
      <alignment vertical="center"/>
    </xf>
    <xf numFmtId="10" fontId="5" fillId="0" borderId="0" xfId="2" applyNumberFormat="1" applyFont="1" applyFill="1"/>
    <xf numFmtId="10" fontId="5" fillId="0" borderId="0" xfId="0" applyNumberFormat="1" applyFont="1"/>
    <xf numFmtId="165" fontId="6" fillId="0" borderId="0" xfId="1" applyNumberFormat="1" applyFont="1" applyFill="1"/>
    <xf numFmtId="10" fontId="3" fillId="0" borderId="0" xfId="2" applyNumberFormat="1" applyFont="1" applyFill="1"/>
    <xf numFmtId="10" fontId="4" fillId="0" borderId="0" xfId="2" applyNumberFormat="1" applyFont="1" applyFill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Palorsenna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AD-4EE1-BE6E-F624E05BB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AD-4EE1-BE6E-F624E05BBB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7AD-4EE1-BE6E-F624E05BBB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7AD-4EE1-BE6E-F624E05BBB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7AD-4EE1-BE6E-F624E05BBB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7AD-4EE1-BE6E-F624E05BBB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7AD-4EE1-BE6E-F624E05BBB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7AD-4EE1-BE6E-F624E05BBB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7AD-4EE1-BE6E-F624E05BBB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Ekonomifakta!$A$90:$A$98</c:f>
              <c:strCache>
                <c:ptCount val="9"/>
                <c:pt idx="0">
                  <c:v>General public service</c:v>
                </c:pt>
                <c:pt idx="1">
                  <c:v>Defense</c:v>
                </c:pt>
                <c:pt idx="2">
                  <c:v>Civil protection and justice</c:v>
                </c:pt>
                <c:pt idx="3">
                  <c:v>Business issues</c:v>
                </c:pt>
                <c:pt idx="4">
                  <c:v>Transport and infrastructure</c:v>
                </c:pt>
                <c:pt idx="5">
                  <c:v>Health and medical care</c:v>
                </c:pt>
                <c:pt idx="6">
                  <c:v>Recreation, culture and religion</c:v>
                </c:pt>
                <c:pt idx="7">
                  <c:v>Education</c:v>
                </c:pt>
                <c:pt idx="8">
                  <c:v>Social protection</c:v>
                </c:pt>
              </c:strCache>
            </c:strRef>
          </c:cat>
          <c:val>
            <c:numRef>
              <c:f>Ekonomifakta!$B$90:$B$98</c:f>
              <c:numCache>
                <c:formatCode>_("$"* #,##0_);_("$"* \(#,##0\);_("$"* "-"??_);_(@_)</c:formatCode>
                <c:ptCount val="9"/>
                <c:pt idx="0">
                  <c:v>223201.57897581978</c:v>
                </c:pt>
                <c:pt idx="1">
                  <c:v>96875.965061866969</c:v>
                </c:pt>
                <c:pt idx="2">
                  <c:v>58291.850164124953</c:v>
                </c:pt>
                <c:pt idx="3">
                  <c:v>36562.696950279598</c:v>
                </c:pt>
                <c:pt idx="4">
                  <c:v>167826.02419207623</c:v>
                </c:pt>
                <c:pt idx="5">
                  <c:v>466643.44277887314</c:v>
                </c:pt>
                <c:pt idx="6">
                  <c:v>75402.888232367608</c:v>
                </c:pt>
                <c:pt idx="7">
                  <c:v>271270.17762757553</c:v>
                </c:pt>
                <c:pt idx="8">
                  <c:v>665604.5403978317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7-4340-A122-DA490D7FC0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31</xdr:row>
      <xdr:rowOff>177311</xdr:rowOff>
    </xdr:from>
    <xdr:to>
      <xdr:col>11</xdr:col>
      <xdr:colOff>688438</xdr:colOff>
      <xdr:row>55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10EF8-E563-3B78-B534-C1D00748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8"/>
  <sheetViews>
    <sheetView tabSelected="1" topLeftCell="A31" zoomScaleNormal="100" workbookViewId="0">
      <selection activeCell="E58" sqref="E58"/>
    </sheetView>
  </sheetViews>
  <sheetFormatPr defaultColWidth="9.109375" defaultRowHeight="14.4"/>
  <cols>
    <col min="1" max="1" width="76.6640625" style="1" bestFit="1" customWidth="1"/>
    <col min="2" max="2" width="20.109375" style="7" bestFit="1" customWidth="1"/>
    <col min="3" max="3" width="16.6640625" style="1" customWidth="1"/>
    <col min="4" max="4" width="11.5546875" style="1" bestFit="1" customWidth="1"/>
    <col min="5" max="5" width="17.88671875" style="1" bestFit="1" customWidth="1"/>
    <col min="6" max="6" width="20.6640625" style="1" customWidth="1"/>
    <col min="7" max="7" width="22.5546875" style="1" bestFit="1" customWidth="1"/>
    <col min="8" max="8" width="29.109375" style="1" bestFit="1" customWidth="1"/>
    <col min="9" max="9" width="12" style="1" customWidth="1"/>
    <col min="10" max="10" width="16.88671875" style="1" bestFit="1" customWidth="1"/>
    <col min="11" max="11" width="8" style="1" bestFit="1" customWidth="1"/>
    <col min="12" max="12" width="12.109375" style="1" bestFit="1" customWidth="1"/>
    <col min="13" max="16384" width="9.109375" style="1"/>
  </cols>
  <sheetData>
    <row r="1" spans="1:10" ht="15" customHeight="1">
      <c r="A1" s="43" t="s">
        <v>96</v>
      </c>
      <c r="B1" s="43"/>
      <c r="C1" s="43"/>
      <c r="D1" s="43"/>
    </row>
    <row r="2" spans="1:10">
      <c r="A2" s="2" t="s">
        <v>0</v>
      </c>
      <c r="B2" s="3" t="s">
        <v>72</v>
      </c>
      <c r="C2" s="2" t="s">
        <v>75</v>
      </c>
      <c r="D2" s="2" t="s">
        <v>74</v>
      </c>
    </row>
    <row r="3" spans="1:10">
      <c r="A3" s="15" t="s">
        <v>1</v>
      </c>
      <c r="B3" s="16">
        <f>SUM(B4:B11)</f>
        <v>223201.57897581978</v>
      </c>
      <c r="C3" s="17">
        <f t="shared" ref="C3:C10" si="0">B3/$B$84</f>
        <v>0.10826203360446432</v>
      </c>
      <c r="D3" s="18">
        <f t="shared" ref="D3:D10" si="1">C3*$D$84</f>
        <v>4.8535054116360124E-2</v>
      </c>
      <c r="F3" s="19"/>
    </row>
    <row r="4" spans="1:10">
      <c r="A4" s="13" t="s">
        <v>2</v>
      </c>
      <c r="B4" s="14">
        <v>81627.740789257557</v>
      </c>
      <c r="C4" s="9">
        <f t="shared" si="0"/>
        <v>3.9592843639069723E-2</v>
      </c>
      <c r="D4" s="8">
        <f t="shared" si="1"/>
        <v>1.7749904972813965E-2</v>
      </c>
      <c r="E4" s="19"/>
    </row>
    <row r="5" spans="1:10">
      <c r="A5" s="13" t="s">
        <v>3</v>
      </c>
      <c r="B5" s="14"/>
      <c r="C5" s="9">
        <f t="shared" si="0"/>
        <v>0</v>
      </c>
      <c r="D5" s="8">
        <f t="shared" si="1"/>
        <v>0</v>
      </c>
      <c r="E5" s="19"/>
      <c r="G5" s="2" t="s">
        <v>87</v>
      </c>
      <c r="H5" s="2" t="s">
        <v>88</v>
      </c>
    </row>
    <row r="6" spans="1:10">
      <c r="A6" s="13" t="s">
        <v>4</v>
      </c>
      <c r="B6" s="14">
        <v>103822.28664156258</v>
      </c>
      <c r="C6" s="9">
        <f t="shared" si="0"/>
        <v>5.035811994187929E-2</v>
      </c>
      <c r="D6" s="8">
        <f t="shared" si="1"/>
        <v>2.2576096117932876E-2</v>
      </c>
      <c r="E6" s="19"/>
      <c r="G6" s="23">
        <v>83280887</v>
      </c>
      <c r="H6" s="24">
        <v>55220</v>
      </c>
      <c r="I6" s="25"/>
      <c r="J6" s="25"/>
    </row>
    <row r="7" spans="1:10">
      <c r="A7" s="13" t="s">
        <v>5</v>
      </c>
      <c r="B7" s="14">
        <v>35446.656151192001</v>
      </c>
      <c r="C7" s="9">
        <f t="shared" si="0"/>
        <v>1.7193100053391527E-2</v>
      </c>
      <c r="D7" s="8">
        <f t="shared" si="1"/>
        <v>7.7078548567458428E-3</v>
      </c>
      <c r="E7" s="19"/>
      <c r="G7" s="25"/>
      <c r="H7" s="26"/>
      <c r="I7" s="25"/>
      <c r="J7" s="25"/>
    </row>
    <row r="8" spans="1:10">
      <c r="A8" s="13" t="s">
        <v>6</v>
      </c>
      <c r="B8" s="14">
        <v>25.080472185066693</v>
      </c>
      <c r="C8" s="9">
        <f t="shared" si="0"/>
        <v>1.2165070403958376E-5</v>
      </c>
      <c r="D8" s="8">
        <f t="shared" si="1"/>
        <v>5.4537341552496345E-6</v>
      </c>
      <c r="E8" s="19"/>
      <c r="G8" s="24">
        <v>5500818.1818181798</v>
      </c>
      <c r="H8" s="25"/>
      <c r="I8" s="25"/>
      <c r="J8" s="25"/>
    </row>
    <row r="9" spans="1:10">
      <c r="A9" s="13" t="s">
        <v>7</v>
      </c>
      <c r="B9" s="14">
        <v>2279.8149216225625</v>
      </c>
      <c r="C9" s="9">
        <f t="shared" si="0"/>
        <v>1.1058048997198164E-3</v>
      </c>
      <c r="D9" s="8">
        <f t="shared" si="1"/>
        <v>4.9574443471219181E-4</v>
      </c>
      <c r="E9" s="19"/>
      <c r="G9" s="25"/>
      <c r="H9" s="25"/>
      <c r="I9" s="27" t="s">
        <v>76</v>
      </c>
      <c r="J9" s="28">
        <v>2.4E-2</v>
      </c>
    </row>
    <row r="10" spans="1:10">
      <c r="A10" s="13" t="s">
        <v>8</v>
      </c>
      <c r="B10" s="14">
        <v>0</v>
      </c>
      <c r="C10" s="9">
        <f t="shared" si="0"/>
        <v>0</v>
      </c>
      <c r="D10" s="8">
        <f t="shared" si="1"/>
        <v>0</v>
      </c>
      <c r="E10" s="19"/>
      <c r="G10" s="29">
        <f>G6*H6</f>
        <v>4598770580140</v>
      </c>
      <c r="H10" s="25">
        <f>G11/G8</f>
        <v>0.83601573950222319</v>
      </c>
      <c r="I10" s="27" t="s">
        <v>77</v>
      </c>
      <c r="J10" s="28">
        <v>0.02</v>
      </c>
    </row>
    <row r="11" spans="1:10">
      <c r="A11" s="13"/>
      <c r="B11" s="14">
        <v>0</v>
      </c>
      <c r="C11" s="8"/>
      <c r="D11" s="8"/>
      <c r="E11" s="19"/>
      <c r="G11" s="30">
        <f>G10/1000000</f>
        <v>4598770.5801400002</v>
      </c>
      <c r="H11" s="25"/>
      <c r="I11" s="27" t="s">
        <v>78</v>
      </c>
      <c r="J11" s="28">
        <v>0.01</v>
      </c>
    </row>
    <row r="12" spans="1:10">
      <c r="A12" s="15" t="s">
        <v>9</v>
      </c>
      <c r="B12" s="16">
        <f>SUM(B13:B17)</f>
        <v>96875.965061866969</v>
      </c>
      <c r="C12" s="17">
        <f t="shared" ref="C12:C48" si="2">B12/$B$84</f>
        <v>4.698886554977711E-2</v>
      </c>
      <c r="D12" s="18">
        <f t="shared" ref="D12:D48" si="3">C12*$D$84</f>
        <v>2.1065622512292791E-2</v>
      </c>
      <c r="E12" s="19"/>
      <c r="F12" s="19"/>
      <c r="G12" s="25"/>
      <c r="H12" s="25"/>
      <c r="I12" s="27" t="s">
        <v>79</v>
      </c>
      <c r="J12" s="28">
        <v>4.8000000000000001E-2</v>
      </c>
    </row>
    <row r="13" spans="1:10">
      <c r="A13" s="6" t="s">
        <v>10</v>
      </c>
      <c r="B13" s="14">
        <v>89781.983425138998</v>
      </c>
      <c r="C13" s="9">
        <f t="shared" si="2"/>
        <v>4.3547989898856658E-2</v>
      </c>
      <c r="D13" s="8">
        <f t="shared" si="3"/>
        <v>1.9523040312745012E-2</v>
      </c>
      <c r="E13" s="19"/>
      <c r="G13" s="25"/>
      <c r="H13" s="25"/>
      <c r="I13" s="27" t="s">
        <v>80</v>
      </c>
      <c r="J13" s="28">
        <v>1.4999999999999999E-2</v>
      </c>
    </row>
    <row r="14" spans="1:10">
      <c r="A14" s="6" t="s">
        <v>11</v>
      </c>
      <c r="B14" s="14">
        <v>2650.1698942220473</v>
      </c>
      <c r="C14" s="9">
        <f t="shared" si="2"/>
        <v>1.2854424393516017E-3</v>
      </c>
      <c r="D14" s="8">
        <f t="shared" si="3"/>
        <v>5.76277909071378E-4</v>
      </c>
      <c r="E14" s="19"/>
      <c r="G14" s="25"/>
      <c r="H14" s="25"/>
      <c r="I14" s="27" t="s">
        <v>81</v>
      </c>
      <c r="J14" s="28">
        <v>9.8000000000000004E-2</v>
      </c>
    </row>
    <row r="15" spans="1:10">
      <c r="A15" s="6" t="s">
        <v>86</v>
      </c>
      <c r="B15" s="14">
        <v>100</v>
      </c>
      <c r="C15" s="9">
        <f t="shared" si="2"/>
        <v>4.8504152211303459E-5</v>
      </c>
      <c r="D15" s="8">
        <f t="shared" si="3"/>
        <v>2.1744942100798538E-5</v>
      </c>
      <c r="E15" s="19"/>
      <c r="G15" s="31"/>
      <c r="H15" s="25"/>
      <c r="I15" s="27" t="s">
        <v>54</v>
      </c>
      <c r="J15" s="28">
        <v>9.9000000000000005E-2</v>
      </c>
    </row>
    <row r="16" spans="1:10">
      <c r="A16" s="6" t="s">
        <v>12</v>
      </c>
      <c r="B16" s="14">
        <v>4300.3389240517999</v>
      </c>
      <c r="C16" s="9">
        <f t="shared" si="2"/>
        <v>2.0858429373240145E-3</v>
      </c>
      <c r="D16" s="8">
        <f t="shared" si="3"/>
        <v>9.3510620917316664E-4</v>
      </c>
      <c r="E16" s="19"/>
      <c r="G16" s="25"/>
      <c r="H16" s="25"/>
      <c r="I16" s="27" t="s">
        <v>82</v>
      </c>
      <c r="J16" s="28">
        <v>5.5E-2</v>
      </c>
    </row>
    <row r="17" spans="1:10">
      <c r="A17" s="6" t="s">
        <v>13</v>
      </c>
      <c r="B17" s="14">
        <v>43.472818454115597</v>
      </c>
      <c r="C17" s="9">
        <f t="shared" si="2"/>
        <v>2.1086122033527849E-5</v>
      </c>
      <c r="D17" s="8">
        <f t="shared" si="3"/>
        <v>9.4531392024326982E-6</v>
      </c>
      <c r="E17" s="19"/>
      <c r="G17" s="25"/>
      <c r="H17" s="25"/>
      <c r="I17" s="27" t="s">
        <v>83</v>
      </c>
      <c r="J17" s="28">
        <v>3.7999999999999999E-2</v>
      </c>
    </row>
    <row r="18" spans="1:10">
      <c r="A18" s="15" t="s">
        <v>14</v>
      </c>
      <c r="B18" s="16">
        <f>SUM(B19:B23)</f>
        <v>58291.850164124953</v>
      </c>
      <c r="C18" s="17">
        <f t="shared" si="2"/>
        <v>2.8273967730392112E-2</v>
      </c>
      <c r="D18" s="18">
        <f t="shared" si="3"/>
        <v>1.2675529067673207E-2</v>
      </c>
      <c r="E18" s="19"/>
      <c r="G18" s="25"/>
      <c r="H18" s="25"/>
      <c r="I18" s="27"/>
      <c r="J18" s="28"/>
    </row>
    <row r="19" spans="1:10">
      <c r="A19" s="6" t="s">
        <v>15</v>
      </c>
      <c r="B19" s="14">
        <v>30562.22738898277</v>
      </c>
      <c r="C19" s="9">
        <f t="shared" si="2"/>
        <v>1.4823949291916877E-2</v>
      </c>
      <c r="D19" s="8">
        <f t="shared" si="3"/>
        <v>6.6457386504486958E-3</v>
      </c>
      <c r="E19" s="19"/>
      <c r="G19" s="25"/>
      <c r="H19" s="25"/>
      <c r="I19" s="27"/>
      <c r="J19" s="28"/>
    </row>
    <row r="20" spans="1:10">
      <c r="A20" s="6" t="s">
        <v>16</v>
      </c>
      <c r="B20" s="14">
        <v>8411.9903708713682</v>
      </c>
      <c r="C20" s="9">
        <f t="shared" si="2"/>
        <v>4.080164613487639E-3</v>
      </c>
      <c r="D20" s="8">
        <f t="shared" si="3"/>
        <v>1.8291824356707273E-3</v>
      </c>
      <c r="E20" s="19"/>
      <c r="G20" s="25"/>
      <c r="H20" s="25"/>
      <c r="I20" s="27"/>
      <c r="J20" s="28"/>
    </row>
    <row r="21" spans="1:10" ht="15" thickBot="1">
      <c r="A21" s="6" t="s">
        <v>17</v>
      </c>
      <c r="B21" s="14">
        <v>11781.969816804831</v>
      </c>
      <c r="C21" s="9">
        <f t="shared" si="2"/>
        <v>5.7147445734328462E-3</v>
      </c>
      <c r="D21" s="8">
        <f t="shared" si="3"/>
        <v>2.5619825149977697E-3</v>
      </c>
      <c r="E21" s="19"/>
      <c r="F21" s="19"/>
      <c r="G21" s="25"/>
      <c r="H21" s="25"/>
      <c r="I21" s="32" t="s">
        <v>84</v>
      </c>
      <c r="J21" s="33">
        <v>8.5000000000000006E-2</v>
      </c>
    </row>
    <row r="22" spans="1:10">
      <c r="A22" s="6" t="s">
        <v>18</v>
      </c>
      <c r="B22" s="14">
        <v>7074.1818992607596</v>
      </c>
      <c r="C22" s="9">
        <f t="shared" si="2"/>
        <v>3.4312719561219165E-3</v>
      </c>
      <c r="D22" s="8">
        <f t="shared" si="3"/>
        <v>1.5382767580994223E-3</v>
      </c>
      <c r="E22" s="19"/>
    </row>
    <row r="23" spans="1:10">
      <c r="A23" s="6" t="s">
        <v>19</v>
      </c>
      <c r="B23" s="14">
        <v>461.48068820522712</v>
      </c>
      <c r="C23" s="9">
        <f t="shared" si="2"/>
        <v>2.238372954328341E-4</v>
      </c>
      <c r="D23" s="8">
        <f t="shared" si="3"/>
        <v>1.0034870845659326E-4</v>
      </c>
      <c r="E23" s="19"/>
    </row>
    <row r="24" spans="1:10">
      <c r="A24" s="15" t="s">
        <v>20</v>
      </c>
      <c r="B24" s="16">
        <f>SUM(B25:B28)</f>
        <v>36562.696950279598</v>
      </c>
      <c r="C24" s="17">
        <f t="shared" si="2"/>
        <v>1.7734426181321223E-2</v>
      </c>
      <c r="D24" s="18">
        <f t="shared" si="3"/>
        <v>7.9505372823287304E-3</v>
      </c>
      <c r="E24" s="19"/>
    </row>
    <row r="25" spans="1:10">
      <c r="A25" s="13" t="s">
        <v>21</v>
      </c>
      <c r="B25" s="14">
        <v>33562.696950279598</v>
      </c>
      <c r="C25" s="9">
        <f t="shared" si="2"/>
        <v>1.627930161498212E-2</v>
      </c>
      <c r="D25" s="8">
        <f t="shared" si="3"/>
        <v>7.2981890193047749E-3</v>
      </c>
      <c r="E25" s="19"/>
    </row>
    <row r="26" spans="1:10">
      <c r="A26" s="13" t="s">
        <v>93</v>
      </c>
      <c r="B26" s="14">
        <v>3000</v>
      </c>
      <c r="C26" s="9">
        <f t="shared" si="2"/>
        <v>1.4551245663391038E-3</v>
      </c>
      <c r="D26" s="8">
        <f t="shared" si="3"/>
        <v>6.523482630239561E-4</v>
      </c>
      <c r="E26" s="19"/>
    </row>
    <row r="27" spans="1:10">
      <c r="A27" s="13" t="s">
        <v>22</v>
      </c>
      <c r="B27" s="14"/>
      <c r="C27" s="9">
        <f t="shared" si="2"/>
        <v>0</v>
      </c>
      <c r="D27" s="8">
        <f t="shared" si="3"/>
        <v>0</v>
      </c>
      <c r="E27" s="19"/>
      <c r="F27" s="19"/>
    </row>
    <row r="28" spans="1:10">
      <c r="A28" s="13" t="s">
        <v>23</v>
      </c>
      <c r="B28" s="14"/>
      <c r="C28" s="9">
        <f t="shared" si="2"/>
        <v>0</v>
      </c>
      <c r="D28" s="8">
        <f t="shared" si="3"/>
        <v>0</v>
      </c>
      <c r="E28" s="19"/>
    </row>
    <row r="29" spans="1:10">
      <c r="A29" s="15" t="s">
        <v>73</v>
      </c>
      <c r="B29" s="16">
        <f>SUM(B30:B49)</f>
        <v>167826.02419207623</v>
      </c>
      <c r="C29" s="17">
        <f t="shared" si="2"/>
        <v>8.1402590224303614E-2</v>
      </c>
      <c r="D29" s="17">
        <f t="shared" si="3"/>
        <v>3.6493671790639115E-2</v>
      </c>
      <c r="E29" s="19"/>
    </row>
    <row r="30" spans="1:10">
      <c r="A30" s="6" t="s">
        <v>24</v>
      </c>
      <c r="C30" s="9">
        <f t="shared" si="2"/>
        <v>0</v>
      </c>
      <c r="D30" s="8">
        <f t="shared" si="3"/>
        <v>0</v>
      </c>
      <c r="E30" s="19"/>
    </row>
    <row r="31" spans="1:10">
      <c r="A31" s="6" t="s">
        <v>91</v>
      </c>
      <c r="B31" s="7">
        <v>55000</v>
      </c>
      <c r="C31" s="9">
        <f t="shared" si="2"/>
        <v>2.6677283716216901E-2</v>
      </c>
      <c r="D31" s="8">
        <f t="shared" si="3"/>
        <v>1.1959718155439194E-2</v>
      </c>
      <c r="E31" s="19"/>
    </row>
    <row r="32" spans="1:10">
      <c r="A32" s="6" t="s">
        <v>89</v>
      </c>
      <c r="B32" s="7">
        <v>100</v>
      </c>
      <c r="C32" s="9">
        <f t="shared" si="2"/>
        <v>4.8504152211303459E-5</v>
      </c>
      <c r="D32" s="8">
        <f t="shared" si="3"/>
        <v>2.1744942100798538E-5</v>
      </c>
      <c r="E32" s="19"/>
      <c r="F32" s="19"/>
    </row>
    <row r="33" spans="1:5">
      <c r="A33" s="6" t="s">
        <v>25</v>
      </c>
      <c r="C33" s="9">
        <f t="shared" si="2"/>
        <v>0</v>
      </c>
      <c r="D33" s="8">
        <f t="shared" si="3"/>
        <v>0</v>
      </c>
      <c r="E33" s="19"/>
    </row>
    <row r="34" spans="1:5">
      <c r="A34" s="6" t="s">
        <v>26</v>
      </c>
      <c r="C34" s="9">
        <f t="shared" si="2"/>
        <v>0</v>
      </c>
      <c r="D34" s="8">
        <f t="shared" si="3"/>
        <v>0</v>
      </c>
      <c r="E34" s="19"/>
    </row>
    <row r="35" spans="1:5">
      <c r="A35" s="6" t="s">
        <v>50</v>
      </c>
      <c r="B35" s="7">
        <v>8457.97123654399</v>
      </c>
      <c r="C35" s="9">
        <f t="shared" si="2"/>
        <v>4.1024672425615622E-3</v>
      </c>
      <c r="D35" s="8">
        <f t="shared" si="3"/>
        <v>1.8391809482886847E-3</v>
      </c>
      <c r="E35" s="19"/>
    </row>
    <row r="36" spans="1:5">
      <c r="A36" s="6" t="s">
        <v>90</v>
      </c>
      <c r="B36" s="7">
        <v>265.85300516170696</v>
      </c>
      <c r="C36" s="9">
        <f t="shared" si="2"/>
        <v>1.2894974628195878E-4</v>
      </c>
      <c r="D36" s="8">
        <f t="shared" si="3"/>
        <v>5.7809582045646125E-5</v>
      </c>
      <c r="E36" s="19"/>
    </row>
    <row r="37" spans="1:5">
      <c r="A37" s="6" t="s">
        <v>27</v>
      </c>
      <c r="B37" s="7">
        <v>19768.848452195201</v>
      </c>
      <c r="C37" s="9">
        <f t="shared" si="2"/>
        <v>9.5887123436746678E-3</v>
      </c>
      <c r="D37" s="8">
        <f t="shared" si="3"/>
        <v>4.298724649924454E-3</v>
      </c>
      <c r="E37" s="19"/>
    </row>
    <row r="38" spans="1:5">
      <c r="A38" s="6" t="s">
        <v>28</v>
      </c>
      <c r="B38" s="7">
        <v>5562.8487306477928</v>
      </c>
      <c r="C38" s="9">
        <f t="shared" si="2"/>
        <v>2.6982126155979677E-3</v>
      </c>
      <c r="D38" s="8">
        <f t="shared" si="3"/>
        <v>1.2096382356343689E-3</v>
      </c>
      <c r="E38" s="19"/>
    </row>
    <row r="39" spans="1:5">
      <c r="A39" s="13" t="s">
        <v>29</v>
      </c>
      <c r="B39" s="14">
        <v>8452.1191263674809</v>
      </c>
      <c r="C39" s="9">
        <f t="shared" si="2"/>
        <v>4.0996287261339751E-3</v>
      </c>
      <c r="D39" s="8">
        <f t="shared" si="3"/>
        <v>1.8379084103191279E-3</v>
      </c>
      <c r="E39" s="19"/>
    </row>
    <row r="40" spans="1:5">
      <c r="A40" s="13" t="s">
        <v>30</v>
      </c>
      <c r="B40" s="14">
        <v>174.72728955596463</v>
      </c>
      <c r="C40" s="9">
        <f t="shared" si="2"/>
        <v>8.4749990480910016E-5</v>
      </c>
      <c r="D40" s="8">
        <f t="shared" si="3"/>
        <v>3.7994347948239119E-5</v>
      </c>
      <c r="E40" s="19"/>
    </row>
    <row r="41" spans="1:5">
      <c r="A41" s="13" t="s">
        <v>31</v>
      </c>
      <c r="B41" s="14">
        <v>1319.1076613791699</v>
      </c>
      <c r="C41" s="9">
        <f t="shared" si="2"/>
        <v>6.39821987906318E-4</v>
      </c>
      <c r="D41" s="8">
        <f t="shared" si="3"/>
        <v>2.8683919721409813E-4</v>
      </c>
      <c r="E41" s="19"/>
    </row>
    <row r="42" spans="1:5">
      <c r="A42" s="13" t="s">
        <v>32</v>
      </c>
      <c r="B42" s="14">
        <v>565.98265564300505</v>
      </c>
      <c r="C42" s="9">
        <f t="shared" si="2"/>
        <v>2.7452508878266066E-4</v>
      </c>
      <c r="D42" s="8">
        <f t="shared" si="3"/>
        <v>1.2307260077013341E-4</v>
      </c>
      <c r="E42" s="19"/>
    </row>
    <row r="43" spans="1:5">
      <c r="A43" s="13" t="s">
        <v>33</v>
      </c>
      <c r="B43" s="14">
        <v>8513.9842910906409</v>
      </c>
      <c r="C43" s="9">
        <f t="shared" si="2"/>
        <v>4.1296358997970697E-3</v>
      </c>
      <c r="D43" s="8">
        <f t="shared" si="3"/>
        <v>1.8513609545687424E-3</v>
      </c>
      <c r="E43" s="19"/>
    </row>
    <row r="44" spans="1:5">
      <c r="A44" s="13" t="s">
        <v>34</v>
      </c>
      <c r="B44" s="14">
        <v>30322.290871745634</v>
      </c>
      <c r="C44" s="9">
        <f t="shared" si="2"/>
        <v>1.4707570118385676E-2</v>
      </c>
      <c r="D44" s="8">
        <f t="shared" si="3"/>
        <v>6.5935645936968075E-3</v>
      </c>
      <c r="E44" s="19"/>
    </row>
    <row r="45" spans="1:5">
      <c r="A45" s="13" t="s">
        <v>35</v>
      </c>
      <c r="B45" s="14">
        <v>9107.5554661372189</v>
      </c>
      <c r="C45" s="9">
        <f t="shared" si="2"/>
        <v>4.4175425660240844E-3</v>
      </c>
      <c r="D45" s="8">
        <f t="shared" si="3"/>
        <v>1.9804326629096502E-3</v>
      </c>
      <c r="E45" s="19"/>
    </row>
    <row r="46" spans="1:5">
      <c r="A46" s="13" t="s">
        <v>36</v>
      </c>
      <c r="B46" s="14">
        <v>11543.5801554914</v>
      </c>
      <c r="C46" s="9">
        <f t="shared" si="2"/>
        <v>5.5991156892533688E-3</v>
      </c>
      <c r="D46" s="8">
        <f t="shared" si="3"/>
        <v>2.5101448211708745E-3</v>
      </c>
      <c r="E46" s="19"/>
    </row>
    <row r="47" spans="1:5">
      <c r="A47" s="13" t="s">
        <v>37</v>
      </c>
      <c r="B47" s="14">
        <v>6722.402561337376</v>
      </c>
      <c r="C47" s="9">
        <f t="shared" si="2"/>
        <v>3.2606443706076431E-3</v>
      </c>
      <c r="D47" s="8">
        <f t="shared" si="3"/>
        <v>1.4617825447454103E-3</v>
      </c>
      <c r="E47" s="19"/>
    </row>
    <row r="48" spans="1:5">
      <c r="A48" s="13" t="s">
        <v>38</v>
      </c>
      <c r="B48" s="14">
        <v>1948.7526887796819</v>
      </c>
      <c r="C48" s="9">
        <f t="shared" si="2"/>
        <v>9.4522597038756561E-4</v>
      </c>
      <c r="D48" s="8">
        <f t="shared" si="3"/>
        <v>4.2375514386289647E-4</v>
      </c>
      <c r="E48" s="19"/>
    </row>
    <row r="49" spans="1:6">
      <c r="A49" s="13" t="s">
        <v>39</v>
      </c>
      <c r="B49" s="14"/>
      <c r="C49" s="4"/>
      <c r="D49" s="5"/>
      <c r="E49" s="19"/>
    </row>
    <row r="50" spans="1:6">
      <c r="A50" s="15" t="s">
        <v>40</v>
      </c>
      <c r="B50" s="16">
        <f>SUM(B51:B56)</f>
        <v>466643.44277887314</v>
      </c>
      <c r="C50" s="17">
        <f t="shared" ref="C50:C84" si="4">B50/$B$84</f>
        <v>0.22634144576953139</v>
      </c>
      <c r="D50" s="17">
        <f t="shared" ref="D50:D83" si="5">C50*$D$84</f>
        <v>0.10147134644943891</v>
      </c>
      <c r="E50" s="19"/>
    </row>
    <row r="51" spans="1:6">
      <c r="A51" s="6" t="s">
        <v>41</v>
      </c>
      <c r="B51" s="7">
        <v>67210.649361541728</v>
      </c>
      <c r="C51" s="9">
        <f t="shared" si="4"/>
        <v>3.2599955668527657E-2</v>
      </c>
      <c r="D51" s="8">
        <f t="shared" si="5"/>
        <v>1.461491678923797E-2</v>
      </c>
      <c r="E51" s="19"/>
    </row>
    <row r="52" spans="1:6">
      <c r="A52" s="6" t="s">
        <v>42</v>
      </c>
      <c r="B52" s="7">
        <v>190430.16411881201</v>
      </c>
      <c r="C52" s="9">
        <f t="shared" si="4"/>
        <v>9.2366536660423562E-2</v>
      </c>
      <c r="D52" s="8">
        <f t="shared" si="5"/>
        <v>4.14089289300913E-2</v>
      </c>
      <c r="E52" s="19"/>
    </row>
    <row r="53" spans="1:6">
      <c r="A53" s="6" t="s">
        <v>43</v>
      </c>
      <c r="B53" s="7">
        <v>119815.26773824012</v>
      </c>
      <c r="C53" s="9">
        <f t="shared" si="4"/>
        <v>5.8115379836136752E-2</v>
      </c>
      <c r="D53" s="8">
        <f t="shared" si="5"/>
        <v>2.6053760597597061E-2</v>
      </c>
      <c r="E53" s="19"/>
      <c r="F53" s="19"/>
    </row>
    <row r="54" spans="1:6">
      <c r="A54" s="6" t="s">
        <v>44</v>
      </c>
      <c r="B54" s="7">
        <v>51462.196064501099</v>
      </c>
      <c r="C54" s="9">
        <f t="shared" si="4"/>
        <v>2.4961301910405031E-2</v>
      </c>
      <c r="D54" s="8">
        <f t="shared" si="5"/>
        <v>1.1190424738025187E-2</v>
      </c>
      <c r="E54" s="19"/>
    </row>
    <row r="55" spans="1:6">
      <c r="A55" s="6" t="s">
        <v>45</v>
      </c>
      <c r="B55" s="7">
        <v>29145.9719770064</v>
      </c>
      <c r="C55" s="9">
        <f t="shared" si="4"/>
        <v>1.4137006611191036E-2</v>
      </c>
      <c r="D55" s="8">
        <f t="shared" si="5"/>
        <v>6.337774731115008E-3</v>
      </c>
      <c r="E55" s="19"/>
    </row>
    <row r="56" spans="1:6">
      <c r="A56" s="6" t="s">
        <v>46</v>
      </c>
      <c r="B56" s="7">
        <v>8579.1935187718136</v>
      </c>
      <c r="C56" s="9">
        <f t="shared" si="4"/>
        <v>4.1612650828473617E-3</v>
      </c>
      <c r="D56" s="8">
        <f t="shared" si="5"/>
        <v>1.8655406633723915E-3</v>
      </c>
      <c r="E56" s="19"/>
    </row>
    <row r="57" spans="1:6">
      <c r="A57" s="15" t="s">
        <v>94</v>
      </c>
      <c r="B57" s="16">
        <f>SUM(B58:B63)</f>
        <v>75402.888232367608</v>
      </c>
      <c r="C57" s="17">
        <f t="shared" si="4"/>
        <v>3.6573531679946605E-2</v>
      </c>
      <c r="D57" s="17">
        <f t="shared" si="5"/>
        <v>1.6396314388458167E-2</v>
      </c>
      <c r="E57" s="19"/>
    </row>
    <row r="58" spans="1:6">
      <c r="A58" s="6" t="s">
        <v>48</v>
      </c>
      <c r="B58" s="7">
        <v>28014.176590535299</v>
      </c>
      <c r="C58" s="9">
        <f t="shared" si="4"/>
        <v>1.3588038854216583E-2</v>
      </c>
      <c r="D58" s="8">
        <f t="shared" si="5"/>
        <v>6.0916664796273586E-3</v>
      </c>
      <c r="E58" s="19"/>
    </row>
    <row r="59" spans="1:6">
      <c r="A59" s="6" t="s">
        <v>49</v>
      </c>
      <c r="B59" s="7">
        <v>21747.487569634101</v>
      </c>
      <c r="C59" s="9">
        <f t="shared" si="4"/>
        <v>1.0548434472909624E-2</v>
      </c>
      <c r="D59" s="8">
        <f t="shared" si="5"/>
        <v>4.7289785803952943E-3</v>
      </c>
      <c r="E59" s="19"/>
    </row>
    <row r="60" spans="1:6">
      <c r="A60" s="6" t="s">
        <v>50</v>
      </c>
      <c r="B60" s="7">
        <v>20000</v>
      </c>
      <c r="C60" s="9">
        <f t="shared" si="4"/>
        <v>9.7008304422606922E-3</v>
      </c>
      <c r="D60" s="8">
        <f t="shared" si="5"/>
        <v>4.3489884201597072E-3</v>
      </c>
      <c r="E60" s="19"/>
      <c r="F60" s="19"/>
    </row>
    <row r="61" spans="1:6">
      <c r="A61" s="6" t="s">
        <v>51</v>
      </c>
      <c r="B61" s="7">
        <v>5000</v>
      </c>
      <c r="C61" s="9">
        <f t="shared" si="4"/>
        <v>2.425207610565173E-3</v>
      </c>
      <c r="D61" s="8">
        <f t="shared" si="5"/>
        <v>1.0872471050399268E-3</v>
      </c>
      <c r="E61" s="19"/>
    </row>
    <row r="62" spans="1:6">
      <c r="A62" s="6" t="s">
        <v>52</v>
      </c>
      <c r="B62" s="7">
        <v>310.997855094827</v>
      </c>
      <c r="C62" s="9">
        <f t="shared" si="4"/>
        <v>1.5084687300908386E-4</v>
      </c>
      <c r="D62" s="8">
        <f t="shared" si="5"/>
        <v>6.7626303525095458E-5</v>
      </c>
      <c r="E62" s="19"/>
    </row>
    <row r="63" spans="1:6">
      <c r="A63" s="6" t="s">
        <v>53</v>
      </c>
      <c r="B63" s="7">
        <v>330.22621710337813</v>
      </c>
      <c r="C63" s="9">
        <f t="shared" si="4"/>
        <v>1.6017342698545193E-4</v>
      </c>
      <c r="D63" s="8">
        <f t="shared" si="5"/>
        <v>7.1807499710786841E-5</v>
      </c>
      <c r="E63" s="19"/>
    </row>
    <row r="64" spans="1:6">
      <c r="A64" s="15" t="s">
        <v>54</v>
      </c>
      <c r="B64" s="16">
        <f>SUM(B65:B72)</f>
        <v>271270.17762757553</v>
      </c>
      <c r="C64" s="17">
        <f t="shared" si="4"/>
        <v>0.13157729986035249</v>
      </c>
      <c r="D64" s="17">
        <f t="shared" si="5"/>
        <v>5.898754306184964E-2</v>
      </c>
      <c r="E64" s="19"/>
    </row>
    <row r="65" spans="1:12">
      <c r="A65" s="6" t="s">
        <v>55</v>
      </c>
      <c r="B65" s="7">
        <v>190094.9308794945</v>
      </c>
      <c r="C65" s="9">
        <f t="shared" si="4"/>
        <v>9.2203934619762104E-2</v>
      </c>
      <c r="D65" s="8">
        <f t="shared" si="5"/>
        <v>4.1336032656299072E-2</v>
      </c>
      <c r="E65" s="19"/>
    </row>
    <row r="66" spans="1:12">
      <c r="A66" s="6" t="s">
        <v>56</v>
      </c>
      <c r="B66" s="7">
        <v>36598.681304114398</v>
      </c>
      <c r="C66" s="9">
        <f t="shared" si="4"/>
        <v>1.775188008707751E-2</v>
      </c>
      <c r="D66" s="8">
        <f t="shared" si="5"/>
        <v>7.9583620592354552E-3</v>
      </c>
      <c r="E66" s="19"/>
    </row>
    <row r="67" spans="1:12">
      <c r="A67" s="6" t="s">
        <v>57</v>
      </c>
      <c r="B67" s="7">
        <v>808.42722009864974</v>
      </c>
      <c r="C67" s="9">
        <f t="shared" si="4"/>
        <v>3.9212076935425829E-4</v>
      </c>
      <c r="D67" s="8">
        <f t="shared" si="5"/>
        <v>1.7579203093754652E-4</v>
      </c>
      <c r="E67" s="19"/>
      <c r="F67" s="19"/>
    </row>
    <row r="68" spans="1:12">
      <c r="A68" s="6" t="s">
        <v>58</v>
      </c>
      <c r="B68" s="7">
        <v>2614.758208538</v>
      </c>
      <c r="C68" s="9">
        <f t="shared" si="4"/>
        <v>1.2682663014268231E-3</v>
      </c>
      <c r="D68" s="8">
        <f t="shared" si="5"/>
        <v>5.685776585224652E-4</v>
      </c>
      <c r="E68" s="19"/>
    </row>
    <row r="69" spans="1:12">
      <c r="A69" s="6" t="s">
        <v>59</v>
      </c>
      <c r="B69" s="7">
        <v>4794.8855795633899</v>
      </c>
      <c r="C69" s="9">
        <f t="shared" si="4"/>
        <v>2.3257185998692667E-3</v>
      </c>
      <c r="D69" s="8">
        <f t="shared" si="5"/>
        <v>1.0426450930755976E-3</v>
      </c>
      <c r="E69" s="19"/>
    </row>
    <row r="70" spans="1:12">
      <c r="A70" s="6" t="s">
        <v>60</v>
      </c>
      <c r="B70" s="7">
        <v>834.3437080232186</v>
      </c>
      <c r="C70" s="9">
        <f t="shared" si="4"/>
        <v>4.0469134210501526E-4</v>
      </c>
      <c r="D70" s="8">
        <f t="shared" si="5"/>
        <v>1.8142755623130449E-4</v>
      </c>
      <c r="E70" s="19"/>
    </row>
    <row r="71" spans="1:12">
      <c r="A71" s="6" t="s">
        <v>61</v>
      </c>
      <c r="B71" s="7">
        <v>32953.652679884697</v>
      </c>
      <c r="C71" s="9">
        <f t="shared" si="4"/>
        <v>1.5983889855035554E-2</v>
      </c>
      <c r="D71" s="8">
        <f t="shared" si="5"/>
        <v>7.1657526953391726E-3</v>
      </c>
      <c r="E71" s="19"/>
    </row>
    <row r="72" spans="1:12">
      <c r="A72" s="6" t="s">
        <v>62</v>
      </c>
      <c r="B72" s="7">
        <v>2570.4980478586499</v>
      </c>
      <c r="C72" s="9">
        <f t="shared" si="4"/>
        <v>1.2467982857219436E-3</v>
      </c>
      <c r="D72" s="8">
        <f t="shared" si="5"/>
        <v>5.5895331220902008E-4</v>
      </c>
      <c r="E72" s="19"/>
    </row>
    <row r="73" spans="1:12">
      <c r="A73" s="15" t="s">
        <v>63</v>
      </c>
      <c r="B73" s="16">
        <f>SUM(B74:B83)</f>
        <v>665604.5403978317</v>
      </c>
      <c r="C73" s="17">
        <f t="shared" si="4"/>
        <v>0.32284583939991113</v>
      </c>
      <c r="D73" s="17">
        <f t="shared" si="5"/>
        <v>0.14473532192979471</v>
      </c>
      <c r="E73" s="19"/>
    </row>
    <row r="74" spans="1:12">
      <c r="A74" s="6" t="s">
        <v>92</v>
      </c>
      <c r="B74" s="7">
        <v>473150.63644904998</v>
      </c>
      <c r="C74" s="9">
        <f t="shared" si="4"/>
        <v>0.22949770489199825</v>
      </c>
      <c r="D74" s="8">
        <f t="shared" si="5"/>
        <v>0.10288633194540568</v>
      </c>
      <c r="E74" s="19"/>
    </row>
    <row r="75" spans="1:12">
      <c r="A75" s="6" t="s">
        <v>95</v>
      </c>
      <c r="B75" s="7">
        <v>36309.862814731001</v>
      </c>
      <c r="C75" s="9">
        <f t="shared" si="4"/>
        <v>1.76117911273726E-2</v>
      </c>
      <c r="D75" s="8">
        <f t="shared" si="5"/>
        <v>7.8955586459426349E-3</v>
      </c>
      <c r="E75" s="19"/>
    </row>
    <row r="76" spans="1:12">
      <c r="A76" s="6" t="s">
        <v>64</v>
      </c>
      <c r="B76" s="7">
        <v>0</v>
      </c>
      <c r="C76" s="9">
        <f t="shared" si="4"/>
        <v>0</v>
      </c>
      <c r="D76" s="8">
        <f t="shared" si="5"/>
        <v>0</v>
      </c>
      <c r="E76" s="19"/>
      <c r="F76" s="19"/>
    </row>
    <row r="77" spans="1:12">
      <c r="A77" s="6" t="s">
        <v>85</v>
      </c>
      <c r="B77" s="7">
        <v>0</v>
      </c>
      <c r="C77" s="9">
        <f t="shared" si="4"/>
        <v>0</v>
      </c>
      <c r="D77" s="8">
        <f t="shared" si="5"/>
        <v>0</v>
      </c>
      <c r="E77" s="19"/>
      <c r="H77" s="9"/>
      <c r="J77" s="9">
        <f>B76/G8</f>
        <v>0</v>
      </c>
      <c r="L77" s="9">
        <f>L79/G8</f>
        <v>2.4432729015518361E-2</v>
      </c>
    </row>
    <row r="78" spans="1:12">
      <c r="A78" s="6" t="s">
        <v>65</v>
      </c>
      <c r="B78" s="7">
        <v>98330.208684514</v>
      </c>
      <c r="C78" s="9">
        <f t="shared" si="4"/>
        <v>4.7694234090029E-2</v>
      </c>
      <c r="D78" s="8">
        <f t="shared" si="5"/>
        <v>2.1381846946041942E-2</v>
      </c>
      <c r="E78" s="19"/>
      <c r="H78" s="9"/>
      <c r="J78" s="9"/>
      <c r="L78" s="9"/>
    </row>
    <row r="79" spans="1:12">
      <c r="A79" s="6" t="s">
        <v>66</v>
      </c>
      <c r="B79" s="7">
        <v>57813.832449536698</v>
      </c>
      <c r="C79" s="9">
        <f t="shared" si="4"/>
        <v>2.8042109290511229E-2</v>
      </c>
      <c r="D79" s="8">
        <f t="shared" si="5"/>
        <v>1.257158439240443E-2</v>
      </c>
      <c r="E79" s="19"/>
      <c r="H79" s="10"/>
      <c r="L79" s="11">
        <v>134400</v>
      </c>
    </row>
    <row r="80" spans="1:12">
      <c r="A80" s="6" t="s">
        <v>67</v>
      </c>
      <c r="B80" s="7">
        <v>0</v>
      </c>
      <c r="C80" s="9">
        <f t="shared" si="4"/>
        <v>0</v>
      </c>
      <c r="D80" s="8">
        <f t="shared" si="5"/>
        <v>0</v>
      </c>
      <c r="E80" s="19"/>
      <c r="G80" s="19">
        <f>B84*0.6%</f>
        <v>12370.074986284893</v>
      </c>
    </row>
    <row r="81" spans="1:12">
      <c r="A81" s="6" t="s">
        <v>68</v>
      </c>
      <c r="B81" s="7">
        <v>0</v>
      </c>
      <c r="C81" s="9">
        <f t="shared" si="4"/>
        <v>0</v>
      </c>
      <c r="D81" s="8">
        <f t="shared" si="5"/>
        <v>0</v>
      </c>
      <c r="E81" s="19"/>
      <c r="J81" s="7">
        <v>2699619</v>
      </c>
      <c r="K81" s="8">
        <v>0.495</v>
      </c>
      <c r="L81" s="12"/>
    </row>
    <row r="82" spans="1:12">
      <c r="A82" s="6" t="s">
        <v>69</v>
      </c>
      <c r="B82" s="7">
        <v>0</v>
      </c>
      <c r="C82" s="9">
        <f t="shared" si="4"/>
        <v>0</v>
      </c>
      <c r="D82" s="8">
        <f t="shared" si="5"/>
        <v>0</v>
      </c>
      <c r="E82" s="19"/>
    </row>
    <row r="83" spans="1:12">
      <c r="A83" s="6" t="s">
        <v>70</v>
      </c>
      <c r="B83" s="7">
        <v>0</v>
      </c>
      <c r="C83" s="9">
        <f t="shared" si="4"/>
        <v>0</v>
      </c>
      <c r="D83" s="8">
        <f t="shared" si="5"/>
        <v>0</v>
      </c>
      <c r="E83" s="19"/>
    </row>
    <row r="84" spans="1:12" ht="18">
      <c r="A84" s="20" t="s">
        <v>71</v>
      </c>
      <c r="B84" s="21">
        <f>SUM(B73+B64+B50+B29+B24+B18+B12+B3+B57)</f>
        <v>2061679.1643808156</v>
      </c>
      <c r="C84" s="22">
        <f t="shared" si="4"/>
        <v>1</v>
      </c>
      <c r="D84" s="22">
        <f>B84/G11</f>
        <v>0.44831094059883542</v>
      </c>
      <c r="E84" s="19"/>
    </row>
    <row r="85" spans="1:12">
      <c r="B85" s="1"/>
      <c r="E85" s="19"/>
      <c r="F85" s="1">
        <v>493150.63644904998</v>
      </c>
    </row>
    <row r="86" spans="1:12">
      <c r="B86" s="1"/>
      <c r="E86" s="19"/>
    </row>
    <row r="87" spans="1:12">
      <c r="B87" s="1"/>
      <c r="E87" s="19"/>
    </row>
    <row r="90" spans="1:12">
      <c r="A90" s="1" t="s">
        <v>1</v>
      </c>
      <c r="B90" s="7">
        <f>B3</f>
        <v>223201.57897581978</v>
      </c>
    </row>
    <row r="91" spans="1:12">
      <c r="A91" s="1" t="s">
        <v>9</v>
      </c>
      <c r="B91" s="7">
        <f>B12</f>
        <v>96875.965061866969</v>
      </c>
    </row>
    <row r="92" spans="1:12">
      <c r="A92" s="1" t="s">
        <v>14</v>
      </c>
      <c r="B92" s="7">
        <f>B18</f>
        <v>58291.850164124953</v>
      </c>
    </row>
    <row r="93" spans="1:12">
      <c r="A93" s="1" t="s">
        <v>20</v>
      </c>
      <c r="B93" s="7">
        <f>B24</f>
        <v>36562.696950279598</v>
      </c>
    </row>
    <row r="94" spans="1:12">
      <c r="A94" s="1" t="s">
        <v>73</v>
      </c>
      <c r="B94" s="7">
        <f>B29</f>
        <v>167826.02419207623</v>
      </c>
    </row>
    <row r="95" spans="1:12">
      <c r="A95" s="1" t="s">
        <v>40</v>
      </c>
      <c r="B95" s="7">
        <f>B50</f>
        <v>466643.44277887314</v>
      </c>
    </row>
    <row r="96" spans="1:12">
      <c r="A96" s="1" t="s">
        <v>47</v>
      </c>
      <c r="B96" s="7">
        <f>B57</f>
        <v>75402.888232367608</v>
      </c>
    </row>
    <row r="97" spans="1:4">
      <c r="A97" s="1" t="s">
        <v>54</v>
      </c>
      <c r="B97" s="7">
        <f>B64</f>
        <v>271270.17762757553</v>
      </c>
    </row>
    <row r="98" spans="1:4">
      <c r="A98" s="1" t="s">
        <v>63</v>
      </c>
      <c r="B98" s="7">
        <f>B73</f>
        <v>665604.5403978317</v>
      </c>
    </row>
    <row r="107" spans="1:4">
      <c r="B107" s="34"/>
    </row>
    <row r="108" spans="1:4">
      <c r="A108" s="2"/>
      <c r="B108" s="35"/>
      <c r="C108" s="2"/>
      <c r="D108" s="2"/>
    </row>
    <row r="109" spans="1:4">
      <c r="A109" s="36"/>
      <c r="B109" s="37"/>
      <c r="C109" s="38"/>
      <c r="D109" s="39"/>
    </row>
    <row r="110" spans="1:4">
      <c r="A110" s="13"/>
      <c r="B110" s="40"/>
      <c r="C110" s="41"/>
      <c r="D110" s="8"/>
    </row>
    <row r="111" spans="1:4">
      <c r="A111" s="13"/>
      <c r="B111" s="40"/>
      <c r="C111" s="41"/>
      <c r="D111" s="8"/>
    </row>
    <row r="112" spans="1:4">
      <c r="A112" s="13"/>
      <c r="B112" s="40"/>
      <c r="C112" s="41"/>
      <c r="D112" s="8"/>
    </row>
    <row r="113" spans="1:4">
      <c r="A113" s="13"/>
      <c r="B113" s="40"/>
      <c r="C113" s="41"/>
      <c r="D113" s="8"/>
    </row>
    <row r="114" spans="1:4">
      <c r="A114" s="13"/>
      <c r="B114" s="40"/>
      <c r="C114" s="41"/>
      <c r="D114" s="8"/>
    </row>
    <row r="115" spans="1:4">
      <c r="A115" s="13"/>
      <c r="B115" s="40"/>
      <c r="C115" s="41"/>
      <c r="D115" s="8"/>
    </row>
    <row r="116" spans="1:4">
      <c r="A116" s="13"/>
      <c r="B116" s="40"/>
      <c r="C116" s="41"/>
      <c r="D116" s="8"/>
    </row>
    <row r="117" spans="1:4">
      <c r="A117" s="13"/>
      <c r="B117" s="40"/>
      <c r="C117" s="8"/>
      <c r="D117" s="8"/>
    </row>
    <row r="118" spans="1:4">
      <c r="A118" s="36"/>
      <c r="B118" s="37"/>
      <c r="C118" s="38"/>
      <c r="D118" s="39"/>
    </row>
    <row r="119" spans="1:4">
      <c r="A119" s="6"/>
      <c r="B119" s="40"/>
      <c r="C119" s="41"/>
      <c r="D119" s="8"/>
    </row>
    <row r="120" spans="1:4">
      <c r="A120" s="6"/>
      <c r="B120" s="40"/>
      <c r="C120" s="41"/>
      <c r="D120" s="8"/>
    </row>
    <row r="121" spans="1:4">
      <c r="A121" s="6"/>
      <c r="B121" s="40"/>
      <c r="C121" s="41"/>
      <c r="D121" s="8"/>
    </row>
    <row r="122" spans="1:4">
      <c r="A122" s="6"/>
      <c r="B122" s="40"/>
      <c r="C122" s="41"/>
      <c r="D122" s="8"/>
    </row>
    <row r="123" spans="1:4">
      <c r="A123" s="6"/>
      <c r="B123" s="40"/>
      <c r="C123" s="41"/>
      <c r="D123" s="8"/>
    </row>
    <row r="124" spans="1:4">
      <c r="A124" s="36"/>
      <c r="B124" s="37"/>
      <c r="C124" s="38"/>
      <c r="D124" s="39"/>
    </row>
    <row r="125" spans="1:4">
      <c r="A125" s="6"/>
      <c r="B125" s="40"/>
      <c r="C125" s="41"/>
      <c r="D125" s="8"/>
    </row>
    <row r="126" spans="1:4">
      <c r="A126" s="6"/>
      <c r="B126" s="40"/>
      <c r="C126" s="41"/>
      <c r="D126" s="8"/>
    </row>
    <row r="127" spans="1:4">
      <c r="A127" s="6"/>
      <c r="B127" s="40"/>
      <c r="C127" s="41"/>
      <c r="D127" s="8"/>
    </row>
    <row r="128" spans="1:4">
      <c r="A128" s="6"/>
      <c r="B128" s="40"/>
      <c r="C128" s="41"/>
      <c r="D128" s="8"/>
    </row>
    <row r="129" spans="1:4">
      <c r="A129" s="6"/>
      <c r="B129" s="40"/>
      <c r="C129" s="41"/>
      <c r="D129" s="8"/>
    </row>
    <row r="130" spans="1:4">
      <c r="A130" s="36"/>
      <c r="B130" s="37"/>
      <c r="C130" s="38"/>
      <c r="D130" s="39"/>
    </row>
    <row r="131" spans="1:4">
      <c r="A131" s="13"/>
      <c r="B131" s="40"/>
      <c r="C131" s="41"/>
      <c r="D131" s="8"/>
    </row>
    <row r="132" spans="1:4">
      <c r="A132" s="13"/>
      <c r="B132" s="40"/>
      <c r="C132" s="41"/>
      <c r="D132" s="8"/>
    </row>
    <row r="133" spans="1:4">
      <c r="A133" s="13"/>
      <c r="B133" s="40"/>
      <c r="C133" s="41"/>
      <c r="D133" s="8"/>
    </row>
    <row r="134" spans="1:4">
      <c r="A134" s="13"/>
      <c r="B134" s="40"/>
      <c r="C134" s="41"/>
      <c r="D134" s="8"/>
    </row>
    <row r="135" spans="1:4">
      <c r="A135" s="36"/>
      <c r="B135" s="37"/>
      <c r="C135" s="38"/>
      <c r="D135" s="38"/>
    </row>
    <row r="136" spans="1:4">
      <c r="A136" s="6"/>
      <c r="B136" s="34"/>
      <c r="C136" s="41"/>
      <c r="D136" s="8"/>
    </row>
    <row r="137" spans="1:4">
      <c r="A137" s="6"/>
      <c r="B137" s="34"/>
      <c r="C137" s="41"/>
      <c r="D137" s="8"/>
    </row>
    <row r="138" spans="1:4">
      <c r="A138" s="6"/>
      <c r="B138" s="34"/>
      <c r="C138" s="41"/>
      <c r="D138" s="8"/>
    </row>
    <row r="139" spans="1:4">
      <c r="A139" s="6"/>
      <c r="B139" s="34"/>
      <c r="C139" s="41"/>
      <c r="D139" s="8"/>
    </row>
    <row r="140" spans="1:4">
      <c r="A140" s="6"/>
      <c r="B140" s="34"/>
      <c r="C140" s="41"/>
      <c r="D140" s="8"/>
    </row>
    <row r="141" spans="1:4">
      <c r="A141" s="6"/>
      <c r="B141" s="34"/>
      <c r="C141" s="41"/>
      <c r="D141" s="8"/>
    </row>
    <row r="142" spans="1:4">
      <c r="A142" s="6"/>
      <c r="B142" s="34"/>
      <c r="C142" s="41"/>
      <c r="D142" s="8"/>
    </row>
    <row r="143" spans="1:4">
      <c r="A143" s="6"/>
      <c r="B143" s="34"/>
      <c r="C143" s="41"/>
      <c r="D143" s="8"/>
    </row>
    <row r="144" spans="1:4">
      <c r="A144" s="13"/>
      <c r="B144" s="40"/>
      <c r="C144" s="41"/>
      <c r="D144" s="8"/>
    </row>
    <row r="145" spans="1:4">
      <c r="A145" s="13"/>
      <c r="B145" s="40"/>
      <c r="C145" s="41"/>
      <c r="D145" s="8"/>
    </row>
    <row r="146" spans="1:4">
      <c r="A146" s="13"/>
      <c r="B146" s="40"/>
      <c r="C146" s="41"/>
      <c r="D146" s="8"/>
    </row>
    <row r="147" spans="1:4">
      <c r="A147" s="13"/>
      <c r="B147" s="40"/>
      <c r="C147" s="41"/>
      <c r="D147" s="8"/>
    </row>
    <row r="148" spans="1:4">
      <c r="A148" s="13"/>
      <c r="B148" s="40"/>
      <c r="C148" s="41"/>
      <c r="D148" s="8"/>
    </row>
    <row r="149" spans="1:4">
      <c r="A149" s="13"/>
      <c r="B149" s="40"/>
      <c r="C149" s="41"/>
      <c r="D149" s="8"/>
    </row>
    <row r="150" spans="1:4">
      <c r="A150" s="13"/>
      <c r="B150" s="40"/>
      <c r="C150" s="41"/>
      <c r="D150" s="8"/>
    </row>
    <row r="151" spans="1:4">
      <c r="A151" s="13"/>
      <c r="B151" s="40"/>
      <c r="C151" s="41"/>
      <c r="D151" s="8"/>
    </row>
    <row r="152" spans="1:4">
      <c r="A152" s="13"/>
      <c r="B152" s="40"/>
      <c r="C152" s="41"/>
      <c r="D152" s="8"/>
    </row>
    <row r="153" spans="1:4">
      <c r="A153" s="13"/>
      <c r="B153" s="40"/>
      <c r="C153" s="41"/>
      <c r="D153" s="8"/>
    </row>
    <row r="154" spans="1:4">
      <c r="A154" s="13"/>
      <c r="B154" s="40"/>
      <c r="C154" s="42"/>
      <c r="D154" s="5"/>
    </row>
    <row r="155" spans="1:4">
      <c r="A155" s="36"/>
      <c r="B155" s="37"/>
      <c r="C155" s="38"/>
      <c r="D155" s="38"/>
    </row>
    <row r="156" spans="1:4">
      <c r="A156" s="6"/>
      <c r="B156" s="34"/>
      <c r="C156" s="41"/>
      <c r="D156" s="8"/>
    </row>
    <row r="157" spans="1:4">
      <c r="A157" s="6"/>
      <c r="B157" s="34"/>
      <c r="C157" s="41"/>
      <c r="D157" s="8"/>
    </row>
    <row r="158" spans="1:4">
      <c r="A158" s="6"/>
      <c r="B158" s="34"/>
      <c r="C158" s="41"/>
      <c r="D158" s="8"/>
    </row>
    <row r="159" spans="1:4">
      <c r="A159" s="6"/>
      <c r="B159" s="34"/>
      <c r="C159" s="41"/>
      <c r="D159" s="8"/>
    </row>
    <row r="160" spans="1:4">
      <c r="A160" s="6"/>
      <c r="B160" s="34"/>
      <c r="C160" s="41"/>
      <c r="D160" s="8"/>
    </row>
    <row r="161" spans="1:4">
      <c r="A161" s="6"/>
      <c r="B161" s="34"/>
      <c r="C161" s="41"/>
      <c r="D161" s="8"/>
    </row>
    <row r="162" spans="1:4">
      <c r="A162" s="36"/>
      <c r="B162" s="37"/>
      <c r="C162" s="38"/>
      <c r="D162" s="38"/>
    </row>
    <row r="163" spans="1:4">
      <c r="A163" s="6"/>
      <c r="B163" s="34"/>
      <c r="C163" s="41"/>
      <c r="D163" s="8"/>
    </row>
    <row r="164" spans="1:4">
      <c r="A164" s="6"/>
      <c r="B164" s="34"/>
      <c r="C164" s="41"/>
      <c r="D164" s="8"/>
    </row>
    <row r="165" spans="1:4">
      <c r="A165" s="6"/>
      <c r="B165" s="34"/>
      <c r="C165" s="41"/>
      <c r="D165" s="8"/>
    </row>
    <row r="166" spans="1:4">
      <c r="A166" s="6"/>
      <c r="B166" s="34"/>
      <c r="C166" s="41"/>
      <c r="D166" s="8"/>
    </row>
    <row r="167" spans="1:4">
      <c r="A167" s="6"/>
      <c r="B167" s="34"/>
      <c r="C167" s="41"/>
      <c r="D167" s="8"/>
    </row>
    <row r="168" spans="1:4">
      <c r="A168" s="6"/>
      <c r="B168" s="34"/>
      <c r="C168" s="41"/>
      <c r="D168" s="8"/>
    </row>
    <row r="169" spans="1:4">
      <c r="A169" s="36"/>
      <c r="B169" s="37"/>
      <c r="C169" s="38"/>
      <c r="D169" s="38"/>
    </row>
    <row r="170" spans="1:4">
      <c r="A170" s="6"/>
      <c r="B170" s="34"/>
      <c r="C170" s="41"/>
      <c r="D170" s="8"/>
    </row>
    <row r="171" spans="1:4">
      <c r="A171" s="6"/>
      <c r="B171" s="34"/>
      <c r="C171" s="41"/>
      <c r="D171" s="8"/>
    </row>
    <row r="172" spans="1:4">
      <c r="A172" s="6"/>
      <c r="B172" s="34"/>
      <c r="C172" s="41"/>
      <c r="D172" s="8"/>
    </row>
    <row r="173" spans="1:4">
      <c r="A173" s="6"/>
      <c r="B173" s="34"/>
      <c r="C173" s="41"/>
      <c r="D173" s="8"/>
    </row>
    <row r="174" spans="1:4">
      <c r="A174" s="6"/>
      <c r="B174" s="34"/>
      <c r="C174" s="41"/>
      <c r="D174" s="8"/>
    </row>
    <row r="175" spans="1:4">
      <c r="A175" s="6"/>
      <c r="B175" s="34"/>
      <c r="C175" s="41"/>
      <c r="D175" s="8"/>
    </row>
    <row r="176" spans="1:4">
      <c r="A176" s="6"/>
      <c r="B176" s="34"/>
      <c r="C176" s="41"/>
      <c r="D176" s="8"/>
    </row>
    <row r="177" spans="1:4">
      <c r="A177" s="6"/>
      <c r="B177" s="34"/>
      <c r="C177" s="41"/>
      <c r="D177" s="8"/>
    </row>
    <row r="178" spans="1:4">
      <c r="A178" s="36"/>
      <c r="B178" s="37"/>
      <c r="C178" s="38"/>
      <c r="D178" s="38"/>
    </row>
    <row r="179" spans="1:4">
      <c r="A179" s="6"/>
      <c r="C179" s="9"/>
      <c r="D179" s="8"/>
    </row>
    <row r="180" spans="1:4">
      <c r="A180" s="6"/>
      <c r="C180" s="9"/>
      <c r="D180" s="8"/>
    </row>
    <row r="181" spans="1:4">
      <c r="A181" s="6"/>
      <c r="C181" s="9"/>
      <c r="D181" s="8"/>
    </row>
    <row r="182" spans="1:4">
      <c r="A182" s="6"/>
      <c r="C182" s="9"/>
      <c r="D182" s="8"/>
    </row>
    <row r="183" spans="1:4">
      <c r="A183" s="6"/>
      <c r="C183" s="9"/>
      <c r="D183" s="8"/>
    </row>
    <row r="184" spans="1:4">
      <c r="A184" s="6"/>
      <c r="C184" s="9"/>
      <c r="D184" s="8"/>
    </row>
    <row r="185" spans="1:4">
      <c r="A185" s="6"/>
      <c r="C185" s="9"/>
      <c r="D185" s="8"/>
    </row>
    <row r="186" spans="1:4">
      <c r="A186" s="6"/>
      <c r="C186" s="9"/>
      <c r="D186" s="8"/>
    </row>
    <row r="187" spans="1:4">
      <c r="A187" s="6"/>
      <c r="C187" s="9"/>
      <c r="D187" s="8"/>
    </row>
    <row r="188" spans="1:4" ht="18">
      <c r="A188" s="20"/>
      <c r="B188" s="21"/>
      <c r="C188" s="22"/>
      <c r="D188" s="2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Ekonomifakta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Ekonomifakta</dc:creator>
  <cp:lastModifiedBy>Caleb Furtney</cp:lastModifiedBy>
  <dcterms:created xsi:type="dcterms:W3CDTF">2023-10-23T05:38:56Z</dcterms:created>
  <dcterms:modified xsi:type="dcterms:W3CDTF">2023-10-31T23:52:07Z</dcterms:modified>
</cp:coreProperties>
</file>