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showPivotChartFilter="1" defaultThemeVersion="124226"/>
  <mc:AlternateContent xmlns:mc="http://schemas.openxmlformats.org/markup-compatibility/2006">
    <mc:Choice Requires="x15">
      <x15ac:absPath xmlns:x15ac="http://schemas.microsoft.com/office/spreadsheetml/2010/11/ac" url="C:\Users\DELL\Desktop\Blossom Academy\Paris-Frank\"/>
    </mc:Choice>
  </mc:AlternateContent>
  <xr:revisionPtr revIDLastSave="0" documentId="8_{24F49B9E-46D0-40CD-8E4B-564BA135E387}" xr6:coauthVersionLast="47" xr6:coauthVersionMax="47" xr10:uidLastSave="{00000000-0000-0000-0000-000000000000}"/>
  <bookViews>
    <workbookView xWindow="-120" yWindow="-120" windowWidth="20730" windowHeight="11310" firstSheet="7" activeTab="11" xr2:uid="{00000000-000D-0000-FFFF-FFFF00000000}"/>
  </bookViews>
  <sheets>
    <sheet name="VLOOKUP" sheetId="30" state="hidden" r:id="rId1"/>
    <sheet name="HLOOKUP" sheetId="29" state="hidden" r:id="rId2"/>
    <sheet name="Text to column" sheetId="28" state="hidden" r:id="rId3"/>
    <sheet name="Concat" sheetId="27" state="veryHidden" r:id="rId4"/>
    <sheet name="Trim" sheetId="26" state="veryHidden" r:id="rId5"/>
    <sheet name="Round" sheetId="25" state="veryHidden" r:id="rId6"/>
    <sheet name="Count" sheetId="24" state="hidden" r:id="rId7"/>
    <sheet name="Aggregate function" sheetId="22" r:id="rId8"/>
    <sheet name="IF_Function" sheetId="21" state="hidden" r:id="rId9"/>
    <sheet name="SUMIF" sheetId="23" r:id="rId10"/>
    <sheet name="weather" sheetId="34" r:id="rId11"/>
    <sheet name="Get Data" sheetId="31" r:id="rId12"/>
    <sheet name="Box_Office" sheetId="36" r:id="rId13"/>
    <sheet name="FoodSales" sheetId="16" r:id="rId14"/>
  </sheets>
  <definedNames>
    <definedName name="ExternalData_1" localSheetId="12" hidden="1">Box_Office!$A$1:$K$201</definedName>
    <definedName name="ExternalData_1" localSheetId="10" hidden="1">weather!$A$1:$D$9</definedName>
    <definedName name="Slicer_Category">#N/A</definedName>
    <definedName name="Slicer_City">#N/A</definedName>
    <definedName name="Slicer_OrderDate">#N/A</definedName>
    <definedName name="Slicer_Product">#N/A</definedName>
    <definedName name="Slicer_Regio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5" i="23" l="1"/>
  <c r="K3" i="21"/>
  <c r="K4" i="21"/>
  <c r="K5" i="21"/>
  <c r="K6" i="21"/>
  <c r="K7" i="21"/>
  <c r="K8" i="21"/>
  <c r="K9" i="21"/>
  <c r="K10" i="21"/>
  <c r="K11" i="21"/>
  <c r="K12" i="21"/>
  <c r="K13" i="21"/>
  <c r="K14" i="21"/>
  <c r="K15" i="21"/>
  <c r="J3" i="21"/>
  <c r="J4" i="21"/>
  <c r="J5" i="21"/>
  <c r="J6" i="21"/>
  <c r="J7" i="21"/>
  <c r="J8" i="21"/>
  <c r="J9" i="21"/>
  <c r="J10" i="21"/>
  <c r="J11" i="21"/>
  <c r="J12" i="21"/>
  <c r="J13" i="21"/>
  <c r="J14" i="21"/>
  <c r="J15" i="21"/>
  <c r="F18" i="22"/>
  <c r="E18" i="22"/>
  <c r="D18" i="22"/>
  <c r="C18" i="22"/>
  <c r="B18" i="22"/>
  <c r="B17" i="34"/>
  <c r="B16" i="34"/>
  <c r="B15" i="34"/>
  <c r="B14" i="34"/>
  <c r="B13" i="34"/>
  <c r="B12" i="34"/>
  <c r="B11" i="34"/>
  <c r="H246" i="16"/>
  <c r="H4" i="30"/>
  <c r="P2" i="27"/>
  <c r="P2" i="26"/>
  <c r="G25" i="25"/>
  <c r="D26" i="24"/>
  <c r="D25" i="24"/>
  <c r="D24" i="24"/>
  <c r="K5" i="23"/>
  <c r="H15" i="23"/>
  <c r="H14" i="23"/>
  <c r="H13" i="23"/>
  <c r="H12" i="23"/>
  <c r="H11" i="23"/>
  <c r="H10" i="23"/>
  <c r="H9" i="23"/>
  <c r="H8" i="23"/>
  <c r="H7" i="23"/>
  <c r="H6" i="23"/>
  <c r="H5" i="23"/>
  <c r="H4" i="23"/>
  <c r="H3" i="23"/>
  <c r="H2" i="23"/>
  <c r="K2" i="21"/>
  <c r="J2" i="21"/>
  <c r="C10" i="22"/>
  <c r="H15" i="22"/>
  <c r="F15" i="22"/>
  <c r="D15" i="22"/>
  <c r="C15" i="22"/>
  <c r="H14" i="22"/>
  <c r="G14" i="22"/>
  <c r="F14" i="22"/>
  <c r="D14" i="22"/>
  <c r="C14" i="22"/>
  <c r="H13" i="22"/>
  <c r="F13" i="22"/>
  <c r="D13" i="22"/>
  <c r="C13" i="22"/>
  <c r="H12" i="22"/>
  <c r="G12" i="22"/>
  <c r="F12" i="22"/>
  <c r="D12" i="22"/>
  <c r="C12" i="22"/>
  <c r="H11" i="22"/>
  <c r="F11" i="22"/>
  <c r="D11" i="22"/>
  <c r="C11" i="22"/>
  <c r="H10" i="22"/>
  <c r="G10" i="22"/>
  <c r="F10" i="22"/>
  <c r="D10" i="22"/>
  <c r="H9" i="22"/>
  <c r="F9" i="22"/>
  <c r="D9" i="22"/>
  <c r="C9" i="22"/>
  <c r="G8" i="22"/>
  <c r="E8" i="22"/>
  <c r="G7" i="22"/>
  <c r="E7" i="22"/>
  <c r="G6" i="22"/>
  <c r="E6" i="22"/>
  <c r="G5" i="22"/>
  <c r="E5" i="22"/>
  <c r="G4" i="22"/>
  <c r="E4" i="22"/>
  <c r="G3" i="22"/>
  <c r="E3" i="22"/>
  <c r="G2" i="22"/>
  <c r="E2" i="22"/>
  <c r="E13" i="22" s="1"/>
  <c r="G1" i="22"/>
  <c r="G15" i="22" s="1"/>
  <c r="E1" i="22"/>
  <c r="E14" i="22" s="1"/>
  <c r="E11" i="22" l="1"/>
  <c r="E15" i="22"/>
  <c r="G9" i="22"/>
  <c r="E10" i="22"/>
  <c r="G11" i="22"/>
  <c r="E12" i="22"/>
  <c r="G13" i="22"/>
  <c r="E9" i="22"/>
  <c r="H15" i="21"/>
  <c r="H14" i="21"/>
  <c r="H13" i="21"/>
  <c r="H12" i="21"/>
  <c r="H11" i="21"/>
  <c r="H10" i="21"/>
  <c r="H9" i="21"/>
  <c r="H8" i="21"/>
  <c r="H7" i="21"/>
  <c r="H6" i="21"/>
  <c r="H5" i="21"/>
  <c r="H4" i="21"/>
  <c r="H3" i="21"/>
  <c r="H2" i="21"/>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73633A-0697-4313-800D-6720D80ADDD7}"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 id="2" xr16:uid="{63F68BC5-6D68-4803-AF03-81393E19E33F}" keepAlive="1" name="Query - weather" description="Connection to the 'weather' query in the workbook." type="5" refreshedVersion="8" background="1" saveData="1">
    <dbPr connection="Provider=Microsoft.Mashup.OleDb.1;Data Source=$Workbook$;Location=weather;Extended Properties=&quot;&quot;" command="SELECT * FROM [weather]"/>
  </connection>
</connections>
</file>

<file path=xl/sharedStrings.xml><?xml version="1.0" encoding="utf-8"?>
<sst xmlns="http://schemas.openxmlformats.org/spreadsheetml/2006/main" count="3056" uniqueCount="742">
  <si>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</si>
  <si>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</si>
  <si>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</si>
  <si>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</si>
  <si>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</si>
  <si>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</si>
  <si>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</si>
  <si>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</si>
  <si>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</si>
  <si>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</si>
  <si>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</si>
  <si>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</si>
  <si>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</si>
  <si>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</si>
  <si>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</si>
  <si>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</si>
  <si>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</si>
  <si>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</si>
  <si>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</si>
  <si>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</si>
  <si>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</si>
  <si>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</si>
  <si>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</si>
  <si>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</si>
  <si>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</si>
  <si>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</si>
  <si>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UnitPrice</t>
  </si>
  <si>
    <t>Aggregate Function</t>
  </si>
  <si>
    <t>Function_num</t>
  </si>
  <si>
    <t>Function</t>
  </si>
  <si>
    <t>Average</t>
  </si>
  <si>
    <t>Count</t>
  </si>
  <si>
    <t>Counta</t>
  </si>
  <si>
    <t>Max</t>
  </si>
  <si>
    <t>Min</t>
  </si>
  <si>
    <t>Sum</t>
  </si>
  <si>
    <t>Above_60</t>
  </si>
  <si>
    <t>Total</t>
  </si>
  <si>
    <t>region</t>
  </si>
  <si>
    <t>state</t>
  </si>
  <si>
    <t>individuals</t>
  </si>
  <si>
    <t>family_members</t>
  </si>
  <si>
    <t>state_pop</t>
  </si>
  <si>
    <t>East South Central</t>
  </si>
  <si>
    <t>Alabama</t>
  </si>
  <si>
    <t>Pacific</t>
  </si>
  <si>
    <t>Alaska</t>
  </si>
  <si>
    <t>Mountain</t>
  </si>
  <si>
    <t>Arizona</t>
  </si>
  <si>
    <t>West South Central</t>
  </si>
  <si>
    <t>Arkansas</t>
  </si>
  <si>
    <t>California</t>
  </si>
  <si>
    <t>Colorado</t>
  </si>
  <si>
    <t>New England</t>
  </si>
  <si>
    <t>Connecticut</t>
  </si>
  <si>
    <t>South Atlantic</t>
  </si>
  <si>
    <t>Delaware</t>
  </si>
  <si>
    <t>District of Columbia</t>
  </si>
  <si>
    <t>Florida</t>
  </si>
  <si>
    <t>Georgia</t>
  </si>
  <si>
    <t>Hawaii</t>
  </si>
  <si>
    <t>Idaho</t>
  </si>
  <si>
    <t>East North Central</t>
  </si>
  <si>
    <t>Illinois</t>
  </si>
  <si>
    <t>Indiana</t>
  </si>
  <si>
    <t>West North Central</t>
  </si>
  <si>
    <t>Iowa</t>
  </si>
  <si>
    <t>Kansas</t>
  </si>
  <si>
    <t>Kentucky</t>
  </si>
  <si>
    <t>Louisiana</t>
  </si>
  <si>
    <t>Maine</t>
  </si>
  <si>
    <t>Maryland</t>
  </si>
  <si>
    <t>Countblank</t>
  </si>
  <si>
    <t>codes</t>
  </si>
  <si>
    <t>Sales</t>
  </si>
  <si>
    <t>Round</t>
  </si>
  <si>
    <t>id</t>
  </si>
  <si>
    <t>species</t>
  </si>
  <si>
    <t>generation_id</t>
  </si>
  <si>
    <t>height</t>
  </si>
  <si>
    <t>weight</t>
  </si>
  <si>
    <t>base_experience</t>
  </si>
  <si>
    <t>type_1</t>
  </si>
  <si>
    <t>type_2</t>
  </si>
  <si>
    <t>bulbasaur</t>
  </si>
  <si>
    <t>grass</t>
  </si>
  <si>
    <t>poison</t>
  </si>
  <si>
    <t>ivysaur</t>
  </si>
  <si>
    <t>venusaur</t>
  </si>
  <si>
    <t>charmander</t>
  </si>
  <si>
    <t>fire</t>
  </si>
  <si>
    <t>charmeleon</t>
  </si>
  <si>
    <t>charizard</t>
  </si>
  <si>
    <t>flying</t>
  </si>
  <si>
    <t>squirtle</t>
  </si>
  <si>
    <t>water</t>
  </si>
  <si>
    <t>wartortle</t>
  </si>
  <si>
    <t>blastoise</t>
  </si>
  <si>
    <t>caterpie</t>
  </si>
  <si>
    <t>bug</t>
  </si>
  <si>
    <t>metapod</t>
  </si>
  <si>
    <t>butterfree</t>
  </si>
  <si>
    <t>weedle</t>
  </si>
  <si>
    <t>kakuna</t>
  </si>
  <si>
    <t>beedrill</t>
  </si>
  <si>
    <t>pidgey</t>
  </si>
  <si>
    <t>normal</t>
  </si>
  <si>
    <t>pidgeotto</t>
  </si>
  <si>
    <t>pidgeot</t>
  </si>
  <si>
    <t>rattata</t>
  </si>
  <si>
    <t>raticate</t>
  </si>
  <si>
    <t>Dataset 2</t>
  </si>
  <si>
    <t>ID</t>
  </si>
  <si>
    <t>Name</t>
  </si>
  <si>
    <t>Sex</t>
  </si>
  <si>
    <t>Age</t>
  </si>
  <si>
    <t>Height</t>
  </si>
  <si>
    <t>Weight</t>
  </si>
  <si>
    <t>Team</t>
  </si>
  <si>
    <t>NOC</t>
  </si>
  <si>
    <t>Games</t>
  </si>
  <si>
    <t>Year</t>
  </si>
  <si>
    <t>Season</t>
  </si>
  <si>
    <t>Sport</t>
  </si>
  <si>
    <t>Event</t>
  </si>
  <si>
    <t>Medal</t>
  </si>
  <si>
    <t>M</t>
  </si>
  <si>
    <t>Italy</t>
  </si>
  <si>
    <t>ITA</t>
  </si>
  <si>
    <t>Summer</t>
  </si>
  <si>
    <t>Rio de Janeiro</t>
  </si>
  <si>
    <t>Rowing</t>
  </si>
  <si>
    <t>Rowing Men's Coxless Pairs</t>
  </si>
  <si>
    <t>Bronze</t>
  </si>
  <si>
    <t>F</t>
  </si>
  <si>
    <t>Azerbaijan</t>
  </si>
  <si>
    <t>AZE</t>
  </si>
  <si>
    <t>Taekwondo</t>
  </si>
  <si>
    <t>Taekwondo Women's Flyweight</t>
  </si>
  <si>
    <t>France</t>
  </si>
  <si>
    <t>FRA</t>
  </si>
  <si>
    <t>Handball</t>
  </si>
  <si>
    <t>Handball Men's Handball</t>
  </si>
  <si>
    <t>Silver</t>
  </si>
  <si>
    <t>Saeid Morad Abdevali</t>
  </si>
  <si>
    <t>Iran</t>
  </si>
  <si>
    <t>IRI</t>
  </si>
  <si>
    <t>Wrestling</t>
  </si>
  <si>
    <t>Wrestling Men's Middleweight, Greco-Roman</t>
  </si>
  <si>
    <t>Denis Mikhaylovich Ablyazin</t>
  </si>
  <si>
    <t>Russia</t>
  </si>
  <si>
    <t>RUS</t>
  </si>
  <si>
    <t>Gymnastics</t>
  </si>
  <si>
    <t>Gymnastics Men's Team All-Around</t>
  </si>
  <si>
    <t>Gymnastics Men's Horse Vault</t>
  </si>
  <si>
    <t>Gymnastics Men's Rings</t>
  </si>
  <si>
    <t>Australia</t>
  </si>
  <si>
    <t>AUS</t>
  </si>
  <si>
    <t>Swimming</t>
  </si>
  <si>
    <t>Swimming Men's 4 x 100 metres Freestyle Relay</t>
  </si>
  <si>
    <t>Spain</t>
  </si>
  <si>
    <t>ESP</t>
  </si>
  <si>
    <t>Basketball</t>
  </si>
  <si>
    <t>Basketball Men's Basketball</t>
  </si>
  <si>
    <t>Ahmad Abughaush</t>
  </si>
  <si>
    <t>Jordan</t>
  </si>
  <si>
    <t>JOR</t>
  </si>
  <si>
    <t>Taekwondo Men's Featherweight</t>
  </si>
  <si>
    <t>Gold</t>
  </si>
  <si>
    <t>Chantal Achterberg</t>
  </si>
  <si>
    <t>Netherlands</t>
  </si>
  <si>
    <t>NED</t>
  </si>
  <si>
    <t>Rowing Women's Quadruple Sculls</t>
  </si>
  <si>
    <t>Nicola Virginia Adams</t>
  </si>
  <si>
    <t>GBR</t>
  </si>
  <si>
    <t>Boxing</t>
  </si>
  <si>
    <t>Boxing Women's Flyweight</t>
  </si>
  <si>
    <t>Rachael Alexis Adams</t>
  </si>
  <si>
    <t>United States</t>
  </si>
  <si>
    <t>USA</t>
  </si>
  <si>
    <t>Volleyball</t>
  </si>
  <si>
    <t>Volleyball Women's Volleyball</t>
  </si>
  <si>
    <t>Valerie Kasanita Adams-Vili (-Price)</t>
  </si>
  <si>
    <t>NZL</t>
  </si>
  <si>
    <t>Athletics</t>
  </si>
  <si>
    <t>Athletics Women's Shot Put</t>
  </si>
  <si>
    <t>Swimming Men's 50 metres Freestyle</t>
  </si>
  <si>
    <t>Swimming Men's 100 metres Freestyle</t>
  </si>
  <si>
    <t>Swimming Men's 4 x 100 metres Medley Relay</t>
  </si>
  <si>
    <t>Giovanni   Abagnale</t>
  </si>
  <si>
    <t>Patimat   Abakarova</t>
  </si>
  <si>
    <t>Luc   Abalo</t>
  </si>
  <si>
    <t>Nathan   Ghar-Jun   Adrian</t>
  </si>
  <si>
    <t>Nathan   Ghar-Jun    Adrian</t>
  </si>
  <si>
    <t>Nathan    Ghar-Jun    Adrian</t>
  </si>
  <si>
    <t>Matthew    "Matt"     Abood</t>
  </si>
  <si>
    <t>Alejandro    "lex"   Abrines   Redondo</t>
  </si>
  <si>
    <t>Trimmed names</t>
  </si>
  <si>
    <t>Great    Britain</t>
  </si>
  <si>
    <t>New   Zealand</t>
  </si>
  <si>
    <t>United    States</t>
  </si>
  <si>
    <t>United   States</t>
  </si>
  <si>
    <t>Team &amp;medals</t>
  </si>
  <si>
    <t>Nationality</t>
  </si>
  <si>
    <t>Handedness</t>
  </si>
  <si>
    <t>Female</t>
  </si>
  <si>
    <t>Right</t>
  </si>
  <si>
    <t>Male</t>
  </si>
  <si>
    <t>John</t>
  </si>
  <si>
    <t>Left</t>
  </si>
  <si>
    <t>Bangadesh</t>
  </si>
  <si>
    <t>India</t>
  </si>
  <si>
    <t>China</t>
  </si>
  <si>
    <t>Kathy, Perry</t>
  </si>
  <si>
    <t>Linda, Cage</t>
  </si>
  <si>
    <t>Peter, Parker</t>
  </si>
  <si>
    <t>John, Doe</t>
  </si>
  <si>
    <t>Fatima, Arun</t>
  </si>
  <si>
    <t>Kadir, Amal</t>
  </si>
  <si>
    <t>Dhaval ,Kapoor</t>
  </si>
  <si>
    <t>Sudhir, Devu</t>
  </si>
  <si>
    <t>Parvir,Dewali</t>
  </si>
  <si>
    <t>Yan, Xing</t>
  </si>
  <si>
    <t>Juan, Ting</t>
  </si>
  <si>
    <t>Liang, Li</t>
  </si>
  <si>
    <t>First name</t>
  </si>
  <si>
    <t>Last name</t>
  </si>
  <si>
    <t>Employee Name</t>
  </si>
  <si>
    <t>Employee Code</t>
  </si>
  <si>
    <t>Employee Designation</t>
  </si>
  <si>
    <t>Employee Team</t>
  </si>
  <si>
    <t>Employee Salary</t>
  </si>
  <si>
    <t>GOTA</t>
  </si>
  <si>
    <t>Software Engineer</t>
  </si>
  <si>
    <t>Engineering</t>
  </si>
  <si>
    <t>Eric</t>
  </si>
  <si>
    <t>GOTB</t>
  </si>
  <si>
    <t>Analyst</t>
  </si>
  <si>
    <t>Production</t>
  </si>
  <si>
    <t>Lynda</t>
  </si>
  <si>
    <t>GOTC</t>
  </si>
  <si>
    <t>Lead Associate</t>
  </si>
  <si>
    <t>Ronaldo</t>
  </si>
  <si>
    <t>GOTD</t>
  </si>
  <si>
    <t>Messi</t>
  </si>
  <si>
    <t>GOTE</t>
  </si>
  <si>
    <t>Neymar</t>
  </si>
  <si>
    <t>GOTF</t>
  </si>
  <si>
    <t>Ashlly</t>
  </si>
  <si>
    <t>GOTG</t>
  </si>
  <si>
    <t>Ned Stark</t>
  </si>
  <si>
    <t>GOTH</t>
  </si>
  <si>
    <t>Arya</t>
  </si>
  <si>
    <t>GOTI</t>
  </si>
  <si>
    <t>Sansa</t>
  </si>
  <si>
    <t>GOTJ</t>
  </si>
  <si>
    <t>Jon Snow</t>
  </si>
  <si>
    <t>GOTK</t>
  </si>
  <si>
    <t>Business Developer</t>
  </si>
  <si>
    <t>Melisandre</t>
  </si>
  <si>
    <t>GOTL</t>
  </si>
  <si>
    <t>Dany</t>
  </si>
  <si>
    <t>GOTM</t>
  </si>
  <si>
    <t>Robb</t>
  </si>
  <si>
    <t>GOTN</t>
  </si>
  <si>
    <t>Hodor</t>
  </si>
  <si>
    <t>GOTO</t>
  </si>
  <si>
    <t>GOTP</t>
  </si>
  <si>
    <t>Dwayne</t>
  </si>
  <si>
    <t>GOTQ</t>
  </si>
  <si>
    <t>Priyanca</t>
  </si>
  <si>
    <t>GOTR</t>
  </si>
  <si>
    <t>Thomas</t>
  </si>
  <si>
    <t>GOTS</t>
  </si>
  <si>
    <t>Louis</t>
  </si>
  <si>
    <t>GOTT</t>
  </si>
  <si>
    <t>Michael</t>
  </si>
  <si>
    <t>GOTU</t>
  </si>
  <si>
    <t>Joffery</t>
  </si>
  <si>
    <t>GOTV</t>
  </si>
  <si>
    <t>Jamie</t>
  </si>
  <si>
    <t>Sam</t>
  </si>
  <si>
    <t>GOTX</t>
  </si>
  <si>
    <t>day</t>
  </si>
  <si>
    <t>chicago</t>
  </si>
  <si>
    <t>chennai</t>
  </si>
  <si>
    <t>berlin</t>
  </si>
  <si>
    <t>Monday</t>
  </si>
  <si>
    <t>Tuesday</t>
  </si>
  <si>
    <t>Wednesday</t>
  </si>
  <si>
    <t>Thursday</t>
  </si>
  <si>
    <t>Friday</t>
  </si>
  <si>
    <t>Saturday</t>
  </si>
  <si>
    <t>Sunday</t>
  </si>
  <si>
    <t>Rank</t>
  </si>
  <si>
    <t>Release</t>
  </si>
  <si>
    <t>Genre</t>
  </si>
  <si>
    <t>Budget</t>
  </si>
  <si>
    <t>Running Time</t>
  </si>
  <si>
    <t>Gross</t>
  </si>
  <si>
    <t>Theaters</t>
  </si>
  <si>
    <t>Total Gross</t>
  </si>
  <si>
    <t>Release Date</t>
  </si>
  <si>
    <t>Distributor</t>
  </si>
  <si>
    <t>Estimated</t>
  </si>
  <si>
    <t>Top Gun: Maverick</t>
  </si>
  <si>
    <t>-</t>
  </si>
  <si>
    <t>4,751</t>
  </si>
  <si>
    <t>Paramount Pictures</t>
  </si>
  <si>
    <t>Doctor Strange in the Multiverse of Madness</t>
  </si>
  <si>
    <t>4,534</t>
  </si>
  <si>
    <t>Walt Disney Studios Motion Pictures</t>
  </si>
  <si>
    <t>The Batman</t>
  </si>
  <si>
    <t>4,417</t>
  </si>
  <si>
    <t>Warner Bros.</t>
  </si>
  <si>
    <t>Jurassic World Dominion</t>
  </si>
  <si>
    <t>4,697</t>
  </si>
  <si>
    <t>Universal Pictures</t>
  </si>
  <si>
    <t>Spider-Man: No Way Home</t>
  </si>
  <si>
    <t>4,336</t>
  </si>
  <si>
    <t>Sony Pictures Entertainment (SPE)</t>
  </si>
  <si>
    <t>Sonic the Hedgehog 2</t>
  </si>
  <si>
    <t>4,258</t>
  </si>
  <si>
    <t>Uncharted</t>
  </si>
  <si>
    <t>4,275</t>
  </si>
  <si>
    <t>The Lost City</t>
  </si>
  <si>
    <t>4,283</t>
  </si>
  <si>
    <t>Fantastic Beasts: The Secrets of Dumbledore</t>
  </si>
  <si>
    <t>4,245</t>
  </si>
  <si>
    <t>The Bad Guys</t>
  </si>
  <si>
    <t>4,042</t>
  </si>
  <si>
    <t>Sing 2</t>
  </si>
  <si>
    <t>3,892</t>
  </si>
  <si>
    <t>Scream</t>
  </si>
  <si>
    <t>3,666</t>
  </si>
  <si>
    <t>Morbius</t>
  </si>
  <si>
    <t>4,268</t>
  </si>
  <si>
    <t>Columbia Pictures</t>
  </si>
  <si>
    <t>Everything Everywhere All at Once</t>
  </si>
  <si>
    <t>2,220</t>
  </si>
  <si>
    <t>A24</t>
  </si>
  <si>
    <t>Lightyear</t>
  </si>
  <si>
    <t>4,255</t>
  </si>
  <si>
    <t>Dog</t>
  </si>
  <si>
    <t>3,827</t>
  </si>
  <si>
    <t>United Artists Releasing</t>
  </si>
  <si>
    <t>Jackass Forever</t>
  </si>
  <si>
    <t>3,653</t>
  </si>
  <si>
    <t>Death on the Nile</t>
  </si>
  <si>
    <t>3,420</t>
  </si>
  <si>
    <t>20th Century Studios</t>
  </si>
  <si>
    <t>Downton Abbey: A New Era</t>
  </si>
  <si>
    <t>3,830</t>
  </si>
  <si>
    <t>Focus Features</t>
  </si>
  <si>
    <t>The Northman</t>
  </si>
  <si>
    <t>3,284</t>
  </si>
  <si>
    <t>The Bob's Burgers Movie</t>
  </si>
  <si>
    <t>3,425</t>
  </si>
  <si>
    <t>Marry Me</t>
  </si>
  <si>
    <t>3,643</t>
  </si>
  <si>
    <t>Ambulance</t>
  </si>
  <si>
    <t>3,412</t>
  </si>
  <si>
    <t>Jujutsu Kaisen 0: The Movie</t>
  </si>
  <si>
    <t>2,418</t>
  </si>
  <si>
    <t>Crunchyroll</t>
  </si>
  <si>
    <t>The King's Man</t>
  </si>
  <si>
    <t>3,180</t>
  </si>
  <si>
    <t>Father Stu</t>
  </si>
  <si>
    <t>2,705</t>
  </si>
  <si>
    <t>The Unbearable Weight of Massive Talent</t>
  </si>
  <si>
    <t>3,036</t>
  </si>
  <si>
    <t>Lionsgate</t>
  </si>
  <si>
    <t>Moonfall</t>
  </si>
  <si>
    <t>3,446</t>
  </si>
  <si>
    <t>The 355</t>
  </si>
  <si>
    <t>3,145</t>
  </si>
  <si>
    <t>American Underdog</t>
  </si>
  <si>
    <t>2,813</t>
  </si>
  <si>
    <t>Licorice Pizza</t>
  </si>
  <si>
    <t>1,977</t>
  </si>
  <si>
    <t>X</t>
  </si>
  <si>
    <t>2,920</t>
  </si>
  <si>
    <t>RRR</t>
  </si>
  <si>
    <t>1,200</t>
  </si>
  <si>
    <t>Sarigama Cinemas</t>
  </si>
  <si>
    <t>West Side Story</t>
  </si>
  <si>
    <t>2,820</t>
  </si>
  <si>
    <t>Blacklight</t>
  </si>
  <si>
    <t>2,772</t>
  </si>
  <si>
    <t>Briarcliff Entertainment</t>
  </si>
  <si>
    <t>Firestarter</t>
  </si>
  <si>
    <t>3,413</t>
  </si>
  <si>
    <t>The Matrix Resurrections</t>
  </si>
  <si>
    <t>3,552</t>
  </si>
  <si>
    <t>Redeeming Love</t>
  </si>
  <si>
    <t>1,963</t>
  </si>
  <si>
    <t>Memory</t>
  </si>
  <si>
    <t>2,555</t>
  </si>
  <si>
    <t>Open Road Films (II)</t>
  </si>
  <si>
    <t>Men</t>
  </si>
  <si>
    <t>2,212</t>
  </si>
  <si>
    <t>Ghostbusters: Afterlife</t>
  </si>
  <si>
    <t>4,315</t>
  </si>
  <si>
    <t>BTS Permission to Dance on Stage - Seoul: Live Viewing</t>
  </si>
  <si>
    <t>803</t>
  </si>
  <si>
    <t>Trafalgar Releasing</t>
  </si>
  <si>
    <t>Encanto</t>
  </si>
  <si>
    <t>3,980</t>
  </si>
  <si>
    <t>House of Gucci</t>
  </si>
  <si>
    <t>3,477</t>
  </si>
  <si>
    <t>The Cursed</t>
  </si>
  <si>
    <t>1,695</t>
  </si>
  <si>
    <t>LD Entertainment</t>
  </si>
  <si>
    <t>Nightmare Alley</t>
  </si>
  <si>
    <t>2,145</t>
  </si>
  <si>
    <t>Searchlight Pictures</t>
  </si>
  <si>
    <t>Belle</t>
  </si>
  <si>
    <t>1,338</t>
  </si>
  <si>
    <t>GKIDS</t>
  </si>
  <si>
    <t>Family Camp</t>
  </si>
  <si>
    <t>1,057</t>
  </si>
  <si>
    <t>Roadside Attractions</t>
  </si>
  <si>
    <t>Cyrano</t>
  </si>
  <si>
    <t>797</t>
  </si>
  <si>
    <t>The Outfit</t>
  </si>
  <si>
    <t>1,328</t>
  </si>
  <si>
    <t>The Worst Person in the World</t>
  </si>
  <si>
    <t>554</t>
  </si>
  <si>
    <t>Neon</t>
  </si>
  <si>
    <t>K.G.F: Chapter 2</t>
  </si>
  <si>
    <t>Viva Pictures</t>
  </si>
  <si>
    <t>A Journal for Jordan</t>
  </si>
  <si>
    <t>2,500</t>
  </si>
  <si>
    <t>Studio 666</t>
  </si>
  <si>
    <t>2,306</t>
  </si>
  <si>
    <t>Crimes of the Future</t>
  </si>
  <si>
    <t>773</t>
  </si>
  <si>
    <t>Belfast</t>
  </si>
  <si>
    <t>1,255</t>
  </si>
  <si>
    <t>Parallel Mothers</t>
  </si>
  <si>
    <t>684</t>
  </si>
  <si>
    <t>Sony Pictures Classics</t>
  </si>
  <si>
    <t>Umma</t>
  </si>
  <si>
    <t>805</t>
  </si>
  <si>
    <t>Stage 6 Films</t>
  </si>
  <si>
    <t>The Wolf and the Lion</t>
  </si>
  <si>
    <t>1,005</t>
  </si>
  <si>
    <t>Blue Fox Entertainment</t>
  </si>
  <si>
    <t>Drive My Car</t>
  </si>
  <si>
    <t>213</t>
  </si>
  <si>
    <t>Janus Films</t>
  </si>
  <si>
    <t>Watcher</t>
  </si>
  <si>
    <t>764</t>
  </si>
  <si>
    <t>IFC Films</t>
  </si>
  <si>
    <t>Radhe Shyam</t>
  </si>
  <si>
    <t>800</t>
  </si>
  <si>
    <t>Vikram</t>
  </si>
  <si>
    <t>465</t>
  </si>
  <si>
    <t>Prime Media Pictures</t>
  </si>
  <si>
    <t>The King's Daughter</t>
  </si>
  <si>
    <t>2,170</t>
  </si>
  <si>
    <t>Gravitas Ventures</t>
  </si>
  <si>
    <t>2022 Oscar Nominated Short Films: Live Action/2022 Oscar Nominated Short Films: Animation/2022 Oscar Nominated Short Films: Documentary2022 Oscar Nominated Short Films</t>
  </si>
  <si>
    <t>355</t>
  </si>
  <si>
    <t>ShortsTV</t>
  </si>
  <si>
    <t>Infinite Storm</t>
  </si>
  <si>
    <t>1,525</t>
  </si>
  <si>
    <t>Bleecker Street Media</t>
  </si>
  <si>
    <t>Y cómo es él?</t>
  </si>
  <si>
    <t>325</t>
  </si>
  <si>
    <t>The Duke</t>
  </si>
  <si>
    <t>353</t>
  </si>
  <si>
    <t>The Kashmir Files</t>
  </si>
  <si>
    <t>230</t>
  </si>
  <si>
    <t>Zee Studios</t>
  </si>
  <si>
    <t>2000 Mules</t>
  </si>
  <si>
    <t>415</t>
  </si>
  <si>
    <t>D'Souza Media</t>
  </si>
  <si>
    <t>The Godfather2022 Re-release</t>
  </si>
  <si>
    <t>596</t>
  </si>
  <si>
    <t>F3: Fun and Frustration</t>
  </si>
  <si>
    <t>400</t>
  </si>
  <si>
    <t>Dune</t>
  </si>
  <si>
    <t>4,125</t>
  </si>
  <si>
    <t>The Contractor</t>
  </si>
  <si>
    <t>489</t>
  </si>
  <si>
    <t>STX Entertainment</t>
  </si>
  <si>
    <t>'83</t>
  </si>
  <si>
    <t>486</t>
  </si>
  <si>
    <t>Reliance Entertainment</t>
  </si>
  <si>
    <t>The Beatles: Get Back - The Rooftop Concert</t>
  </si>
  <si>
    <t>179</t>
  </si>
  <si>
    <t>IMAX</t>
  </si>
  <si>
    <t>Venom: Let There Be Carnage</t>
  </si>
  <si>
    <t>4,225</t>
  </si>
  <si>
    <t>The Tiger Rising</t>
  </si>
  <si>
    <t>872</t>
  </si>
  <si>
    <t>Variance Films</t>
  </si>
  <si>
    <t>Acharya</t>
  </si>
  <si>
    <t>396</t>
  </si>
  <si>
    <t>Petite Maman</t>
  </si>
  <si>
    <t>224</t>
  </si>
  <si>
    <t>The Roundup</t>
  </si>
  <si>
    <t>22</t>
  </si>
  <si>
    <t>Capelight Pictures</t>
  </si>
  <si>
    <t>Ante Sundharaniki</t>
  </si>
  <si>
    <t>350</t>
  </si>
  <si>
    <t>Gangubai Kathiawadi</t>
  </si>
  <si>
    <t>Paramount Pictures International</t>
  </si>
  <si>
    <t>Selena2022 Re-release</t>
  </si>
  <si>
    <t>427</t>
  </si>
  <si>
    <t>King Richard</t>
  </si>
  <si>
    <t>3,302</t>
  </si>
  <si>
    <t>Eiffel</t>
  </si>
  <si>
    <t>308</t>
  </si>
  <si>
    <t>Alice</t>
  </si>
  <si>
    <t>169</t>
  </si>
  <si>
    <t>Tyson's Run</t>
  </si>
  <si>
    <t>428</t>
  </si>
  <si>
    <t>Collide Distribution</t>
  </si>
  <si>
    <t>Deep in the Heart: A Texas Wildlife Story</t>
  </si>
  <si>
    <t>69</t>
  </si>
  <si>
    <t>Vivo</t>
  </si>
  <si>
    <t>705</t>
  </si>
  <si>
    <t>Fathom Events</t>
  </si>
  <si>
    <t>Clean</t>
  </si>
  <si>
    <t>254</t>
  </si>
  <si>
    <t>Waterman</t>
  </si>
  <si>
    <t>44</t>
  </si>
  <si>
    <t>Purdie Distribution</t>
  </si>
  <si>
    <t>Brian and Charles</t>
  </si>
  <si>
    <t>279</t>
  </si>
  <si>
    <t>Montana Story</t>
  </si>
  <si>
    <t>290</t>
  </si>
  <si>
    <t>Flee</t>
  </si>
  <si>
    <t>220</t>
  </si>
  <si>
    <t>Mothering Sunday</t>
  </si>
  <si>
    <t>293</t>
  </si>
  <si>
    <t>You Won't Be Alone</t>
  </si>
  <si>
    <t>147</t>
  </si>
  <si>
    <t>Red Rocket</t>
  </si>
  <si>
    <t>385</t>
  </si>
  <si>
    <t>Eternals</t>
  </si>
  <si>
    <t>4,090</t>
  </si>
  <si>
    <t>The Automat</t>
  </si>
  <si>
    <t>20</t>
  </si>
  <si>
    <t>A Slice of Pie Productions</t>
  </si>
  <si>
    <t>Who We Are: A Chronicle of Racism in America</t>
  </si>
  <si>
    <t>357</t>
  </si>
  <si>
    <t>Sundown</t>
  </si>
  <si>
    <t>181</t>
  </si>
  <si>
    <t>Compartment Number 6</t>
  </si>
  <si>
    <t>63</t>
  </si>
  <si>
    <t>Dual</t>
  </si>
  <si>
    <t>157</t>
  </si>
  <si>
    <t>Hatching</t>
  </si>
  <si>
    <t>190</t>
  </si>
  <si>
    <t>Inland Empire2022 Re-release</t>
  </si>
  <si>
    <t>14</t>
  </si>
  <si>
    <t>The Phantom of the Open</t>
  </si>
  <si>
    <t>97</t>
  </si>
  <si>
    <t>Benediction</t>
  </si>
  <si>
    <t>91</t>
  </si>
  <si>
    <t>UFC 273: Volkanovski vs the Korean Zombie</t>
  </si>
  <si>
    <t>Happening</t>
  </si>
  <si>
    <t>188</t>
  </si>
  <si>
    <t>Too Cool to Kill</t>
  </si>
  <si>
    <t>Well Go USA Entertainment</t>
  </si>
  <si>
    <t>Pompo: The Cinephile</t>
  </si>
  <si>
    <t>736</t>
  </si>
  <si>
    <t>Jazz Fest: A New Orleans Story</t>
  </si>
  <si>
    <t>302</t>
  </si>
  <si>
    <t>The French Dispatch</t>
  </si>
  <si>
    <t>1,225</t>
  </si>
  <si>
    <t>Firebird</t>
  </si>
  <si>
    <t>89</t>
  </si>
  <si>
    <t>The Velvet Queen</t>
  </si>
  <si>
    <t>51</t>
  </si>
  <si>
    <t>Oscilloscope</t>
  </si>
  <si>
    <t>Gamestop: Rise of the Players</t>
  </si>
  <si>
    <t>267</t>
  </si>
  <si>
    <t>Super LTD</t>
  </si>
  <si>
    <t>RRR2022 Re-release</t>
  </si>
  <si>
    <t>135</t>
  </si>
  <si>
    <t>No Time to Die</t>
  </si>
  <si>
    <t>4,407</t>
  </si>
  <si>
    <t>Metro-Goldwyn-Mayer (MGM)</t>
  </si>
  <si>
    <t>Water Gate Bridge</t>
  </si>
  <si>
    <t>24</t>
  </si>
  <si>
    <t>CMC Pictures</t>
  </si>
  <si>
    <t>The Rose Maker</t>
  </si>
  <si>
    <t>26</t>
  </si>
  <si>
    <t>Music Box Films</t>
  </si>
  <si>
    <t>Butter</t>
  </si>
  <si>
    <t>Green Ghost and the Masters of the Stone</t>
  </si>
  <si>
    <t>The Conversation2021 Re-release</t>
  </si>
  <si>
    <t>9</t>
  </si>
  <si>
    <t>Rialto Distribution</t>
  </si>
  <si>
    <t>Jockey</t>
  </si>
  <si>
    <t>64</t>
  </si>
  <si>
    <t>Pleasure</t>
  </si>
  <si>
    <t>Hit the Road</t>
  </si>
  <si>
    <t>432</t>
  </si>
  <si>
    <t>Kino Lorber</t>
  </si>
  <si>
    <t>164</t>
  </si>
  <si>
    <t>Screen Media Films</t>
  </si>
  <si>
    <t>Strawberry Mansion</t>
  </si>
  <si>
    <t>28</t>
  </si>
  <si>
    <t>Fortune Favors Lady Nikuko</t>
  </si>
  <si>
    <t>476</t>
  </si>
  <si>
    <t>Only Fools Rush In</t>
  </si>
  <si>
    <t>39</t>
  </si>
  <si>
    <t>All My Friends Hate Me</t>
  </si>
  <si>
    <t>27</t>
  </si>
  <si>
    <t>Aline</t>
  </si>
  <si>
    <t>72</t>
  </si>
  <si>
    <t>Resident Evil: Welcome to Raccoon City</t>
  </si>
  <si>
    <t>2,803</t>
  </si>
  <si>
    <t>Screen Gems</t>
  </si>
  <si>
    <t>Paris, 13th District</t>
  </si>
  <si>
    <t>67</t>
  </si>
  <si>
    <t>Neptune Frost</t>
  </si>
  <si>
    <t>Vortex</t>
  </si>
  <si>
    <t>Utopia</t>
  </si>
  <si>
    <t>Abandoned</t>
  </si>
  <si>
    <t>54</t>
  </si>
  <si>
    <t>Vertical Entertainment</t>
  </si>
  <si>
    <t>Mad God</t>
  </si>
  <si>
    <t>Maika</t>
  </si>
  <si>
    <t>23</t>
  </si>
  <si>
    <t>Great Freedom</t>
  </si>
  <si>
    <t>10</t>
  </si>
  <si>
    <t>MUBI</t>
  </si>
  <si>
    <t>Diva2022 Re-release</t>
  </si>
  <si>
    <t>2</t>
  </si>
  <si>
    <t>Rialto Pictures</t>
  </si>
  <si>
    <t>On the Count of Three</t>
  </si>
  <si>
    <t>19</t>
  </si>
  <si>
    <t>See for Me</t>
  </si>
  <si>
    <t>35</t>
  </si>
  <si>
    <t>Lux Æterna</t>
  </si>
  <si>
    <t>25</t>
  </si>
  <si>
    <t>Yellow Veil Pictures</t>
  </si>
  <si>
    <t>Poly Styrene: I Am a Cliché</t>
  </si>
  <si>
    <t>36</t>
  </si>
  <si>
    <t>The Witch: Part 2. The Other One</t>
  </si>
  <si>
    <t>12</t>
  </si>
  <si>
    <t>After Yang</t>
  </si>
  <si>
    <t>You Are Not My Mother</t>
  </si>
  <si>
    <t>53</t>
  </si>
  <si>
    <t>Magnolia Pictures</t>
  </si>
  <si>
    <t>Take Me to the River: New Orleans</t>
  </si>
  <si>
    <t>33</t>
  </si>
  <si>
    <t>Anaïs in Love</t>
  </si>
  <si>
    <t>55</t>
  </si>
  <si>
    <t>Around the World in 80 Days</t>
  </si>
  <si>
    <t>86</t>
  </si>
  <si>
    <t>Jane by Charlotte</t>
  </si>
  <si>
    <t>11</t>
  </si>
  <si>
    <t>Remembering Heaven</t>
  </si>
  <si>
    <t>A Chiara</t>
  </si>
  <si>
    <t>I Am Here</t>
  </si>
  <si>
    <t>80</t>
  </si>
  <si>
    <t>Torn</t>
  </si>
  <si>
    <t>Dada Films</t>
  </si>
  <si>
    <t>Lost Illusions</t>
  </si>
  <si>
    <t>Ahed's Knee</t>
  </si>
  <si>
    <t>18</t>
  </si>
  <si>
    <t>Ted K</t>
  </si>
  <si>
    <t>Catch the Fair One</t>
  </si>
  <si>
    <t>30</t>
  </si>
  <si>
    <t>The Sound of Violet</t>
  </si>
  <si>
    <t>29</t>
  </si>
  <si>
    <t>Atlas Distribution Company</t>
  </si>
  <si>
    <t>Official Competition</t>
  </si>
  <si>
    <t>4</t>
  </si>
  <si>
    <t>Shortbus2022 Re-release (Restoration)</t>
  </si>
  <si>
    <t>6</t>
  </si>
  <si>
    <t>Poser</t>
  </si>
  <si>
    <t>3</t>
  </si>
  <si>
    <t>The Tale of King Crab</t>
  </si>
  <si>
    <t>Nikamma</t>
  </si>
  <si>
    <t>170</t>
  </si>
  <si>
    <t>Sony Pictures Releasing</t>
  </si>
  <si>
    <t>The Innocents</t>
  </si>
  <si>
    <t>32</t>
  </si>
  <si>
    <t>We're All Going to the World's Fair</t>
  </si>
  <si>
    <t>Mississippi Masala2022 Re-release</t>
  </si>
  <si>
    <t>7</t>
  </si>
  <si>
    <t>Cow</t>
  </si>
  <si>
    <t>Good Mourning</t>
  </si>
  <si>
    <t>C'mon C'mon</t>
  </si>
  <si>
    <t>569</t>
  </si>
  <si>
    <t>Mr. Klein2022 Re-release (4K)</t>
  </si>
  <si>
    <t>Brighton 4th</t>
  </si>
  <si>
    <t>Unplugging</t>
  </si>
  <si>
    <t>101</t>
  </si>
  <si>
    <t>The Witches</t>
  </si>
  <si>
    <t>Benedetta</t>
  </si>
  <si>
    <t>201</t>
  </si>
  <si>
    <t>Charlotte</t>
  </si>
  <si>
    <t>Good Deed Entertainment</t>
  </si>
  <si>
    <t>The Cherry Bushido</t>
  </si>
  <si>
    <t>Freestyle Releasing</t>
  </si>
  <si>
    <t>The Scary of Sixty-First</t>
  </si>
  <si>
    <t>Huda's Salon</t>
  </si>
  <si>
    <t>Lingui</t>
  </si>
  <si>
    <t>Bad Luck Banging or Loony Porn</t>
  </si>
  <si>
    <t>16</t>
  </si>
  <si>
    <t>¡Viva Maestro!</t>
  </si>
  <si>
    <t>Greenwich Entertainment</t>
  </si>
  <si>
    <t>Alter Ego</t>
  </si>
  <si>
    <t>Indican Pictures</t>
  </si>
  <si>
    <t>Writing with Fire</t>
  </si>
  <si>
    <t>Rite of the Shaman</t>
  </si>
  <si>
    <t>Back to the Drive-in</t>
  </si>
  <si>
    <t>17</t>
  </si>
  <si>
    <t>Memoria</t>
  </si>
  <si>
    <t>1</t>
  </si>
  <si>
    <t>Laleh Drive</t>
  </si>
  <si>
    <t>Integrity Releasing</t>
  </si>
  <si>
    <t>Fabian: Going to the Dogs</t>
  </si>
  <si>
    <t>The Wobblies2022 Re-release</t>
  </si>
  <si>
    <t>13</t>
  </si>
  <si>
    <t>Barbarians</t>
  </si>
  <si>
    <t>41</t>
  </si>
  <si>
    <t>Bronco Bullfrog2022 Re-release</t>
  </si>
  <si>
    <t>Seventy-Seven</t>
  </si>
  <si>
    <t>Distant2022 Re-release</t>
  </si>
  <si>
    <t>Big World Pictures</t>
  </si>
  <si>
    <t>Julia</t>
  </si>
  <si>
    <t>288</t>
  </si>
  <si>
    <t>Stunt Rock2022 Re-release</t>
  </si>
  <si>
    <t>15</t>
  </si>
  <si>
    <t>The Torch</t>
  </si>
  <si>
    <t>Median</t>
  </si>
  <si>
    <t>Mode</t>
  </si>
  <si>
    <t>STD Stats</t>
  </si>
  <si>
    <t>East Region</t>
  </si>
  <si>
    <t>Above 1.77 units</t>
  </si>
  <si>
    <t>Cities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</si>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</sst>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mm/dd/yyyy"/>
  </numFmts>
  <fonts count="7" x14ac:knownFonts="1">
    <font>
      <sz val="11"/>
      <color theme="1"/>
      <name val="Calibri"/>
      <family val="2"/>
      <scheme val="minor"/>
    </font>
    <font>
      <u/>
      <sz val="11"/>
      <color indexed="12"/>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name val="Calibri"/>
      <family val="2"/>
      <scheme val="minor"/>
    </font>
    <font>
      <b/>
      <sz val="11"/>
      <color indexed="8"/>
      <name val="Calibri"/>
      <family val="2"/>
    </font>
  </fonts>
  <fills count="11">
    <fill>
      <patternFill patternType="none"/>
    </fill>
    <fill>
      <patternFill patternType="gray125"/>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indexed="51"/>
        <bgColor indexed="64"/>
      </patternFill>
    </fill>
    <fill>
      <patternFill patternType="solid">
        <fgColor indexed="31"/>
        <bgColor indexed="64"/>
      </patternFill>
    </fill>
    <fill>
      <patternFill patternType="solid">
        <fgColor theme="2"/>
        <bgColor indexed="64"/>
      </patternFill>
    </fill>
  </fills>
  <borders count="13">
    <border>
      <left/>
      <right/>
      <top/>
      <bottom/>
      <diagonal/>
    </border>
    <border>
      <left/>
      <right/>
      <top style="thin">
        <color theme="1"/>
      </top>
      <bottom style="thin">
        <color theme="1"/>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 fillId="0" borderId="0" applyNumberFormat="0" applyFill="0" applyBorder="0" applyAlignment="0" applyProtection="0">
      <alignment horizontal="left" indent="1"/>
    </xf>
    <xf numFmtId="0" fontId="2" fillId="0" borderId="0"/>
    <xf numFmtId="44" fontId="2" fillId="0" borderId="0" applyFont="0" applyFill="0" applyBorder="0" applyAlignment="0" applyProtection="0"/>
  </cellStyleXfs>
  <cellXfs count="43">
    <xf numFmtId="0" fontId="0" fillId="0" borderId="0" xfId="0"/>
    <xf numFmtId="14" fontId="0" fillId="0" borderId="0" xfId="0" applyNumberFormat="1"/>
    <xf numFmtId="0" fontId="4" fillId="0" borderId="1" xfId="0" applyFont="1" applyBorder="1"/>
    <xf numFmtId="0" fontId="0" fillId="0" borderId="0" xfId="0" applyFont="1"/>
    <xf numFmtId="14" fontId="0" fillId="0" borderId="0" xfId="0" applyNumberFormat="1" applyFont="1"/>
    <xf numFmtId="14" fontId="4" fillId="0" borderId="1" xfId="0" applyNumberFormat="1" applyFont="1" applyBorder="1"/>
    <xf numFmtId="0" fontId="0" fillId="0" borderId="3" xfId="0" applyBorder="1" applyAlignment="1">
      <alignment horizontal="center"/>
    </xf>
    <xf numFmtId="164" fontId="0" fillId="0" borderId="3" xfId="0" applyNumberFormat="1" applyBorder="1" applyAlignment="1">
      <alignment horizontal="center"/>
    </xf>
    <xf numFmtId="0" fontId="3" fillId="3" borderId="3" xfId="0" applyFont="1" applyFill="1" applyBorder="1"/>
    <xf numFmtId="0" fontId="4" fillId="0" borderId="3" xfId="0" applyFont="1" applyBorder="1"/>
    <xf numFmtId="0" fontId="4" fillId="0" borderId="3" xfId="0" applyFont="1" applyBorder="1" applyAlignment="1">
      <alignment horizontal="center"/>
    </xf>
    <xf numFmtId="2" fontId="4" fillId="0" borderId="3" xfId="0" applyNumberFormat="1" applyFont="1" applyBorder="1" applyAlignment="1" applyProtection="1">
      <alignment horizontal="center"/>
      <protection locked="0"/>
    </xf>
    <xf numFmtId="2" fontId="4" fillId="0" borderId="3" xfId="0" applyNumberFormat="1" applyFont="1" applyBorder="1" applyAlignment="1">
      <alignment horizontal="center"/>
    </xf>
    <xf numFmtId="1" fontId="4" fillId="0" borderId="3" xfId="0" applyNumberFormat="1" applyFont="1" applyBorder="1" applyAlignment="1">
      <alignment horizontal="center"/>
    </xf>
    <xf numFmtId="164" fontId="4" fillId="0" borderId="3" xfId="0" applyNumberFormat="1" applyFont="1" applyBorder="1" applyAlignment="1">
      <alignment horizontal="center"/>
    </xf>
    <xf numFmtId="0" fontId="0" fillId="4" borderId="0" xfId="0" applyFill="1"/>
    <xf numFmtId="0" fontId="4" fillId="0" borderId="0" xfId="0" applyFont="1" applyFill="1" applyBorder="1"/>
    <xf numFmtId="0" fontId="0" fillId="5" borderId="0" xfId="0" applyFill="1"/>
    <xf numFmtId="0" fontId="0" fillId="6" borderId="0" xfId="0" applyFill="1"/>
    <xf numFmtId="0" fontId="0" fillId="7" borderId="0" xfId="0" applyFill="1"/>
    <xf numFmtId="0" fontId="6" fillId="8" borderId="6" xfId="0" applyFont="1" applyFill="1" applyBorder="1"/>
    <xf numFmtId="0" fontId="6" fillId="8" borderId="7" xfId="0" applyFont="1" applyFill="1" applyBorder="1"/>
    <xf numFmtId="0" fontId="6" fillId="8" borderId="8" xfId="0" applyFont="1" applyFill="1" applyBorder="1"/>
    <xf numFmtId="0" fontId="0" fillId="0" borderId="9" xfId="0" applyBorder="1"/>
    <xf numFmtId="0" fontId="0" fillId="9" borderId="2" xfId="0" applyFill="1" applyBorder="1"/>
    <xf numFmtId="0" fontId="0" fillId="0" borderId="10" xfId="0" applyBorder="1"/>
    <xf numFmtId="0" fontId="0" fillId="0" borderId="4" xfId="0" applyBorder="1"/>
    <xf numFmtId="0" fontId="0" fillId="9" borderId="5" xfId="0" applyFill="1" applyBorder="1"/>
    <xf numFmtId="0" fontId="6" fillId="8" borderId="0" xfId="0" applyFont="1" applyFill="1" applyBorder="1"/>
    <xf numFmtId="0" fontId="4" fillId="10" borderId="3" xfId="0" applyFont="1" applyFill="1" applyBorder="1" applyAlignment="1">
      <alignment horizontal="right"/>
    </xf>
    <xf numFmtId="0" fontId="4" fillId="10" borderId="3" xfId="0" applyFont="1" applyFill="1" applyBorder="1"/>
    <xf numFmtId="0" fontId="0" fillId="0" borderId="0" xfId="0" applyAlignment="1">
      <alignment horizontal="right"/>
    </xf>
    <xf numFmtId="44" fontId="0" fillId="0" borderId="0" xfId="3" applyFont="1"/>
    <xf numFmtId="0" fontId="4" fillId="10" borderId="11" xfId="0" applyFont="1" applyFill="1" applyBorder="1"/>
    <xf numFmtId="0" fontId="0" fillId="0" borderId="12" xfId="0" applyBorder="1"/>
    <xf numFmtId="165" fontId="0" fillId="0" borderId="0" xfId="0" applyNumberFormat="1"/>
    <xf numFmtId="0" fontId="0" fillId="0" borderId="0" xfId="0" applyNumberFormat="1"/>
    <xf numFmtId="164" fontId="0" fillId="0" borderId="0" xfId="0" applyNumberFormat="1"/>
    <xf numFmtId="0" fontId="0" fillId="0" borderId="0" xfId="0" applyAlignment="1">
      <alignment horizontal="center"/>
    </xf>
    <xf numFmtId="0" fontId="5" fillId="2" borderId="0" xfId="0" applyFont="1" applyFill="1" applyAlignment="1">
      <alignment horizontal="center"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cellXfs>
  <cellStyles count="4">
    <cellStyle name="Ctx_Hyperlink" xfId="1" xr:uid="{00000000-0005-0000-0000-000000000000}"/>
    <cellStyle name="Currency" xfId="3" builtinId="4"/>
    <cellStyle name="Normal" xfId="0" builtinId="0"/>
    <cellStyle name="Normal 4" xfId="2" xr:uid="{83A69A24-6CFC-4827-9531-061ECEF8C8B1}"/>
  </cellStyles>
  <dxfs count="13">
    <dxf>
      <numFmt numFmtId="0" formatCode="General"/>
    </dxf>
    <dxf>
      <numFmt numFmtId="0" formatCode="General"/>
    </dxf>
    <dxf>
      <numFmt numFmtId="165" formatCode="mm/dd/yyyy"/>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9</xdr:col>
      <xdr:colOff>543427</xdr:colOff>
      <xdr:row>1</xdr:row>
      <xdr:rowOff>175461</xdr:rowOff>
    </xdr:from>
    <xdr:to>
      <xdr:col>12</xdr:col>
      <xdr:colOff>530893</xdr:colOff>
      <xdr:row>46</xdr:row>
      <xdr:rowOff>35092</xdr:rowOff>
    </xdr:to>
    <mc:AlternateContent xmlns:mc="http://schemas.openxmlformats.org/markup-compatibility/2006" xmlns:sle15="http://schemas.microsoft.com/office/drawing/2012/slicer">
      <mc:Choice Requires="sle15">
        <xdr:graphicFrame macro="">
          <xdr:nvGraphicFramePr>
            <xdr:cNvPr id="2" name="OrderDate">
              <a:extLst>
                <a:ext uri="{FF2B5EF4-FFF2-40B4-BE49-F238E27FC236}">
                  <a16:creationId xmlns:a16="http://schemas.microsoft.com/office/drawing/2014/main" id="{BC606DA9-D0D5-67E2-EABA-FC4D9E7092C4}"/>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6333624" y="363454"/>
              <a:ext cx="1829802" cy="24915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23</xdr:col>
      <xdr:colOff>323348</xdr:colOff>
      <xdr:row>14</xdr:row>
      <xdr:rowOff>72691</xdr:rowOff>
    </xdr:from>
    <xdr:to>
      <xdr:col>26</xdr:col>
      <xdr:colOff>323348</xdr:colOff>
      <xdr:row>56</xdr:row>
      <xdr:rowOff>120315</xdr:rowOff>
    </xdr:to>
    <mc:AlternateContent xmlns:mc="http://schemas.openxmlformats.org/markup-compatibility/2006" xmlns:sle15="http://schemas.microsoft.com/office/drawing/2012/slicer">
      <mc:Choice Requires="sle15">
        <xdr:graphicFrame macro="">
          <xdr:nvGraphicFramePr>
            <xdr:cNvPr id="3" name="Region">
              <a:extLst>
                <a:ext uri="{FF2B5EF4-FFF2-40B4-BE49-F238E27FC236}">
                  <a16:creationId xmlns:a16="http://schemas.microsoft.com/office/drawing/2014/main" id="{720821DE-D661-10A1-9C94-2AEF5BC136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11111" y="1012658"/>
              <a:ext cx="1842336" cy="24915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489785</xdr:colOff>
      <xdr:row>6</xdr:row>
      <xdr:rowOff>158916</xdr:rowOff>
    </xdr:from>
    <xdr:to>
      <xdr:col>16</xdr:col>
      <xdr:colOff>489785</xdr:colOff>
      <xdr:row>50</xdr:row>
      <xdr:rowOff>16041</xdr:rowOff>
    </xdr:to>
    <mc:AlternateContent xmlns:mc="http://schemas.openxmlformats.org/markup-compatibility/2006" xmlns:sle15="http://schemas.microsoft.com/office/drawing/2012/slicer">
      <mc:Choice Requires="sle15">
        <xdr:graphicFrame macro="">
          <xdr:nvGraphicFramePr>
            <xdr:cNvPr id="4" name="City">
              <a:extLst>
                <a:ext uri="{FF2B5EF4-FFF2-40B4-BE49-F238E27FC236}">
                  <a16:creationId xmlns:a16="http://schemas.microsoft.com/office/drawing/2014/main" id="{B088D3C3-5A6F-411E-5F34-BCACFF307C3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736430" y="534903"/>
              <a:ext cx="1842335" cy="24890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179972</xdr:colOff>
      <xdr:row>9</xdr:row>
      <xdr:rowOff>57149</xdr:rowOff>
    </xdr:from>
    <xdr:to>
      <xdr:col>23</xdr:col>
      <xdr:colOff>179973</xdr:colOff>
      <xdr:row>54</xdr:row>
      <xdr:rowOff>104775</xdr:rowOff>
    </xdr:to>
    <mc:AlternateContent xmlns:mc="http://schemas.openxmlformats.org/markup-compatibility/2006" xmlns:sle15="http://schemas.microsoft.com/office/drawing/2012/slicer">
      <mc:Choice Requires="sle15">
        <xdr:graphicFrame macro="">
          <xdr:nvGraphicFramePr>
            <xdr:cNvPr id="5" name="Category">
              <a:extLst>
                <a:ext uri="{FF2B5EF4-FFF2-40B4-BE49-F238E27FC236}">
                  <a16:creationId xmlns:a16="http://schemas.microsoft.com/office/drawing/2014/main" id="{F2E243C2-8F33-CDE2-573F-087C29D0E44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725400" y="809123"/>
              <a:ext cx="1842336" cy="24915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154906</xdr:colOff>
      <xdr:row>1</xdr:row>
      <xdr:rowOff>62664</xdr:rowOff>
    </xdr:from>
    <xdr:to>
      <xdr:col>20</xdr:col>
      <xdr:colOff>154905</xdr:colOff>
      <xdr:row>44</xdr:row>
      <xdr:rowOff>110288</xdr:rowOff>
    </xdr:to>
    <mc:AlternateContent xmlns:mc="http://schemas.openxmlformats.org/markup-compatibility/2006" xmlns:sle15="http://schemas.microsoft.com/office/drawing/2012/slicer">
      <mc:Choice Requires="sle15">
        <xdr:graphicFrame macro="">
          <xdr:nvGraphicFramePr>
            <xdr:cNvPr id="6" name="Product">
              <a:extLst>
                <a:ext uri="{FF2B5EF4-FFF2-40B4-BE49-F238E27FC236}">
                  <a16:creationId xmlns:a16="http://schemas.microsoft.com/office/drawing/2014/main" id="{21301D19-E40D-7D73-F61B-210D9B5249C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857998" y="250657"/>
              <a:ext cx="1842335" cy="24915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E1742E9-58F8-4C16-8A0B-042D36B5091A}" autoFormatId="16" applyNumberFormats="0" applyBorderFormats="0" applyFontFormats="0" applyPatternFormats="0" applyAlignmentFormats="0" applyWidthHeightFormats="0">
  <queryTableRefresh nextId="5">
    <queryTableFields count="4">
      <queryTableField id="1" name="day" tableColumnId="1"/>
      <queryTableField id="2" name="chicago" tableColumnId="2"/>
      <queryTableField id="3" name="chennai" tableColumnId="3"/>
      <queryTableField id="4" name="berlin"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1B9F6C6-1A0B-4935-B221-83AA3AB41BF4}" autoFormatId="16" applyNumberFormats="0" applyBorderFormats="0" applyFontFormats="0" applyPatternFormats="0" applyAlignmentFormats="0" applyWidthHeightFormats="0">
  <queryTableRefresh nextId="12">
    <queryTableFields count="11">
      <queryTableField id="1" name="Rank" tableColumnId="1"/>
      <queryTableField id="2" name="Release" tableColumnId="2"/>
      <queryTableField id="3" name="Genre" tableColumnId="3"/>
      <queryTableField id="4" name="Budget" tableColumnId="4"/>
      <queryTableField id="5" name="Running Time" tableColumnId="5"/>
      <queryTableField id="6" name="Gross" tableColumnId="6"/>
      <queryTableField id="7" name="Theaters" tableColumnId="7"/>
      <queryTableField id="8" name="Total Gross" tableColumnId="8"/>
      <queryTableField id="9" name="Release Date" tableColumnId="9"/>
      <queryTableField id="10" name="Distributor" tableColumnId="10"/>
      <queryTableField id="11" name="Estimate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E4C2FBF7-0DCB-4016-A303-BD00B7F503E6}" sourceName="OrderDat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AD8B15-3C81-40C6-AF78-883C0521D733}" sourceName="Region">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F1EE9D5-6614-4EFA-A2F9-1AE0519BBBEB}" sourceName="City">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BE0F7B6-E3C4-4FD5-8483-72BC7A58642C}" sourceName="Category">
  <extLst>
    <x:ext xmlns:x15="http://schemas.microsoft.com/office/spreadsheetml/2010/11/main" uri="{2F2917AC-EB37-4324-AD4E-5DD8C200BD13}">
      <x15:tableSlicerCache tableId="1"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83C2E96-FBE8-4782-967C-C606795D8AB6}" sourceName="Product">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D754DD36-269B-4A64-80C3-CB1720B90301}" cache="Slicer_OrderDate" caption="OrderDate" rowHeight="241300"/>
  <slicer name="Region" xr10:uid="{49077C01-E24A-443C-B4E7-7EAA86214E03}" cache="Slicer_Region" caption="Region" rowHeight="241300"/>
  <slicer name="City" xr10:uid="{307C5FCB-2C2D-4BA8-9EEC-1A50B8BF25DE}" cache="Slicer_City" caption="City" rowHeight="241300"/>
  <slicer name="Category" xr10:uid="{0F02E315-C9D9-45E5-9122-BEE3CBD813D6}" cache="Slicer_Category" caption="Category" rowHeight="241300"/>
  <slicer name="Product" xr10:uid="{202D8CFE-BD4D-466C-88D9-77FEADDF27CD}" cache="Slicer_Product" caption="Product"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97DE2A-647A-43CA-A889-0B2100073EFF}" name="Table2" displayName="Table2" ref="J4:L7" totalsRowShown="0">
  <autoFilter ref="J4:L7" xr:uid="{1497DE2A-647A-43CA-A889-0B2100073EFF}"/>
  <tableColumns count="3">
    <tableColumn id="1" xr3:uid="{8F61860C-97BF-4456-A5A3-96BA42FB6B31}" name="Cities"/>
    <tableColumn id="2" xr3:uid="{0A11F6A2-2188-48C9-B7D9-568E392CD678}" name="Total" dataDxfId="12">
      <calculatedColumnFormula>SUMIF(C2:C15,J5,F2:F15)</calculatedColumnFormula>
    </tableColumn>
    <tableColumn id="3" xr3:uid="{F4346273-4451-437E-A5CB-0B3C44E144E5}" name="Column1" dataDxfId="11">
      <calculatedColumnFormula>SUMIF(C2:C15,J5,F2:F15)</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BAC2F1-83B5-475D-974B-2BDBAC48082A}" name="weather" displayName="weather" ref="A1:D9" tableType="queryTable" totalsRowShown="0">
  <autoFilter ref="A1:D9" xr:uid="{90BAC2F1-83B5-475D-974B-2BDBAC48082A}"/>
  <tableColumns count="4">
    <tableColumn id="1" xr3:uid="{F2302869-EFFC-4359-A258-5BBDA74683A8}" uniqueName="1" name="day" queryTableFieldId="1" dataDxfId="10"/>
    <tableColumn id="2" xr3:uid="{036597F8-34A1-4CEA-8B2C-65797F807DF2}" uniqueName="2" name="chicago" queryTableFieldId="2"/>
    <tableColumn id="3" xr3:uid="{9E604687-A453-4E06-9A9B-7243C3CB68CE}" uniqueName="3" name="chennai" queryTableFieldId="3"/>
    <tableColumn id="4" xr3:uid="{42AE5C8D-4378-4098-92AD-B252E65127B2}" uniqueName="4" name="berlin"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2602E7-5639-49CB-AC0E-771D6C84E3D0}" name="Box_Office" displayName="Box_Office" ref="A1:K201" tableType="queryTable" totalsRowShown="0">
  <autoFilter ref="A1:K201" xr:uid="{812602E7-5639-49CB-AC0E-771D6C84E3D0}"/>
  <tableColumns count="11">
    <tableColumn id="1" xr3:uid="{F1C0A61E-B1FA-4783-9862-1AF9E6E53A0B}" uniqueName="1" name="Rank" queryTableFieldId="1"/>
    <tableColumn id="2" xr3:uid="{60FE547E-FB26-4DFD-BCA1-0DAF9D7FC5CD}" uniqueName="2" name="Release" queryTableFieldId="2" dataDxfId="9"/>
    <tableColumn id="3" xr3:uid="{B4CFC6A6-993D-41A5-97EA-3B8CCB630A0E}" uniqueName="3" name="Genre" queryTableFieldId="3" dataDxfId="8"/>
    <tableColumn id="4" xr3:uid="{3AD70BDC-9EF0-4D53-971A-2DAF9C7CD6F7}" uniqueName="4" name="Budget" queryTableFieldId="4" dataDxfId="7"/>
    <tableColumn id="5" xr3:uid="{2493CF4A-1C2B-4B28-AE06-7297735A802B}" uniqueName="5" name="Running Time" queryTableFieldId="5" dataDxfId="6"/>
    <tableColumn id="6" xr3:uid="{59695F3D-68BB-44F6-A088-34118C9B8011}" uniqueName="6" name="Gross" queryTableFieldId="6"/>
    <tableColumn id="7" xr3:uid="{CA3BAB0E-DED2-4944-B81E-5A0C580C208A}" uniqueName="7" name="Theaters" queryTableFieldId="7" dataDxfId="5"/>
    <tableColumn id="8" xr3:uid="{DBE996F1-CB37-4BF5-95AC-A272BE81A3D2}" uniqueName="8" name="Total Gross" queryTableFieldId="8"/>
    <tableColumn id="9" xr3:uid="{77A94FA4-3D6B-4198-92E2-82A41CB2ECF2}" uniqueName="9" name="Release Date" queryTableFieldId="9" dataDxfId="4"/>
    <tableColumn id="10" xr3:uid="{B016EDB3-6A5F-4C1A-A612-09A1A51506A6}" uniqueName="10" name="Distributor" queryTableFieldId="10" dataDxfId="3"/>
    <tableColumn id="11" xr3:uid="{830ACD25-E5C3-43C6-95C4-28B0C994D9F1}" uniqueName="11" name="Estimated" queryTableField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H246" totalsRowShown="0">
  <autoFilter ref="A1:H246" xr:uid="{00000000-0009-0000-0100-000001000000}">
    <filterColumn colId="4">
      <filters>
        <filter val="Carrot"/>
      </filters>
    </filterColumn>
  </autoFilter>
  <sortState xmlns:xlrd2="http://schemas.microsoft.com/office/spreadsheetml/2017/richdata2" ref="A2:H245">
    <sortCondition ref="A2"/>
  </sortState>
  <tableColumns count="8">
    <tableColumn id="1" xr3:uid="{E1990182-224E-4205-8756-42D045CCF3B8}" name="OrderDate" dataDxfId="2"/>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uantity"/>
    <tableColumn id="4" xr3:uid="{A19388B3-1EE4-450C-8145-146B174F59FD}" name="UnitPrice" dataDxfId="1"/>
    <tableColumn id="14" xr3:uid="{9065C0FD-4252-47E8-9EB5-9AF5DCC90C17}" name="TotalPrice" dataDxfId="0">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E50D9-4078-4070-A148-72075A84B99A}">
  <sheetPr codeName="Sheet1"/>
  <dimension ref="A1:H25"/>
  <sheetViews>
    <sheetView workbookViewId="0">
      <selection activeCell="E25" sqref="A1:E25"/>
    </sheetView>
  </sheetViews>
  <sheetFormatPr defaultRowHeight="15" x14ac:dyDescent="0.25"/>
  <cols>
    <col min="5" max="5" width="22.28515625" customWidth="1"/>
  </cols>
  <sheetData>
    <row r="1" spans="1:8" x14ac:dyDescent="0.25">
      <c r="A1" s="29" t="s">
        <v>227</v>
      </c>
      <c r="B1" s="29" t="s">
        <v>228</v>
      </c>
      <c r="C1" s="29" t="s">
        <v>229</v>
      </c>
      <c r="D1" s="30" t="s">
        <v>230</v>
      </c>
      <c r="E1" s="30" t="s">
        <v>231</v>
      </c>
    </row>
    <row r="2" spans="1:8" ht="15.75" thickBot="1" x14ac:dyDescent="0.3">
      <c r="A2" s="31" t="s">
        <v>208</v>
      </c>
      <c r="B2" s="31" t="s">
        <v>232</v>
      </c>
      <c r="C2" s="31" t="s">
        <v>233</v>
      </c>
      <c r="D2" s="31" t="s">
        <v>234</v>
      </c>
      <c r="E2" s="32">
        <v>65000</v>
      </c>
    </row>
    <row r="3" spans="1:8" ht="15.75" thickBot="1" x14ac:dyDescent="0.3">
      <c r="A3" s="31" t="s">
        <v>235</v>
      </c>
      <c r="B3" s="31" t="s">
        <v>236</v>
      </c>
      <c r="C3" s="31" t="s">
        <v>237</v>
      </c>
      <c r="D3" s="31" t="s">
        <v>238</v>
      </c>
      <c r="E3" s="32">
        <v>62000</v>
      </c>
      <c r="G3" s="33" t="s">
        <v>228</v>
      </c>
      <c r="H3" s="34" t="s">
        <v>245</v>
      </c>
    </row>
    <row r="4" spans="1:8" ht="15.75" thickBot="1" x14ac:dyDescent="0.3">
      <c r="A4" s="31" t="s">
        <v>239</v>
      </c>
      <c r="B4" s="31" t="s">
        <v>240</v>
      </c>
      <c r="C4" s="31" t="s">
        <v>241</v>
      </c>
      <c r="D4" s="31" t="s">
        <v>238</v>
      </c>
      <c r="E4" s="32">
        <v>68000</v>
      </c>
      <c r="G4" s="33" t="s">
        <v>231</v>
      </c>
      <c r="H4" s="34">
        <f>VLOOKUP(H3,B3:E26,4,FALSE)</f>
        <v>66000</v>
      </c>
    </row>
    <row r="5" spans="1:8" x14ac:dyDescent="0.25">
      <c r="A5" s="31" t="s">
        <v>242</v>
      </c>
      <c r="B5" s="31" t="s">
        <v>243</v>
      </c>
      <c r="C5" s="31" t="s">
        <v>233</v>
      </c>
      <c r="D5" s="31" t="s">
        <v>234</v>
      </c>
      <c r="E5" s="32">
        <v>64000</v>
      </c>
    </row>
    <row r="6" spans="1:8" x14ac:dyDescent="0.25">
      <c r="A6" s="31" t="s">
        <v>244</v>
      </c>
      <c r="B6" s="31" t="s">
        <v>245</v>
      </c>
      <c r="C6" s="31" t="s">
        <v>241</v>
      </c>
      <c r="D6" s="31" t="s">
        <v>238</v>
      </c>
      <c r="E6" s="32">
        <v>66000</v>
      </c>
    </row>
    <row r="7" spans="1:8" x14ac:dyDescent="0.25">
      <c r="A7" s="31" t="s">
        <v>246</v>
      </c>
      <c r="B7" s="31" t="s">
        <v>247</v>
      </c>
      <c r="C7" s="31" t="s">
        <v>237</v>
      </c>
      <c r="D7" s="31" t="s">
        <v>238</v>
      </c>
      <c r="E7" s="32">
        <v>63000</v>
      </c>
    </row>
    <row r="8" spans="1:8" x14ac:dyDescent="0.25">
      <c r="A8" s="31" t="s">
        <v>248</v>
      </c>
      <c r="B8" s="31" t="s">
        <v>249</v>
      </c>
      <c r="C8" s="31" t="s">
        <v>241</v>
      </c>
      <c r="D8" s="31" t="s">
        <v>238</v>
      </c>
      <c r="E8" s="32">
        <v>61000</v>
      </c>
      <c r="H8" s="31"/>
    </row>
    <row r="9" spans="1:8" x14ac:dyDescent="0.25">
      <c r="A9" s="31" t="s">
        <v>250</v>
      </c>
      <c r="B9" s="31" t="s">
        <v>251</v>
      </c>
      <c r="C9" s="31" t="s">
        <v>233</v>
      </c>
      <c r="D9" s="31" t="s">
        <v>234</v>
      </c>
      <c r="E9" s="32">
        <v>60000</v>
      </c>
    </row>
    <row r="10" spans="1:8" x14ac:dyDescent="0.25">
      <c r="A10" s="31" t="s">
        <v>252</v>
      </c>
      <c r="B10" s="31" t="s">
        <v>253</v>
      </c>
      <c r="C10" s="31" t="s">
        <v>237</v>
      </c>
      <c r="D10" s="31" t="s">
        <v>238</v>
      </c>
      <c r="E10" s="32">
        <v>58000</v>
      </c>
    </row>
    <row r="11" spans="1:8" x14ac:dyDescent="0.25">
      <c r="A11" s="31" t="s">
        <v>254</v>
      </c>
      <c r="B11" s="31" t="s">
        <v>255</v>
      </c>
      <c r="C11" s="31" t="s">
        <v>233</v>
      </c>
      <c r="D11" s="31" t="s">
        <v>234</v>
      </c>
      <c r="E11" s="32">
        <v>70000</v>
      </c>
    </row>
    <row r="12" spans="1:8" x14ac:dyDescent="0.25">
      <c r="A12" s="31" t="s">
        <v>256</v>
      </c>
      <c r="B12" s="31" t="s">
        <v>257</v>
      </c>
      <c r="C12" s="31" t="s">
        <v>258</v>
      </c>
      <c r="D12" s="31" t="s">
        <v>238</v>
      </c>
      <c r="E12" s="32">
        <v>55000</v>
      </c>
    </row>
    <row r="13" spans="1:8" x14ac:dyDescent="0.25">
      <c r="A13" s="31" t="s">
        <v>259</v>
      </c>
      <c r="B13" s="31" t="s">
        <v>260</v>
      </c>
      <c r="C13" s="31" t="s">
        <v>237</v>
      </c>
      <c r="D13" s="31" t="s">
        <v>238</v>
      </c>
      <c r="E13" s="32">
        <v>57000</v>
      </c>
    </row>
    <row r="14" spans="1:8" x14ac:dyDescent="0.25">
      <c r="A14" s="31" t="s">
        <v>261</v>
      </c>
      <c r="B14" s="31" t="s">
        <v>262</v>
      </c>
      <c r="C14" s="31" t="s">
        <v>233</v>
      </c>
      <c r="D14" s="31" t="s">
        <v>234</v>
      </c>
      <c r="E14" s="32">
        <v>59000</v>
      </c>
    </row>
    <row r="15" spans="1:8" x14ac:dyDescent="0.25">
      <c r="A15" s="31" t="s">
        <v>263</v>
      </c>
      <c r="B15" s="31" t="s">
        <v>264</v>
      </c>
      <c r="C15" s="31" t="s">
        <v>241</v>
      </c>
      <c r="D15" s="31" t="s">
        <v>238</v>
      </c>
      <c r="E15" s="32">
        <v>68000</v>
      </c>
    </row>
    <row r="16" spans="1:8" x14ac:dyDescent="0.25">
      <c r="A16" s="31" t="s">
        <v>265</v>
      </c>
      <c r="B16" s="31" t="s">
        <v>266</v>
      </c>
      <c r="C16" s="31" t="s">
        <v>258</v>
      </c>
      <c r="D16" s="31" t="s">
        <v>234</v>
      </c>
      <c r="E16" s="32">
        <v>72000</v>
      </c>
    </row>
    <row r="17" spans="1:5" x14ac:dyDescent="0.25">
      <c r="A17" s="31" t="s">
        <v>11</v>
      </c>
      <c r="B17" s="31" t="s">
        <v>267</v>
      </c>
      <c r="C17" s="31" t="s">
        <v>237</v>
      </c>
      <c r="D17" s="31" t="s">
        <v>238</v>
      </c>
      <c r="E17" s="32">
        <v>75000</v>
      </c>
    </row>
    <row r="18" spans="1:5" x14ac:dyDescent="0.25">
      <c r="A18" s="31" t="s">
        <v>268</v>
      </c>
      <c r="B18" s="31" t="s">
        <v>269</v>
      </c>
      <c r="C18" s="31" t="s">
        <v>233</v>
      </c>
      <c r="D18" s="31" t="s">
        <v>234</v>
      </c>
      <c r="E18" s="32">
        <v>71000</v>
      </c>
    </row>
    <row r="19" spans="1:5" x14ac:dyDescent="0.25">
      <c r="A19" s="31" t="s">
        <v>270</v>
      </c>
      <c r="B19" s="31" t="s">
        <v>271</v>
      </c>
      <c r="C19" s="31" t="s">
        <v>241</v>
      </c>
      <c r="D19" s="31" t="s">
        <v>238</v>
      </c>
      <c r="E19" s="32">
        <v>56000</v>
      </c>
    </row>
    <row r="20" spans="1:5" x14ac:dyDescent="0.25">
      <c r="A20" s="31" t="s">
        <v>272</v>
      </c>
      <c r="B20" s="31" t="s">
        <v>273</v>
      </c>
      <c r="C20" s="31" t="s">
        <v>258</v>
      </c>
      <c r="D20" s="31" t="s">
        <v>234</v>
      </c>
      <c r="E20" s="32">
        <v>58000</v>
      </c>
    </row>
    <row r="21" spans="1:5" x14ac:dyDescent="0.25">
      <c r="A21" s="31" t="s">
        <v>274</v>
      </c>
      <c r="B21" s="31" t="s">
        <v>275</v>
      </c>
      <c r="C21" s="31" t="s">
        <v>241</v>
      </c>
      <c r="D21" s="31" t="s">
        <v>238</v>
      </c>
      <c r="E21" s="32">
        <v>55000</v>
      </c>
    </row>
    <row r="22" spans="1:5" x14ac:dyDescent="0.25">
      <c r="A22" s="31" t="s">
        <v>276</v>
      </c>
      <c r="B22" s="31" t="s">
        <v>277</v>
      </c>
      <c r="C22" s="31" t="s">
        <v>233</v>
      </c>
      <c r="D22" s="31" t="s">
        <v>234</v>
      </c>
      <c r="E22" s="32">
        <v>65000</v>
      </c>
    </row>
    <row r="23" spans="1:5" x14ac:dyDescent="0.25">
      <c r="A23" s="31" t="s">
        <v>278</v>
      </c>
      <c r="B23" s="31" t="s">
        <v>279</v>
      </c>
      <c r="C23" s="31" t="s">
        <v>233</v>
      </c>
      <c r="D23" s="31" t="s">
        <v>234</v>
      </c>
      <c r="E23" s="32">
        <v>63000</v>
      </c>
    </row>
    <row r="24" spans="1:5" x14ac:dyDescent="0.25">
      <c r="A24" s="31" t="s">
        <v>280</v>
      </c>
      <c r="B24" s="31" t="s">
        <v>269</v>
      </c>
      <c r="C24" s="31" t="s">
        <v>258</v>
      </c>
      <c r="D24" s="31" t="s">
        <v>234</v>
      </c>
      <c r="E24" s="32">
        <v>68000</v>
      </c>
    </row>
    <row r="25" spans="1:5" x14ac:dyDescent="0.25">
      <c r="A25" s="31" t="s">
        <v>281</v>
      </c>
      <c r="B25" s="31" t="s">
        <v>282</v>
      </c>
      <c r="C25" s="31" t="s">
        <v>258</v>
      </c>
      <c r="D25" s="31" t="s">
        <v>234</v>
      </c>
      <c r="E25" s="32">
        <v>70000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64019-1212-40AD-BECE-1036280B5AA9}">
  <sheetPr codeName="Sheet11"/>
  <dimension ref="A1:L15"/>
  <sheetViews>
    <sheetView workbookViewId="0">
      <selection activeCell="L8" sqref="L8"/>
    </sheetView>
  </sheetViews>
  <sheetFormatPr defaultRowHeight="15" x14ac:dyDescent="0.25"/>
  <cols>
    <col min="1" max="1" width="10.7109375" customWidth="1"/>
    <col min="3" max="3" width="15" customWidth="1"/>
    <col min="5" max="5" width="16.85546875" customWidth="1"/>
    <col min="10" max="10" width="12.5703125" customWidth="1"/>
  </cols>
  <sheetData>
    <row r="1" spans="1:12" x14ac:dyDescent="0.25">
      <c r="A1" s="5" t="s">
        <v>0</v>
      </c>
      <c r="B1" s="2" t="s">
        <v>1</v>
      </c>
      <c r="C1" s="2" t="s">
        <v>2</v>
      </c>
      <c r="D1" s="2" t="s">
        <v>3</v>
      </c>
      <c r="E1" s="2" t="s">
        <v>4</v>
      </c>
      <c r="F1" s="2" t="s">
        <v>25</v>
      </c>
      <c r="G1" s="2" t="s">
        <v>26</v>
      </c>
      <c r="H1" s="2" t="s">
        <v>5</v>
      </c>
    </row>
    <row r="2" spans="1:12" x14ac:dyDescent="0.25">
      <c r="A2" s="4">
        <v>43831</v>
      </c>
      <c r="B2" s="3" t="s">
        <v>6</v>
      </c>
      <c r="C2" s="3" t="s">
        <v>7</v>
      </c>
      <c r="D2" s="3" t="s">
        <v>9</v>
      </c>
      <c r="E2" s="3" t="s">
        <v>12</v>
      </c>
      <c r="F2" s="3">
        <v>33</v>
      </c>
      <c r="G2" s="3">
        <v>1.7699999999999998</v>
      </c>
      <c r="H2" s="3">
        <f>Sales_Data[[#This Row],[Quantity]]*Sales_Data[[#This Row],[UnitPrice]]</f>
        <v>58.41</v>
      </c>
    </row>
    <row r="3" spans="1:12" x14ac:dyDescent="0.25">
      <c r="A3" s="4">
        <v>43834</v>
      </c>
      <c r="B3" s="3" t="s">
        <v>6</v>
      </c>
      <c r="C3" s="3" t="s">
        <v>7</v>
      </c>
      <c r="D3" s="3" t="s">
        <v>22</v>
      </c>
      <c r="E3" s="3" t="s">
        <v>23</v>
      </c>
      <c r="F3" s="3">
        <v>87</v>
      </c>
      <c r="G3" s="3">
        <v>3.4899999999999998</v>
      </c>
      <c r="H3" s="3">
        <f>Sales_Data[[#This Row],[Quantity]]*Sales_Data[[#This Row],[UnitPrice]]</f>
        <v>303.63</v>
      </c>
    </row>
    <row r="4" spans="1:12" x14ac:dyDescent="0.25">
      <c r="A4" s="4">
        <v>43837</v>
      </c>
      <c r="B4" s="3" t="s">
        <v>19</v>
      </c>
      <c r="C4" s="3" t="s">
        <v>20</v>
      </c>
      <c r="D4" s="3" t="s">
        <v>13</v>
      </c>
      <c r="E4" s="3" t="s">
        <v>14</v>
      </c>
      <c r="F4" s="3">
        <v>58</v>
      </c>
      <c r="G4" s="3">
        <v>1.8699999999999999</v>
      </c>
      <c r="H4" s="3">
        <f>Sales_Data[[#This Row],[Quantity]]*Sales_Data[[#This Row],[UnitPrice]]</f>
        <v>108.46</v>
      </c>
      <c r="J4" t="s">
        <v>740</v>
      </c>
      <c r="K4" t="s">
        <v>37</v>
      </c>
      <c r="L4" t="s">
        <v>741</v>
      </c>
    </row>
    <row r="5" spans="1:12" x14ac:dyDescent="0.25">
      <c r="A5" s="4">
        <v>43840</v>
      </c>
      <c r="B5" s="3" t="s">
        <v>6</v>
      </c>
      <c r="C5" s="3" t="s">
        <v>18</v>
      </c>
      <c r="D5" s="3" t="s">
        <v>13</v>
      </c>
      <c r="E5" s="3" t="s">
        <v>14</v>
      </c>
      <c r="F5" s="3">
        <v>82</v>
      </c>
      <c r="G5" s="3">
        <v>1.87</v>
      </c>
      <c r="H5" s="3">
        <f>Sales_Data[[#This Row],[Quantity]]*Sales_Data[[#This Row],[UnitPrice]]</f>
        <v>153.34</v>
      </c>
      <c r="J5" t="s">
        <v>7</v>
      </c>
      <c r="K5">
        <f t="shared" ref="K5" si="0">SUMIF(C2:C15,J5,F2:F15)</f>
        <v>456</v>
      </c>
      <c r="L5">
        <f t="shared" ref="L5" si="1">SUMIF(C2:C15,J5,F2:F15)</f>
        <v>456</v>
      </c>
    </row>
    <row r="6" spans="1:12" x14ac:dyDescent="0.25">
      <c r="A6" s="4">
        <v>43843</v>
      </c>
      <c r="B6" s="3" t="s">
        <v>6</v>
      </c>
      <c r="C6" s="3" t="s">
        <v>7</v>
      </c>
      <c r="D6" s="3" t="s">
        <v>13</v>
      </c>
      <c r="E6" s="3" t="s">
        <v>8</v>
      </c>
      <c r="F6" s="3">
        <v>38</v>
      </c>
      <c r="G6" s="3">
        <v>2.1800000000000002</v>
      </c>
      <c r="H6" s="3">
        <f>Sales_Data[[#This Row],[Quantity]]*Sales_Data[[#This Row],[UnitPrice]]</f>
        <v>82.84</v>
      </c>
      <c r="J6" t="s">
        <v>20</v>
      </c>
    </row>
    <row r="7" spans="1:12" x14ac:dyDescent="0.25">
      <c r="A7" s="4">
        <v>43846</v>
      </c>
      <c r="B7" s="3" t="s">
        <v>6</v>
      </c>
      <c r="C7" s="3" t="s">
        <v>7</v>
      </c>
      <c r="D7" s="3" t="s">
        <v>9</v>
      </c>
      <c r="E7" s="3" t="s">
        <v>12</v>
      </c>
      <c r="F7" s="3">
        <v>54</v>
      </c>
      <c r="G7" s="3">
        <v>1.77</v>
      </c>
      <c r="H7" s="3">
        <f>Sales_Data[[#This Row],[Quantity]]*Sales_Data[[#This Row],[UnitPrice]]</f>
        <v>95.58</v>
      </c>
      <c r="J7" t="s">
        <v>18</v>
      </c>
    </row>
    <row r="8" spans="1:12" x14ac:dyDescent="0.25">
      <c r="A8" s="4">
        <v>43849</v>
      </c>
      <c r="B8" s="3" t="s">
        <v>6</v>
      </c>
      <c r="C8" s="3" t="s">
        <v>7</v>
      </c>
      <c r="D8" s="3" t="s">
        <v>22</v>
      </c>
      <c r="E8" s="3" t="s">
        <v>23</v>
      </c>
      <c r="F8" s="3">
        <v>149</v>
      </c>
      <c r="G8" s="3">
        <v>3.4899999999999998</v>
      </c>
      <c r="H8" s="3">
        <f>Sales_Data[[#This Row],[Quantity]]*Sales_Data[[#This Row],[UnitPrice]]</f>
        <v>520.01</v>
      </c>
    </row>
    <row r="9" spans="1:12" x14ac:dyDescent="0.25">
      <c r="A9" s="4">
        <v>43852</v>
      </c>
      <c r="B9" s="3" t="s">
        <v>19</v>
      </c>
      <c r="C9" s="3" t="s">
        <v>20</v>
      </c>
      <c r="D9" s="3" t="s">
        <v>9</v>
      </c>
      <c r="E9" s="3" t="s">
        <v>12</v>
      </c>
      <c r="F9" s="3">
        <v>51</v>
      </c>
      <c r="G9" s="3">
        <v>1.77</v>
      </c>
      <c r="H9" s="3">
        <f>Sales_Data[[#This Row],[Quantity]]*Sales_Data[[#This Row],[UnitPrice]]</f>
        <v>90.27</v>
      </c>
    </row>
    <row r="10" spans="1:12" x14ac:dyDescent="0.25">
      <c r="A10" s="4">
        <v>43855</v>
      </c>
      <c r="B10" s="3" t="s">
        <v>6</v>
      </c>
      <c r="C10" s="3" t="s">
        <v>18</v>
      </c>
      <c r="D10" s="3" t="s">
        <v>9</v>
      </c>
      <c r="E10" s="3" t="s">
        <v>12</v>
      </c>
      <c r="F10" s="3">
        <v>100</v>
      </c>
      <c r="G10" s="3">
        <v>1.77</v>
      </c>
      <c r="H10" s="3">
        <f>Sales_Data[[#This Row],[Quantity]]*Sales_Data[[#This Row],[UnitPrice]]</f>
        <v>177</v>
      </c>
    </row>
    <row r="11" spans="1:12" x14ac:dyDescent="0.25">
      <c r="A11" s="4">
        <v>43858</v>
      </c>
      <c r="B11" s="3" t="s">
        <v>6</v>
      </c>
      <c r="C11" s="3" t="s">
        <v>18</v>
      </c>
      <c r="D11" s="3" t="s">
        <v>16</v>
      </c>
      <c r="E11" s="3" t="s">
        <v>17</v>
      </c>
      <c r="F11" s="3">
        <v>28</v>
      </c>
      <c r="G11" s="3">
        <v>1.35</v>
      </c>
      <c r="H11" s="3">
        <f>Sales_Data[[#This Row],[Quantity]]*Sales_Data[[#This Row],[UnitPrice]]</f>
        <v>37.800000000000004</v>
      </c>
    </row>
    <row r="12" spans="1:12" x14ac:dyDescent="0.25">
      <c r="A12" s="4">
        <v>43861</v>
      </c>
      <c r="B12" s="3" t="s">
        <v>6</v>
      </c>
      <c r="C12" s="3" t="s">
        <v>7</v>
      </c>
      <c r="D12" s="3" t="s">
        <v>13</v>
      </c>
      <c r="E12" s="3" t="s">
        <v>8</v>
      </c>
      <c r="F12" s="3">
        <v>36</v>
      </c>
      <c r="G12" s="3">
        <v>2.1800000000000002</v>
      </c>
      <c r="H12" s="3">
        <f>Sales_Data[[#This Row],[Quantity]]*Sales_Data[[#This Row],[UnitPrice]]</f>
        <v>78.48</v>
      </c>
    </row>
    <row r="13" spans="1:12" x14ac:dyDescent="0.25">
      <c r="A13" s="4">
        <v>43864</v>
      </c>
      <c r="B13" s="3" t="s">
        <v>6</v>
      </c>
      <c r="C13" s="3" t="s">
        <v>7</v>
      </c>
      <c r="D13" s="3" t="s">
        <v>13</v>
      </c>
      <c r="E13" s="3" t="s">
        <v>14</v>
      </c>
      <c r="F13" s="3">
        <v>31</v>
      </c>
      <c r="G13" s="3">
        <v>1.8699999999999999</v>
      </c>
      <c r="H13" s="3">
        <f>Sales_Data[[#This Row],[Quantity]]*Sales_Data[[#This Row],[UnitPrice]]</f>
        <v>57.97</v>
      </c>
    </row>
    <row r="14" spans="1:12" x14ac:dyDescent="0.25">
      <c r="A14" s="4">
        <v>43867</v>
      </c>
      <c r="B14" s="3" t="s">
        <v>6</v>
      </c>
      <c r="C14" s="3" t="s">
        <v>7</v>
      </c>
      <c r="D14" s="3" t="s">
        <v>22</v>
      </c>
      <c r="E14" s="3" t="s">
        <v>23</v>
      </c>
      <c r="F14" s="3">
        <v>28</v>
      </c>
      <c r="G14" s="3">
        <v>3.4899999999999998</v>
      </c>
      <c r="H14" s="3">
        <f>Sales_Data[[#This Row],[Quantity]]*Sales_Data[[#This Row],[UnitPrice]]</f>
        <v>97.72</v>
      </c>
    </row>
    <row r="15" spans="1:12" x14ac:dyDescent="0.25">
      <c r="A15" s="4">
        <v>43870</v>
      </c>
      <c r="B15" s="3" t="s">
        <v>19</v>
      </c>
      <c r="C15" s="3" t="s">
        <v>20</v>
      </c>
      <c r="D15" s="3" t="s">
        <v>9</v>
      </c>
      <c r="E15" s="3" t="s">
        <v>12</v>
      </c>
      <c r="F15" s="3">
        <v>44</v>
      </c>
      <c r="G15" s="3">
        <v>1.7699999999999998</v>
      </c>
      <c r="H15" s="3">
        <f>Sales_Data[[#This Row],[Quantity]]*Sales_Data[[#This Row],[UnitPrice]]</f>
        <v>77.88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0B75C-FCA5-45BA-BF43-EC020BE6B86F}">
  <sheetPr codeName="Sheet12"/>
  <dimension ref="A1:D17"/>
  <sheetViews>
    <sheetView workbookViewId="0">
      <selection activeCell="B18" sqref="B18"/>
    </sheetView>
  </sheetViews>
  <sheetFormatPr defaultRowHeight="15" x14ac:dyDescent="0.25"/>
  <cols>
    <col min="1" max="1" width="11.42578125" bestFit="1" customWidth="1"/>
    <col min="2" max="2" width="9.85546875" bestFit="1" customWidth="1"/>
    <col min="3" max="3" width="10.28515625" bestFit="1" customWidth="1"/>
    <col min="4" max="4" width="8.5703125" bestFit="1" customWidth="1"/>
  </cols>
  <sheetData>
    <row r="1" spans="1:4" x14ac:dyDescent="0.25">
      <c r="A1" t="s">
        <v>283</v>
      </c>
      <c r="B1" t="s">
        <v>284</v>
      </c>
      <c r="C1" t="s">
        <v>285</v>
      </c>
      <c r="D1" t="s">
        <v>286</v>
      </c>
    </row>
    <row r="2" spans="1:4" x14ac:dyDescent="0.25">
      <c r="A2" s="36" t="s">
        <v>287</v>
      </c>
      <c r="B2">
        <v>32</v>
      </c>
      <c r="C2">
        <v>75</v>
      </c>
      <c r="D2">
        <v>41</v>
      </c>
    </row>
    <row r="3" spans="1:4" x14ac:dyDescent="0.25">
      <c r="A3" s="36" t="s">
        <v>288</v>
      </c>
      <c r="B3">
        <v>30</v>
      </c>
      <c r="C3">
        <v>77</v>
      </c>
      <c r="D3">
        <v>43</v>
      </c>
    </row>
    <row r="4" spans="1:4" x14ac:dyDescent="0.25">
      <c r="A4" s="36" t="s">
        <v>289</v>
      </c>
      <c r="B4">
        <v>28</v>
      </c>
      <c r="C4">
        <v>75</v>
      </c>
      <c r="D4">
        <v>45</v>
      </c>
    </row>
    <row r="5" spans="1:4" x14ac:dyDescent="0.25">
      <c r="A5" s="36" t="s">
        <v>290</v>
      </c>
      <c r="B5">
        <v>22</v>
      </c>
      <c r="C5">
        <v>82</v>
      </c>
      <c r="D5">
        <v>38</v>
      </c>
    </row>
    <row r="6" spans="1:4" x14ac:dyDescent="0.25">
      <c r="A6" s="36" t="s">
        <v>291</v>
      </c>
      <c r="B6">
        <v>30</v>
      </c>
      <c r="C6">
        <v>83</v>
      </c>
      <c r="D6">
        <v>30</v>
      </c>
    </row>
    <row r="7" spans="1:4" x14ac:dyDescent="0.25">
      <c r="A7" s="36" t="s">
        <v>292</v>
      </c>
      <c r="B7">
        <v>20</v>
      </c>
      <c r="C7">
        <v>81</v>
      </c>
      <c r="D7">
        <v>45</v>
      </c>
    </row>
    <row r="8" spans="1:4" x14ac:dyDescent="0.25">
      <c r="A8" s="36" t="s">
        <v>293</v>
      </c>
      <c r="B8">
        <v>35</v>
      </c>
      <c r="C8">
        <v>77</v>
      </c>
      <c r="D8">
        <v>47</v>
      </c>
    </row>
    <row r="9" spans="1:4" x14ac:dyDescent="0.25">
      <c r="A9" s="36" t="s">
        <v>287</v>
      </c>
      <c r="B9">
        <v>30</v>
      </c>
      <c r="C9">
        <v>79</v>
      </c>
      <c r="D9">
        <v>45</v>
      </c>
    </row>
    <row r="11" spans="1:4" x14ac:dyDescent="0.25">
      <c r="A11" t="s">
        <v>35</v>
      </c>
      <c r="B11">
        <f>SUM(B2:B9)</f>
        <v>227</v>
      </c>
    </row>
    <row r="12" spans="1:4" x14ac:dyDescent="0.25">
      <c r="A12" t="s">
        <v>30</v>
      </c>
      <c r="B12">
        <f>AVERAGE(B2:B9)</f>
        <v>28.375</v>
      </c>
    </row>
    <row r="13" spans="1:4" x14ac:dyDescent="0.25">
      <c r="A13" t="s">
        <v>33</v>
      </c>
      <c r="B13">
        <f>MAX(B2:B9)</f>
        <v>35</v>
      </c>
    </row>
    <row r="14" spans="1:4" x14ac:dyDescent="0.25">
      <c r="A14" t="s">
        <v>34</v>
      </c>
      <c r="B14">
        <f>MIN(B2:B9)</f>
        <v>20</v>
      </c>
    </row>
    <row r="15" spans="1:4" x14ac:dyDescent="0.25">
      <c r="A15" t="s">
        <v>735</v>
      </c>
      <c r="B15">
        <f>MEDIAN(B2:B9)</f>
        <v>30</v>
      </c>
    </row>
    <row r="16" spans="1:4" x14ac:dyDescent="0.25">
      <c r="A16" t="s">
        <v>736</v>
      </c>
      <c r="B16">
        <f>MODE(B2:B9)</f>
        <v>30</v>
      </c>
    </row>
    <row r="17" spans="1:2" x14ac:dyDescent="0.25">
      <c r="A17" t="s">
        <v>737</v>
      </c>
      <c r="B17">
        <f>_xlfn.STDEV.S(B2:B9)</f>
        <v>5.0124844139408555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E0DB-86CF-4941-833E-D3D18CB047F5}">
  <sheetPr codeName="Sheet14"/>
  <dimension ref="A1"/>
  <sheetViews>
    <sheetView tabSelected="1"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2E84E-2364-4190-B149-867C48E7D96D}">
  <sheetPr codeName="Sheet13"/>
  <dimension ref="A1:K201"/>
  <sheetViews>
    <sheetView topLeftCell="A180" workbookViewId="0">
      <selection activeCell="G201" sqref="G201"/>
    </sheetView>
  </sheetViews>
  <sheetFormatPr defaultRowHeight="15" x14ac:dyDescent="0.25"/>
  <cols>
    <col min="1" max="1" width="7.5703125" bestFit="1" customWidth="1"/>
    <col min="2" max="2" width="81.140625" bestFit="1" customWidth="1"/>
    <col min="3" max="3" width="8.85546875" bestFit="1" customWidth="1"/>
    <col min="4" max="4" width="9.5703125" bestFit="1" customWidth="1"/>
    <col min="5" max="5" width="15.5703125" bestFit="1" customWidth="1"/>
    <col min="6" max="6" width="10" bestFit="1" customWidth="1"/>
    <col min="7" max="7" width="11" bestFit="1" customWidth="1"/>
    <col min="8" max="8" width="13.140625" bestFit="1" customWidth="1"/>
    <col min="9" max="9" width="14.85546875" bestFit="1" customWidth="1"/>
    <col min="10" max="10" width="33.85546875" bestFit="1" customWidth="1"/>
    <col min="11" max="11" width="12.140625" bestFit="1" customWidth="1"/>
  </cols>
  <sheetData>
    <row r="1" spans="1:11" x14ac:dyDescent="0.25">
      <c r="A1" t="s">
        <v>294</v>
      </c>
      <c r="B1" t="s">
        <v>295</v>
      </c>
      <c r="C1" t="s">
        <v>296</v>
      </c>
      <c r="D1" t="s">
        <v>297</v>
      </c>
      <c r="E1" t="s">
        <v>298</v>
      </c>
      <c r="F1" t="s">
        <v>299</v>
      </c>
      <c r="G1" t="s">
        <v>300</v>
      </c>
      <c r="H1" t="s">
        <v>301</v>
      </c>
      <c r="I1" t="s">
        <v>302</v>
      </c>
      <c r="J1" t="s">
        <v>303</v>
      </c>
      <c r="K1" t="s">
        <v>304</v>
      </c>
    </row>
    <row r="2" spans="1:11" x14ac:dyDescent="0.25">
      <c r="A2">
        <v>1</v>
      </c>
      <c r="B2" s="36" t="s">
        <v>305</v>
      </c>
      <c r="C2" s="36" t="s">
        <v>306</v>
      </c>
      <c r="D2" s="36" t="s">
        <v>306</v>
      </c>
      <c r="E2" s="36" t="s">
        <v>306</v>
      </c>
      <c r="F2">
        <v>480744957</v>
      </c>
      <c r="G2" s="36" t="s">
        <v>307</v>
      </c>
      <c r="H2">
        <v>480744957</v>
      </c>
      <c r="I2" s="1">
        <v>44708</v>
      </c>
      <c r="J2" s="36" t="s">
        <v>308</v>
      </c>
      <c r="K2" t="b">
        <v>0</v>
      </c>
    </row>
    <row r="3" spans="1:11" x14ac:dyDescent="0.25">
      <c r="A3">
        <v>2</v>
      </c>
      <c r="B3" s="36" t="s">
        <v>309</v>
      </c>
      <c r="C3" s="36" t="s">
        <v>306</v>
      </c>
      <c r="D3" s="36" t="s">
        <v>306</v>
      </c>
      <c r="E3" s="36" t="s">
        <v>306</v>
      </c>
      <c r="F3">
        <v>406627790</v>
      </c>
      <c r="G3" s="36" t="s">
        <v>310</v>
      </c>
      <c r="H3">
        <v>406627790</v>
      </c>
      <c r="I3" s="1">
        <v>44687</v>
      </c>
      <c r="J3" s="36" t="s">
        <v>311</v>
      </c>
      <c r="K3" t="b">
        <v>0</v>
      </c>
    </row>
    <row r="4" spans="1:11" x14ac:dyDescent="0.25">
      <c r="A4">
        <v>3</v>
      </c>
      <c r="B4" s="36" t="s">
        <v>312</v>
      </c>
      <c r="C4" s="36" t="s">
        <v>306</v>
      </c>
      <c r="D4" s="36" t="s">
        <v>306</v>
      </c>
      <c r="E4" s="36" t="s">
        <v>306</v>
      </c>
      <c r="F4">
        <v>369345583</v>
      </c>
      <c r="G4" s="36" t="s">
        <v>313</v>
      </c>
      <c r="H4">
        <v>369345583</v>
      </c>
      <c r="I4" s="1">
        <v>44624</v>
      </c>
      <c r="J4" s="36" t="s">
        <v>314</v>
      </c>
      <c r="K4" t="b">
        <v>0</v>
      </c>
    </row>
    <row r="5" spans="1:11" x14ac:dyDescent="0.25">
      <c r="A5">
        <v>4</v>
      </c>
      <c r="B5" s="36" t="s">
        <v>315</v>
      </c>
      <c r="C5" s="36" t="s">
        <v>306</v>
      </c>
      <c r="D5" s="36" t="s">
        <v>306</v>
      </c>
      <c r="E5" s="36" t="s">
        <v>306</v>
      </c>
      <c r="F5">
        <v>266065875</v>
      </c>
      <c r="G5" s="36" t="s">
        <v>316</v>
      </c>
      <c r="H5">
        <v>266065875</v>
      </c>
      <c r="I5" s="1">
        <v>44722</v>
      </c>
      <c r="J5" s="36" t="s">
        <v>317</v>
      </c>
      <c r="K5" t="b">
        <v>0</v>
      </c>
    </row>
    <row r="6" spans="1:11" x14ac:dyDescent="0.25">
      <c r="A6">
        <v>5</v>
      </c>
      <c r="B6" s="36" t="s">
        <v>318</v>
      </c>
      <c r="C6" s="36" t="s">
        <v>306</v>
      </c>
      <c r="D6" s="36" t="s">
        <v>306</v>
      </c>
      <c r="E6" s="36" t="s">
        <v>306</v>
      </c>
      <c r="F6">
        <v>231804565</v>
      </c>
      <c r="G6" s="36" t="s">
        <v>319</v>
      </c>
      <c r="H6">
        <v>804789334</v>
      </c>
      <c r="I6" s="1">
        <v>44912</v>
      </c>
      <c r="J6" s="36" t="s">
        <v>320</v>
      </c>
      <c r="K6" t="b">
        <v>0</v>
      </c>
    </row>
    <row r="7" spans="1:11" x14ac:dyDescent="0.25">
      <c r="A7">
        <v>6</v>
      </c>
      <c r="B7" s="36" t="s">
        <v>321</v>
      </c>
      <c r="C7" s="36" t="s">
        <v>306</v>
      </c>
      <c r="D7" s="36" t="s">
        <v>306</v>
      </c>
      <c r="E7" s="36" t="s">
        <v>306</v>
      </c>
      <c r="F7">
        <v>190564388</v>
      </c>
      <c r="G7" s="36" t="s">
        <v>322</v>
      </c>
      <c r="H7">
        <v>190564388</v>
      </c>
      <c r="I7" s="1">
        <v>44659</v>
      </c>
      <c r="J7" s="36" t="s">
        <v>308</v>
      </c>
      <c r="K7" t="b">
        <v>0</v>
      </c>
    </row>
    <row r="8" spans="1:11" x14ac:dyDescent="0.25">
      <c r="A8">
        <v>7</v>
      </c>
      <c r="B8" s="36" t="s">
        <v>323</v>
      </c>
      <c r="C8" s="36" t="s">
        <v>306</v>
      </c>
      <c r="D8" s="36" t="s">
        <v>306</v>
      </c>
      <c r="E8" s="36" t="s">
        <v>306</v>
      </c>
      <c r="F8">
        <v>148523938</v>
      </c>
      <c r="G8" s="36" t="s">
        <v>324</v>
      </c>
      <c r="H8">
        <v>148522829</v>
      </c>
      <c r="I8" s="1">
        <v>44610</v>
      </c>
      <c r="J8" s="36" t="s">
        <v>320</v>
      </c>
      <c r="K8" t="b">
        <v>0</v>
      </c>
    </row>
    <row r="9" spans="1:11" x14ac:dyDescent="0.25">
      <c r="A9">
        <v>8</v>
      </c>
      <c r="B9" s="36" t="s">
        <v>325</v>
      </c>
      <c r="C9" s="36" t="s">
        <v>306</v>
      </c>
      <c r="D9" s="36" t="s">
        <v>306</v>
      </c>
      <c r="E9" s="36" t="s">
        <v>306</v>
      </c>
      <c r="F9">
        <v>105305100</v>
      </c>
      <c r="G9" s="36" t="s">
        <v>326</v>
      </c>
      <c r="H9">
        <v>105305100</v>
      </c>
      <c r="I9" s="1">
        <v>44645</v>
      </c>
      <c r="J9" s="36" t="s">
        <v>308</v>
      </c>
      <c r="K9" t="b">
        <v>0</v>
      </c>
    </row>
    <row r="10" spans="1:11" x14ac:dyDescent="0.25">
      <c r="A10">
        <v>9</v>
      </c>
      <c r="B10" s="36" t="s">
        <v>327</v>
      </c>
      <c r="C10" s="36" t="s">
        <v>306</v>
      </c>
      <c r="D10" s="36" t="s">
        <v>306</v>
      </c>
      <c r="E10" s="36" t="s">
        <v>306</v>
      </c>
      <c r="F10">
        <v>95803740</v>
      </c>
      <c r="G10" s="36" t="s">
        <v>328</v>
      </c>
      <c r="H10">
        <v>95803740</v>
      </c>
      <c r="I10" s="1">
        <v>44666</v>
      </c>
      <c r="J10" s="36" t="s">
        <v>314</v>
      </c>
      <c r="K10" t="b">
        <v>0</v>
      </c>
    </row>
    <row r="11" spans="1:11" x14ac:dyDescent="0.25">
      <c r="A11">
        <v>10</v>
      </c>
      <c r="B11" s="36" t="s">
        <v>329</v>
      </c>
      <c r="C11" s="36" t="s">
        <v>306</v>
      </c>
      <c r="D11" s="36" t="s">
        <v>306</v>
      </c>
      <c r="E11" s="36" t="s">
        <v>306</v>
      </c>
      <c r="F11">
        <v>94676640</v>
      </c>
      <c r="G11" s="36" t="s">
        <v>330</v>
      </c>
      <c r="H11">
        <v>94676640</v>
      </c>
      <c r="I11" s="1">
        <v>44673</v>
      </c>
      <c r="J11" s="36" t="s">
        <v>317</v>
      </c>
      <c r="K11" t="b">
        <v>0</v>
      </c>
    </row>
    <row r="12" spans="1:11" x14ac:dyDescent="0.25">
      <c r="A12">
        <v>11</v>
      </c>
      <c r="B12" s="36" t="s">
        <v>331</v>
      </c>
      <c r="C12" s="36" t="s">
        <v>306</v>
      </c>
      <c r="D12" s="36" t="s">
        <v>306</v>
      </c>
      <c r="E12" s="36" t="s">
        <v>306</v>
      </c>
      <c r="F12">
        <v>86307835</v>
      </c>
      <c r="G12" s="36" t="s">
        <v>332</v>
      </c>
      <c r="H12">
        <v>162790990</v>
      </c>
      <c r="I12" s="1">
        <v>44917</v>
      </c>
      <c r="J12" s="36" t="s">
        <v>317</v>
      </c>
      <c r="K12" t="b">
        <v>0</v>
      </c>
    </row>
    <row r="13" spans="1:11" x14ac:dyDescent="0.25">
      <c r="A13">
        <v>12</v>
      </c>
      <c r="B13" s="36" t="s">
        <v>333</v>
      </c>
      <c r="C13" s="36" t="s">
        <v>306</v>
      </c>
      <c r="D13" s="36" t="s">
        <v>306</v>
      </c>
      <c r="E13" s="36" t="s">
        <v>306</v>
      </c>
      <c r="F13">
        <v>81641405</v>
      </c>
      <c r="G13" s="36" t="s">
        <v>334</v>
      </c>
      <c r="H13">
        <v>81641405</v>
      </c>
      <c r="I13" s="1">
        <v>44575</v>
      </c>
      <c r="J13" s="36" t="s">
        <v>308</v>
      </c>
      <c r="K13" t="b">
        <v>0</v>
      </c>
    </row>
    <row r="14" spans="1:11" x14ac:dyDescent="0.25">
      <c r="A14">
        <v>13</v>
      </c>
      <c r="B14" s="36" t="s">
        <v>335</v>
      </c>
      <c r="C14" s="36" t="s">
        <v>306</v>
      </c>
      <c r="D14" s="36" t="s">
        <v>306</v>
      </c>
      <c r="E14" s="36" t="s">
        <v>306</v>
      </c>
      <c r="F14">
        <v>73864372</v>
      </c>
      <c r="G14" s="36" t="s">
        <v>336</v>
      </c>
      <c r="H14">
        <v>73864372</v>
      </c>
      <c r="I14" s="1">
        <v>44652</v>
      </c>
      <c r="J14" s="36" t="s">
        <v>337</v>
      </c>
      <c r="K14" t="b">
        <v>0</v>
      </c>
    </row>
    <row r="15" spans="1:11" x14ac:dyDescent="0.25">
      <c r="A15">
        <v>14</v>
      </c>
      <c r="B15" s="36" t="s">
        <v>338</v>
      </c>
      <c r="C15" s="36" t="s">
        <v>306</v>
      </c>
      <c r="D15" s="36" t="s">
        <v>306</v>
      </c>
      <c r="E15" s="36" t="s">
        <v>306</v>
      </c>
      <c r="F15">
        <v>63759463</v>
      </c>
      <c r="G15" s="36" t="s">
        <v>339</v>
      </c>
      <c r="H15">
        <v>65118092</v>
      </c>
      <c r="I15" s="1">
        <v>44645</v>
      </c>
      <c r="J15" s="36" t="s">
        <v>340</v>
      </c>
      <c r="K15" t="b">
        <v>0</v>
      </c>
    </row>
    <row r="16" spans="1:11" x14ac:dyDescent="0.25">
      <c r="A16">
        <v>15</v>
      </c>
      <c r="B16" s="36" t="s">
        <v>341</v>
      </c>
      <c r="C16" s="36" t="s">
        <v>306</v>
      </c>
      <c r="D16" s="36" t="s">
        <v>306</v>
      </c>
      <c r="E16" s="36" t="s">
        <v>306</v>
      </c>
      <c r="F16">
        <v>63012796</v>
      </c>
      <c r="G16" s="36" t="s">
        <v>342</v>
      </c>
      <c r="H16">
        <v>63012796</v>
      </c>
      <c r="I16" s="1">
        <v>44729</v>
      </c>
      <c r="J16" s="36" t="s">
        <v>311</v>
      </c>
      <c r="K16" t="b">
        <v>0</v>
      </c>
    </row>
    <row r="17" spans="1:11" x14ac:dyDescent="0.25">
      <c r="A17">
        <v>16</v>
      </c>
      <c r="B17" s="36" t="s">
        <v>343</v>
      </c>
      <c r="C17" s="36" t="s">
        <v>306</v>
      </c>
      <c r="D17" s="36" t="s">
        <v>306</v>
      </c>
      <c r="E17" s="36" t="s">
        <v>306</v>
      </c>
      <c r="F17">
        <v>61778069</v>
      </c>
      <c r="G17" s="36" t="s">
        <v>344</v>
      </c>
      <c r="H17">
        <v>61778069</v>
      </c>
      <c r="I17" s="1">
        <v>44610</v>
      </c>
      <c r="J17" s="36" t="s">
        <v>345</v>
      </c>
      <c r="K17" t="b">
        <v>0</v>
      </c>
    </row>
    <row r="18" spans="1:11" x14ac:dyDescent="0.25">
      <c r="A18">
        <v>17</v>
      </c>
      <c r="B18" s="36" t="s">
        <v>346</v>
      </c>
      <c r="C18" s="36" t="s">
        <v>306</v>
      </c>
      <c r="D18" s="36" t="s">
        <v>306</v>
      </c>
      <c r="E18" s="36" t="s">
        <v>306</v>
      </c>
      <c r="F18">
        <v>57743451</v>
      </c>
      <c r="G18" s="36" t="s">
        <v>347</v>
      </c>
      <c r="H18">
        <v>57743451</v>
      </c>
      <c r="I18" s="1">
        <v>44596</v>
      </c>
      <c r="J18" s="36" t="s">
        <v>308</v>
      </c>
      <c r="K18" t="b">
        <v>0</v>
      </c>
    </row>
    <row r="19" spans="1:11" x14ac:dyDescent="0.25">
      <c r="A19">
        <v>18</v>
      </c>
      <c r="B19" s="36" t="s">
        <v>348</v>
      </c>
      <c r="C19" s="36" t="s">
        <v>306</v>
      </c>
      <c r="D19" s="36" t="s">
        <v>306</v>
      </c>
      <c r="E19" s="36" t="s">
        <v>306</v>
      </c>
      <c r="F19">
        <v>45630104</v>
      </c>
      <c r="G19" s="36" t="s">
        <v>349</v>
      </c>
      <c r="H19">
        <v>45630104</v>
      </c>
      <c r="I19" s="1">
        <v>44603</v>
      </c>
      <c r="J19" s="36" t="s">
        <v>350</v>
      </c>
      <c r="K19" t="b">
        <v>0</v>
      </c>
    </row>
    <row r="20" spans="1:11" x14ac:dyDescent="0.25">
      <c r="A20">
        <v>19</v>
      </c>
      <c r="B20" s="36" t="s">
        <v>351</v>
      </c>
      <c r="C20" s="36" t="s">
        <v>306</v>
      </c>
      <c r="D20" s="36" t="s">
        <v>306</v>
      </c>
      <c r="E20" s="36" t="s">
        <v>306</v>
      </c>
      <c r="F20">
        <v>42598705</v>
      </c>
      <c r="G20" s="36" t="s">
        <v>352</v>
      </c>
      <c r="H20">
        <v>42598705</v>
      </c>
      <c r="I20" s="1">
        <v>44701</v>
      </c>
      <c r="J20" s="36" t="s">
        <v>353</v>
      </c>
      <c r="K20" t="b">
        <v>0</v>
      </c>
    </row>
    <row r="21" spans="1:11" x14ac:dyDescent="0.25">
      <c r="A21">
        <v>20</v>
      </c>
      <c r="B21" s="36" t="s">
        <v>354</v>
      </c>
      <c r="C21" s="36" t="s">
        <v>306</v>
      </c>
      <c r="D21" s="36" t="s">
        <v>306</v>
      </c>
      <c r="E21" s="36" t="s">
        <v>306</v>
      </c>
      <c r="F21">
        <v>34233110</v>
      </c>
      <c r="G21" s="36" t="s">
        <v>355</v>
      </c>
      <c r="H21">
        <v>34233110</v>
      </c>
      <c r="I21" s="1">
        <v>44673</v>
      </c>
      <c r="J21" s="36" t="s">
        <v>353</v>
      </c>
      <c r="K21" t="b">
        <v>0</v>
      </c>
    </row>
    <row r="22" spans="1:11" x14ac:dyDescent="0.25">
      <c r="A22">
        <v>21</v>
      </c>
      <c r="B22" s="36" t="s">
        <v>356</v>
      </c>
      <c r="C22" s="36" t="s">
        <v>306</v>
      </c>
      <c r="D22" s="36" t="s">
        <v>306</v>
      </c>
      <c r="E22" s="36" t="s">
        <v>306</v>
      </c>
      <c r="F22">
        <v>30243325</v>
      </c>
      <c r="G22" s="36" t="s">
        <v>357</v>
      </c>
      <c r="H22">
        <v>30243325</v>
      </c>
      <c r="I22" s="1">
        <v>44708</v>
      </c>
      <c r="J22" s="36" t="s">
        <v>350</v>
      </c>
      <c r="K22" t="b">
        <v>0</v>
      </c>
    </row>
    <row r="23" spans="1:11" x14ac:dyDescent="0.25">
      <c r="A23">
        <v>22</v>
      </c>
      <c r="B23" s="36" t="s">
        <v>358</v>
      </c>
      <c r="C23" s="36" t="s">
        <v>306</v>
      </c>
      <c r="D23" s="36" t="s">
        <v>306</v>
      </c>
      <c r="E23" s="36" t="s">
        <v>306</v>
      </c>
      <c r="F23">
        <v>22438180</v>
      </c>
      <c r="G23" s="36" t="s">
        <v>359</v>
      </c>
      <c r="H23">
        <v>22438180</v>
      </c>
      <c r="I23" s="1">
        <v>44603</v>
      </c>
      <c r="J23" s="36" t="s">
        <v>317</v>
      </c>
      <c r="K23" t="b">
        <v>0</v>
      </c>
    </row>
    <row r="24" spans="1:11" x14ac:dyDescent="0.25">
      <c r="A24">
        <v>23</v>
      </c>
      <c r="B24" s="36" t="s">
        <v>360</v>
      </c>
      <c r="C24" s="36" t="s">
        <v>306</v>
      </c>
      <c r="D24" s="36" t="s">
        <v>306</v>
      </c>
      <c r="E24" s="36" t="s">
        <v>306</v>
      </c>
      <c r="F24">
        <v>22309115</v>
      </c>
      <c r="G24" s="36" t="s">
        <v>361</v>
      </c>
      <c r="H24">
        <v>22309115</v>
      </c>
      <c r="I24" s="1">
        <v>44659</v>
      </c>
      <c r="J24" s="36" t="s">
        <v>317</v>
      </c>
      <c r="K24" t="b">
        <v>0</v>
      </c>
    </row>
    <row r="25" spans="1:11" x14ac:dyDescent="0.25">
      <c r="A25">
        <v>24</v>
      </c>
      <c r="B25" s="36" t="s">
        <v>362</v>
      </c>
      <c r="C25" s="36" t="s">
        <v>306</v>
      </c>
      <c r="D25" s="36" t="s">
        <v>306</v>
      </c>
      <c r="E25" s="36" t="s">
        <v>306</v>
      </c>
      <c r="F25">
        <v>21364059</v>
      </c>
      <c r="G25" s="36" t="s">
        <v>363</v>
      </c>
      <c r="H25">
        <v>29693448</v>
      </c>
      <c r="I25" s="1">
        <v>44638</v>
      </c>
      <c r="J25" s="36" t="s">
        <v>364</v>
      </c>
      <c r="K25" t="b">
        <v>0</v>
      </c>
    </row>
    <row r="26" spans="1:11" x14ac:dyDescent="0.25">
      <c r="A26">
        <v>25</v>
      </c>
      <c r="B26" s="36" t="s">
        <v>365</v>
      </c>
      <c r="C26" s="36" t="s">
        <v>306</v>
      </c>
      <c r="D26" s="36" t="s">
        <v>306</v>
      </c>
      <c r="E26" s="36" t="s">
        <v>306</v>
      </c>
      <c r="F26">
        <v>20917649</v>
      </c>
      <c r="G26" s="36" t="s">
        <v>366</v>
      </c>
      <c r="H26">
        <v>37176373</v>
      </c>
      <c r="I26" s="1">
        <v>44917</v>
      </c>
      <c r="J26" s="36" t="s">
        <v>350</v>
      </c>
      <c r="K26" t="b">
        <v>0</v>
      </c>
    </row>
    <row r="27" spans="1:11" x14ac:dyDescent="0.25">
      <c r="A27">
        <v>26</v>
      </c>
      <c r="B27" s="36" t="s">
        <v>367</v>
      </c>
      <c r="C27" s="36" t="s">
        <v>306</v>
      </c>
      <c r="D27" s="36" t="s">
        <v>306</v>
      </c>
      <c r="E27" s="36" t="s">
        <v>306</v>
      </c>
      <c r="F27">
        <v>20881809</v>
      </c>
      <c r="G27" s="36" t="s">
        <v>368</v>
      </c>
      <c r="H27">
        <v>20881809</v>
      </c>
      <c r="I27" s="1">
        <v>44664</v>
      </c>
      <c r="J27" s="36" t="s">
        <v>320</v>
      </c>
      <c r="K27" t="b">
        <v>0</v>
      </c>
    </row>
    <row r="28" spans="1:11" x14ac:dyDescent="0.25">
      <c r="A28">
        <v>27</v>
      </c>
      <c r="B28" s="36" t="s">
        <v>369</v>
      </c>
      <c r="C28" s="36" t="s">
        <v>306</v>
      </c>
      <c r="D28" s="36" t="s">
        <v>306</v>
      </c>
      <c r="E28" s="36" t="s">
        <v>306</v>
      </c>
      <c r="F28">
        <v>20300157</v>
      </c>
      <c r="G28" s="36" t="s">
        <v>370</v>
      </c>
      <c r="H28">
        <v>20300157</v>
      </c>
      <c r="I28" s="1">
        <v>44673</v>
      </c>
      <c r="J28" s="36" t="s">
        <v>371</v>
      </c>
      <c r="K28" t="b">
        <v>0</v>
      </c>
    </row>
    <row r="29" spans="1:11" x14ac:dyDescent="0.25">
      <c r="A29">
        <v>28</v>
      </c>
      <c r="B29" s="36" t="s">
        <v>372</v>
      </c>
      <c r="C29" s="36" t="s">
        <v>306</v>
      </c>
      <c r="D29" s="36" t="s">
        <v>306</v>
      </c>
      <c r="E29" s="36" t="s">
        <v>306</v>
      </c>
      <c r="F29">
        <v>19060660</v>
      </c>
      <c r="G29" s="36" t="s">
        <v>373</v>
      </c>
      <c r="H29">
        <v>19060660</v>
      </c>
      <c r="I29" s="1">
        <v>44596</v>
      </c>
      <c r="J29" s="36" t="s">
        <v>371</v>
      </c>
      <c r="K29" t="b">
        <v>0</v>
      </c>
    </row>
    <row r="30" spans="1:11" x14ac:dyDescent="0.25">
      <c r="A30">
        <v>29</v>
      </c>
      <c r="B30" s="36" t="s">
        <v>374</v>
      </c>
      <c r="C30" s="36" t="s">
        <v>306</v>
      </c>
      <c r="D30" s="36" t="s">
        <v>306</v>
      </c>
      <c r="E30" s="36" t="s">
        <v>306</v>
      </c>
      <c r="F30">
        <v>14570455</v>
      </c>
      <c r="G30" s="36" t="s">
        <v>375</v>
      </c>
      <c r="H30">
        <v>14570455</v>
      </c>
      <c r="I30" s="1">
        <v>44568</v>
      </c>
      <c r="J30" s="36" t="s">
        <v>317</v>
      </c>
      <c r="K30" t="b">
        <v>0</v>
      </c>
    </row>
    <row r="31" spans="1:11" x14ac:dyDescent="0.25">
      <c r="A31">
        <v>30</v>
      </c>
      <c r="B31" s="36" t="s">
        <v>376</v>
      </c>
      <c r="C31" s="36" t="s">
        <v>306</v>
      </c>
      <c r="D31" s="36" t="s">
        <v>306</v>
      </c>
      <c r="E31" s="36" t="s">
        <v>306</v>
      </c>
      <c r="F31">
        <v>14301214</v>
      </c>
      <c r="G31" s="36" t="s">
        <v>377</v>
      </c>
      <c r="H31">
        <v>26514814</v>
      </c>
      <c r="I31" s="1">
        <v>44920</v>
      </c>
      <c r="J31" s="36" t="s">
        <v>371</v>
      </c>
      <c r="K31" t="b">
        <v>0</v>
      </c>
    </row>
    <row r="32" spans="1:11" x14ac:dyDescent="0.25">
      <c r="A32">
        <v>31</v>
      </c>
      <c r="B32" s="36" t="s">
        <v>378</v>
      </c>
      <c r="C32" s="36" t="s">
        <v>306</v>
      </c>
      <c r="D32" s="36" t="s">
        <v>306</v>
      </c>
      <c r="E32" s="36" t="s">
        <v>306</v>
      </c>
      <c r="F32">
        <v>11873858</v>
      </c>
      <c r="G32" s="36" t="s">
        <v>379</v>
      </c>
      <c r="H32">
        <v>17318007</v>
      </c>
      <c r="I32" s="1">
        <v>44891</v>
      </c>
      <c r="J32" s="36" t="s">
        <v>345</v>
      </c>
      <c r="K32" t="b">
        <v>0</v>
      </c>
    </row>
    <row r="33" spans="1:11" x14ac:dyDescent="0.25">
      <c r="A33">
        <v>32</v>
      </c>
      <c r="B33" s="36" t="s">
        <v>380</v>
      </c>
      <c r="C33" s="36" t="s">
        <v>306</v>
      </c>
      <c r="D33" s="36" t="s">
        <v>306</v>
      </c>
      <c r="E33" s="36" t="s">
        <v>306</v>
      </c>
      <c r="F33">
        <v>11765309</v>
      </c>
      <c r="G33" s="36" t="s">
        <v>381</v>
      </c>
      <c r="H33">
        <v>11765309</v>
      </c>
      <c r="I33" s="1">
        <v>44638</v>
      </c>
      <c r="J33" s="36" t="s">
        <v>340</v>
      </c>
      <c r="K33" t="b">
        <v>0</v>
      </c>
    </row>
    <row r="34" spans="1:11" x14ac:dyDescent="0.25">
      <c r="A34">
        <v>33</v>
      </c>
      <c r="B34" s="36" t="s">
        <v>382</v>
      </c>
      <c r="C34" s="36" t="s">
        <v>306</v>
      </c>
      <c r="D34" s="36" t="s">
        <v>306</v>
      </c>
      <c r="E34" s="36" t="s">
        <v>306</v>
      </c>
      <c r="F34">
        <v>11113000</v>
      </c>
      <c r="G34" s="36" t="s">
        <v>383</v>
      </c>
      <c r="H34">
        <v>11113000</v>
      </c>
      <c r="I34" s="1">
        <v>44645</v>
      </c>
      <c r="J34" s="36" t="s">
        <v>384</v>
      </c>
      <c r="K34" t="b">
        <v>0</v>
      </c>
    </row>
    <row r="35" spans="1:11" x14ac:dyDescent="0.25">
      <c r="A35">
        <v>34</v>
      </c>
      <c r="B35" s="36" t="s">
        <v>385</v>
      </c>
      <c r="C35" s="36" t="s">
        <v>306</v>
      </c>
      <c r="D35" s="36" t="s">
        <v>306</v>
      </c>
      <c r="E35" s="36" t="s">
        <v>306</v>
      </c>
      <c r="F35">
        <v>10361074</v>
      </c>
      <c r="G35" s="36" t="s">
        <v>386</v>
      </c>
      <c r="H35">
        <v>38530322</v>
      </c>
      <c r="I35" s="1">
        <v>44905</v>
      </c>
      <c r="J35" s="36" t="s">
        <v>350</v>
      </c>
      <c r="K35" t="b">
        <v>0</v>
      </c>
    </row>
    <row r="36" spans="1:11" x14ac:dyDescent="0.25">
      <c r="A36">
        <v>35</v>
      </c>
      <c r="B36" s="36" t="s">
        <v>387</v>
      </c>
      <c r="C36" s="36" t="s">
        <v>306</v>
      </c>
      <c r="D36" s="36" t="s">
        <v>306</v>
      </c>
      <c r="E36" s="36" t="s">
        <v>306</v>
      </c>
      <c r="F36">
        <v>9591094</v>
      </c>
      <c r="G36" s="36" t="s">
        <v>388</v>
      </c>
      <c r="H36">
        <v>9591094</v>
      </c>
      <c r="I36" s="1">
        <v>44603</v>
      </c>
      <c r="J36" s="36" t="s">
        <v>389</v>
      </c>
      <c r="K36" t="b">
        <v>0</v>
      </c>
    </row>
    <row r="37" spans="1:11" x14ac:dyDescent="0.25">
      <c r="A37">
        <v>36</v>
      </c>
      <c r="B37" s="36" t="s">
        <v>390</v>
      </c>
      <c r="C37" s="36" t="s">
        <v>306</v>
      </c>
      <c r="D37" s="36" t="s">
        <v>306</v>
      </c>
      <c r="E37" s="36" t="s">
        <v>306</v>
      </c>
      <c r="F37">
        <v>9567740</v>
      </c>
      <c r="G37" s="36" t="s">
        <v>391</v>
      </c>
      <c r="H37">
        <v>9567740</v>
      </c>
      <c r="I37" s="1">
        <v>44694</v>
      </c>
      <c r="J37" s="36" t="s">
        <v>317</v>
      </c>
      <c r="K37" t="b">
        <v>0</v>
      </c>
    </row>
    <row r="38" spans="1:11" x14ac:dyDescent="0.25">
      <c r="A38">
        <v>37</v>
      </c>
      <c r="B38" s="36" t="s">
        <v>392</v>
      </c>
      <c r="C38" s="36" t="s">
        <v>306</v>
      </c>
      <c r="D38" s="36" t="s">
        <v>306</v>
      </c>
      <c r="E38" s="36" t="s">
        <v>306</v>
      </c>
      <c r="F38">
        <v>9552171</v>
      </c>
      <c r="G38" s="36" t="s">
        <v>393</v>
      </c>
      <c r="H38">
        <v>37686805</v>
      </c>
      <c r="I38" s="1">
        <v>44917</v>
      </c>
      <c r="J38" s="36" t="s">
        <v>314</v>
      </c>
      <c r="K38" t="b">
        <v>0</v>
      </c>
    </row>
    <row r="39" spans="1:11" x14ac:dyDescent="0.25">
      <c r="A39">
        <v>38</v>
      </c>
      <c r="B39" s="36" t="s">
        <v>394</v>
      </c>
      <c r="C39" s="36" t="s">
        <v>306</v>
      </c>
      <c r="D39" s="36" t="s">
        <v>306</v>
      </c>
      <c r="E39" s="36" t="s">
        <v>306</v>
      </c>
      <c r="F39">
        <v>9214020</v>
      </c>
      <c r="G39" s="36" t="s">
        <v>395</v>
      </c>
      <c r="H39">
        <v>9214020</v>
      </c>
      <c r="I39" s="1">
        <v>44582</v>
      </c>
      <c r="J39" s="36" t="s">
        <v>317</v>
      </c>
      <c r="K39" t="b">
        <v>0</v>
      </c>
    </row>
    <row r="40" spans="1:11" x14ac:dyDescent="0.25">
      <c r="A40">
        <v>39</v>
      </c>
      <c r="B40" s="36" t="s">
        <v>396</v>
      </c>
      <c r="C40" s="36" t="s">
        <v>306</v>
      </c>
      <c r="D40" s="36" t="s">
        <v>306</v>
      </c>
      <c r="E40" s="36" t="s">
        <v>306</v>
      </c>
      <c r="F40">
        <v>7329043</v>
      </c>
      <c r="G40" s="36" t="s">
        <v>397</v>
      </c>
      <c r="H40">
        <v>7329043</v>
      </c>
      <c r="I40" s="1">
        <v>44680</v>
      </c>
      <c r="J40" s="36" t="s">
        <v>398</v>
      </c>
      <c r="K40" t="b">
        <v>0</v>
      </c>
    </row>
    <row r="41" spans="1:11" x14ac:dyDescent="0.25">
      <c r="A41">
        <v>40</v>
      </c>
      <c r="B41" s="36" t="s">
        <v>399</v>
      </c>
      <c r="C41" s="36" t="s">
        <v>306</v>
      </c>
      <c r="D41" s="36" t="s">
        <v>306</v>
      </c>
      <c r="E41" s="36" t="s">
        <v>306</v>
      </c>
      <c r="F41">
        <v>7007366</v>
      </c>
      <c r="G41" s="36" t="s">
        <v>400</v>
      </c>
      <c r="H41">
        <v>7576224</v>
      </c>
      <c r="I41" s="1">
        <v>44701</v>
      </c>
      <c r="J41" s="36" t="s">
        <v>340</v>
      </c>
      <c r="K41" t="b">
        <v>0</v>
      </c>
    </row>
    <row r="42" spans="1:11" x14ac:dyDescent="0.25">
      <c r="A42">
        <v>41</v>
      </c>
      <c r="B42" s="36" t="s">
        <v>401</v>
      </c>
      <c r="C42" s="36" t="s">
        <v>306</v>
      </c>
      <c r="D42" s="36" t="s">
        <v>306</v>
      </c>
      <c r="E42" s="36" t="s">
        <v>306</v>
      </c>
      <c r="F42">
        <v>6981615</v>
      </c>
      <c r="G42" s="36" t="s">
        <v>402</v>
      </c>
      <c r="H42">
        <v>129360575</v>
      </c>
      <c r="I42" s="1">
        <v>44884</v>
      </c>
      <c r="J42" s="36" t="s">
        <v>320</v>
      </c>
      <c r="K42" t="b">
        <v>0</v>
      </c>
    </row>
    <row r="43" spans="1:11" x14ac:dyDescent="0.25">
      <c r="A43">
        <v>42</v>
      </c>
      <c r="B43" s="36" t="s">
        <v>403</v>
      </c>
      <c r="C43" s="36" t="s">
        <v>306</v>
      </c>
      <c r="D43" s="36" t="s">
        <v>306</v>
      </c>
      <c r="E43" s="36" t="s">
        <v>306</v>
      </c>
      <c r="F43">
        <v>6840000</v>
      </c>
      <c r="G43" s="36" t="s">
        <v>404</v>
      </c>
      <c r="H43">
        <v>6840000</v>
      </c>
      <c r="I43" s="1">
        <v>44632</v>
      </c>
      <c r="J43" s="36" t="s">
        <v>405</v>
      </c>
      <c r="K43" t="b">
        <v>0</v>
      </c>
    </row>
    <row r="44" spans="1:11" x14ac:dyDescent="0.25">
      <c r="A44">
        <v>43</v>
      </c>
      <c r="B44" s="36" t="s">
        <v>406</v>
      </c>
      <c r="C44" s="36" t="s">
        <v>306</v>
      </c>
      <c r="D44" s="36" t="s">
        <v>306</v>
      </c>
      <c r="E44" s="36" t="s">
        <v>306</v>
      </c>
      <c r="F44">
        <v>5465293</v>
      </c>
      <c r="G44" s="36" t="s">
        <v>407</v>
      </c>
      <c r="H44">
        <v>96093622</v>
      </c>
      <c r="I44" s="1">
        <v>44889</v>
      </c>
      <c r="J44" s="36" t="s">
        <v>311</v>
      </c>
      <c r="K44" t="b">
        <v>0</v>
      </c>
    </row>
    <row r="45" spans="1:11" x14ac:dyDescent="0.25">
      <c r="A45">
        <v>44</v>
      </c>
      <c r="B45" s="36" t="s">
        <v>408</v>
      </c>
      <c r="C45" s="36" t="s">
        <v>306</v>
      </c>
      <c r="D45" s="36" t="s">
        <v>306</v>
      </c>
      <c r="E45" s="36" t="s">
        <v>306</v>
      </c>
      <c r="F45">
        <v>5392076</v>
      </c>
      <c r="G45" s="36" t="s">
        <v>409</v>
      </c>
      <c r="H45">
        <v>53809574</v>
      </c>
      <c r="I45" s="1">
        <v>44889</v>
      </c>
      <c r="J45" s="36" t="s">
        <v>345</v>
      </c>
      <c r="K45" t="b">
        <v>0</v>
      </c>
    </row>
    <row r="46" spans="1:11" x14ac:dyDescent="0.25">
      <c r="A46">
        <v>45</v>
      </c>
      <c r="B46" s="36" t="s">
        <v>410</v>
      </c>
      <c r="C46" s="36" t="s">
        <v>306</v>
      </c>
      <c r="D46" s="36" t="s">
        <v>306</v>
      </c>
      <c r="E46" s="36" t="s">
        <v>306</v>
      </c>
      <c r="F46">
        <v>4588389</v>
      </c>
      <c r="G46" s="36" t="s">
        <v>411</v>
      </c>
      <c r="H46">
        <v>4588389</v>
      </c>
      <c r="I46" s="1">
        <v>44610</v>
      </c>
      <c r="J46" s="36" t="s">
        <v>412</v>
      </c>
      <c r="K46" t="b">
        <v>0</v>
      </c>
    </row>
    <row r="47" spans="1:11" x14ac:dyDescent="0.25">
      <c r="A47">
        <v>46</v>
      </c>
      <c r="B47" s="36" t="s">
        <v>413</v>
      </c>
      <c r="C47" s="36" t="s">
        <v>306</v>
      </c>
      <c r="D47" s="36" t="s">
        <v>306</v>
      </c>
      <c r="E47" s="36" t="s">
        <v>306</v>
      </c>
      <c r="F47">
        <v>4459805</v>
      </c>
      <c r="G47" s="36" t="s">
        <v>414</v>
      </c>
      <c r="H47">
        <v>11338107</v>
      </c>
      <c r="I47" s="1">
        <v>44912</v>
      </c>
      <c r="J47" s="36" t="s">
        <v>415</v>
      </c>
      <c r="K47" t="b">
        <v>0</v>
      </c>
    </row>
    <row r="48" spans="1:11" x14ac:dyDescent="0.25">
      <c r="A48">
        <v>47</v>
      </c>
      <c r="B48" s="36" t="s">
        <v>416</v>
      </c>
      <c r="C48" s="36" t="s">
        <v>306</v>
      </c>
      <c r="D48" s="36" t="s">
        <v>306</v>
      </c>
      <c r="E48" s="36" t="s">
        <v>306</v>
      </c>
      <c r="F48">
        <v>4018313</v>
      </c>
      <c r="G48" s="36" t="s">
        <v>417</v>
      </c>
      <c r="H48">
        <v>4018313</v>
      </c>
      <c r="I48" s="1">
        <v>44575</v>
      </c>
      <c r="J48" s="36" t="s">
        <v>418</v>
      </c>
      <c r="K48" t="b">
        <v>0</v>
      </c>
    </row>
    <row r="49" spans="1:11" x14ac:dyDescent="0.25">
      <c r="A49">
        <v>48</v>
      </c>
      <c r="B49" s="36" t="s">
        <v>419</v>
      </c>
      <c r="C49" s="36" t="s">
        <v>306</v>
      </c>
      <c r="D49" s="36" t="s">
        <v>306</v>
      </c>
      <c r="E49" s="36" t="s">
        <v>306</v>
      </c>
      <c r="F49">
        <v>3924298</v>
      </c>
      <c r="G49" s="36" t="s">
        <v>420</v>
      </c>
      <c r="H49">
        <v>3924298</v>
      </c>
      <c r="I49" s="1">
        <v>44694</v>
      </c>
      <c r="J49" s="36" t="s">
        <v>421</v>
      </c>
      <c r="K49" t="b">
        <v>0</v>
      </c>
    </row>
    <row r="50" spans="1:11" x14ac:dyDescent="0.25">
      <c r="A50">
        <v>49</v>
      </c>
      <c r="B50" s="36" t="s">
        <v>422</v>
      </c>
      <c r="C50" s="36" t="s">
        <v>306</v>
      </c>
      <c r="D50" s="36" t="s">
        <v>306</v>
      </c>
      <c r="E50" s="36" t="s">
        <v>306</v>
      </c>
      <c r="F50">
        <v>3873124</v>
      </c>
      <c r="G50" s="36" t="s">
        <v>423</v>
      </c>
      <c r="H50">
        <v>3873124</v>
      </c>
      <c r="I50" s="1">
        <v>44617</v>
      </c>
      <c r="J50" s="36" t="s">
        <v>345</v>
      </c>
      <c r="K50" t="b">
        <v>0</v>
      </c>
    </row>
    <row r="51" spans="1:11" x14ac:dyDescent="0.25">
      <c r="A51">
        <v>50</v>
      </c>
      <c r="B51" s="36" t="s">
        <v>424</v>
      </c>
      <c r="C51" s="36" t="s">
        <v>306</v>
      </c>
      <c r="D51" s="36" t="s">
        <v>306</v>
      </c>
      <c r="E51" s="36" t="s">
        <v>306</v>
      </c>
      <c r="F51">
        <v>3344040</v>
      </c>
      <c r="G51" s="36" t="s">
        <v>425</v>
      </c>
      <c r="H51">
        <v>3344040</v>
      </c>
      <c r="I51" s="1">
        <v>44638</v>
      </c>
      <c r="J51" s="36" t="s">
        <v>353</v>
      </c>
      <c r="K51" t="b">
        <v>0</v>
      </c>
    </row>
    <row r="52" spans="1:11" x14ac:dyDescent="0.25">
      <c r="A52">
        <v>51</v>
      </c>
      <c r="B52" s="36" t="s">
        <v>426</v>
      </c>
      <c r="C52" s="36" t="s">
        <v>306</v>
      </c>
      <c r="D52" s="36" t="s">
        <v>306</v>
      </c>
      <c r="E52" s="36" t="s">
        <v>306</v>
      </c>
      <c r="F52">
        <v>3034775</v>
      </c>
      <c r="G52" s="36" t="s">
        <v>427</v>
      </c>
      <c r="H52">
        <v>3034775</v>
      </c>
      <c r="I52" s="1">
        <v>44596</v>
      </c>
      <c r="J52" s="36" t="s">
        <v>428</v>
      </c>
      <c r="K52" t="b">
        <v>0</v>
      </c>
    </row>
    <row r="53" spans="1:11" x14ac:dyDescent="0.25">
      <c r="A53">
        <v>52</v>
      </c>
      <c r="B53" s="36" t="s">
        <v>429</v>
      </c>
      <c r="C53" s="36" t="s">
        <v>306</v>
      </c>
      <c r="D53" s="36" t="s">
        <v>306</v>
      </c>
      <c r="E53" s="36" t="s">
        <v>306</v>
      </c>
      <c r="F53">
        <v>2874000</v>
      </c>
      <c r="G53" s="36" t="s">
        <v>306</v>
      </c>
      <c r="H53">
        <v>2874000</v>
      </c>
      <c r="I53" s="1">
        <v>44666</v>
      </c>
      <c r="J53" s="36" t="s">
        <v>430</v>
      </c>
      <c r="K53" t="b">
        <v>0</v>
      </c>
    </row>
    <row r="54" spans="1:11" x14ac:dyDescent="0.25">
      <c r="A54">
        <v>53</v>
      </c>
      <c r="B54" s="36" t="s">
        <v>431</v>
      </c>
      <c r="C54" s="36" t="s">
        <v>306</v>
      </c>
      <c r="D54" s="36" t="s">
        <v>306</v>
      </c>
      <c r="E54" s="36" t="s">
        <v>306</v>
      </c>
      <c r="F54">
        <v>2639255</v>
      </c>
      <c r="G54" s="36" t="s">
        <v>432</v>
      </c>
      <c r="H54">
        <v>6545174</v>
      </c>
      <c r="I54" s="1">
        <v>44920</v>
      </c>
      <c r="J54" s="36" t="s">
        <v>320</v>
      </c>
      <c r="K54" t="b">
        <v>0</v>
      </c>
    </row>
    <row r="55" spans="1:11" x14ac:dyDescent="0.25">
      <c r="A55">
        <v>54</v>
      </c>
      <c r="B55" s="36" t="s">
        <v>433</v>
      </c>
      <c r="C55" s="36" t="s">
        <v>306</v>
      </c>
      <c r="D55" s="36" t="s">
        <v>306</v>
      </c>
      <c r="E55" s="36" t="s">
        <v>306</v>
      </c>
      <c r="F55">
        <v>2513963</v>
      </c>
      <c r="G55" s="36" t="s">
        <v>434</v>
      </c>
      <c r="H55">
        <v>2513963</v>
      </c>
      <c r="I55" s="1">
        <v>44617</v>
      </c>
      <c r="J55" s="36" t="s">
        <v>398</v>
      </c>
      <c r="K55" t="b">
        <v>0</v>
      </c>
    </row>
    <row r="56" spans="1:11" x14ac:dyDescent="0.25">
      <c r="A56">
        <v>55</v>
      </c>
      <c r="B56" s="36" t="s">
        <v>435</v>
      </c>
      <c r="C56" s="36" t="s">
        <v>306</v>
      </c>
      <c r="D56" s="36" t="s">
        <v>306</v>
      </c>
      <c r="E56" s="36" t="s">
        <v>306</v>
      </c>
      <c r="F56">
        <v>2397867</v>
      </c>
      <c r="G56" s="36" t="s">
        <v>436</v>
      </c>
      <c r="H56">
        <v>2397867</v>
      </c>
      <c r="I56" s="1">
        <v>44715</v>
      </c>
      <c r="J56" s="36" t="s">
        <v>428</v>
      </c>
      <c r="K56" t="b">
        <v>0</v>
      </c>
    </row>
    <row r="57" spans="1:11" x14ac:dyDescent="0.25">
      <c r="A57">
        <v>56</v>
      </c>
      <c r="B57" s="36" t="s">
        <v>437</v>
      </c>
      <c r="C57" s="36" t="s">
        <v>306</v>
      </c>
      <c r="D57" s="36" t="s">
        <v>306</v>
      </c>
      <c r="E57" s="36" t="s">
        <v>306</v>
      </c>
      <c r="F57">
        <v>2364945</v>
      </c>
      <c r="G57" s="36" t="s">
        <v>438</v>
      </c>
      <c r="H57">
        <v>9250870</v>
      </c>
      <c r="I57" s="1">
        <v>44877</v>
      </c>
      <c r="J57" s="36" t="s">
        <v>353</v>
      </c>
      <c r="K57" t="b">
        <v>0</v>
      </c>
    </row>
    <row r="58" spans="1:11" x14ac:dyDescent="0.25">
      <c r="A58">
        <v>57</v>
      </c>
      <c r="B58" s="36" t="s">
        <v>439</v>
      </c>
      <c r="C58" s="36" t="s">
        <v>306</v>
      </c>
      <c r="D58" s="36" t="s">
        <v>306</v>
      </c>
      <c r="E58" s="36" t="s">
        <v>306</v>
      </c>
      <c r="F58">
        <v>2200702</v>
      </c>
      <c r="G58" s="36" t="s">
        <v>440</v>
      </c>
      <c r="H58">
        <v>2297501</v>
      </c>
      <c r="I58" s="1">
        <v>44919</v>
      </c>
      <c r="J58" s="36" t="s">
        <v>441</v>
      </c>
      <c r="K58" t="b">
        <v>0</v>
      </c>
    </row>
    <row r="59" spans="1:11" x14ac:dyDescent="0.25">
      <c r="A59">
        <v>58</v>
      </c>
      <c r="B59" s="36" t="s">
        <v>442</v>
      </c>
      <c r="C59" s="36" t="s">
        <v>306</v>
      </c>
      <c r="D59" s="36" t="s">
        <v>306</v>
      </c>
      <c r="E59" s="36" t="s">
        <v>306</v>
      </c>
      <c r="F59">
        <v>2121025</v>
      </c>
      <c r="G59" s="36" t="s">
        <v>443</v>
      </c>
      <c r="H59">
        <v>2121025</v>
      </c>
      <c r="I59" s="1">
        <v>44638</v>
      </c>
      <c r="J59" s="36" t="s">
        <v>444</v>
      </c>
      <c r="K59" t="b">
        <v>0</v>
      </c>
    </row>
    <row r="60" spans="1:11" x14ac:dyDescent="0.25">
      <c r="A60">
        <v>59</v>
      </c>
      <c r="B60" s="36" t="s">
        <v>445</v>
      </c>
      <c r="C60" s="36" t="s">
        <v>306</v>
      </c>
      <c r="D60" s="36" t="s">
        <v>306</v>
      </c>
      <c r="E60" s="36" t="s">
        <v>306</v>
      </c>
      <c r="F60">
        <v>2072173</v>
      </c>
      <c r="G60" s="36" t="s">
        <v>446</v>
      </c>
      <c r="H60">
        <v>2072173</v>
      </c>
      <c r="I60" s="1">
        <v>44596</v>
      </c>
      <c r="J60" s="36" t="s">
        <v>447</v>
      </c>
      <c r="K60" t="b">
        <v>0</v>
      </c>
    </row>
    <row r="61" spans="1:11" x14ac:dyDescent="0.25">
      <c r="A61">
        <v>60</v>
      </c>
      <c r="B61" s="36" t="s">
        <v>448</v>
      </c>
      <c r="C61" s="36" t="s">
        <v>306</v>
      </c>
      <c r="D61" s="36" t="s">
        <v>306</v>
      </c>
      <c r="E61" s="36" t="s">
        <v>306</v>
      </c>
      <c r="F61">
        <v>2019670</v>
      </c>
      <c r="G61" s="36" t="s">
        <v>449</v>
      </c>
      <c r="H61">
        <v>2352240</v>
      </c>
      <c r="I61" s="1">
        <v>44889</v>
      </c>
      <c r="J61" s="36" t="s">
        <v>450</v>
      </c>
      <c r="K61" t="b">
        <v>0</v>
      </c>
    </row>
    <row r="62" spans="1:11" x14ac:dyDescent="0.25">
      <c r="A62">
        <v>61</v>
      </c>
      <c r="B62" s="36" t="s">
        <v>451</v>
      </c>
      <c r="C62" s="36" t="s">
        <v>306</v>
      </c>
      <c r="D62" s="36" t="s">
        <v>306</v>
      </c>
      <c r="E62" s="36" t="s">
        <v>306</v>
      </c>
      <c r="F62">
        <v>1879634</v>
      </c>
      <c r="G62" s="36" t="s">
        <v>452</v>
      </c>
      <c r="H62">
        <v>1879634</v>
      </c>
      <c r="I62" s="1">
        <v>44715</v>
      </c>
      <c r="J62" s="36" t="s">
        <v>453</v>
      </c>
      <c r="K62" t="b">
        <v>0</v>
      </c>
    </row>
    <row r="63" spans="1:11" x14ac:dyDescent="0.25">
      <c r="A63">
        <v>62</v>
      </c>
      <c r="B63" s="36" t="s">
        <v>454</v>
      </c>
      <c r="C63" s="36" t="s">
        <v>306</v>
      </c>
      <c r="D63" s="36" t="s">
        <v>306</v>
      </c>
      <c r="E63" s="36" t="s">
        <v>306</v>
      </c>
      <c r="F63">
        <v>1860000</v>
      </c>
      <c r="G63" s="36" t="s">
        <v>455</v>
      </c>
      <c r="H63">
        <v>1860000</v>
      </c>
      <c r="I63" s="1">
        <v>44631</v>
      </c>
      <c r="J63" s="36" t="s">
        <v>306</v>
      </c>
      <c r="K63" t="b">
        <v>0</v>
      </c>
    </row>
    <row r="64" spans="1:11" x14ac:dyDescent="0.25">
      <c r="A64">
        <v>63</v>
      </c>
      <c r="B64" s="36" t="s">
        <v>456</v>
      </c>
      <c r="C64" s="36" t="s">
        <v>306</v>
      </c>
      <c r="D64" s="36" t="s">
        <v>306</v>
      </c>
      <c r="E64" s="36" t="s">
        <v>306</v>
      </c>
      <c r="F64">
        <v>1770000</v>
      </c>
      <c r="G64" s="36" t="s">
        <v>457</v>
      </c>
      <c r="H64">
        <v>1770000</v>
      </c>
      <c r="I64" s="1">
        <v>44715</v>
      </c>
      <c r="J64" s="36" t="s">
        <v>458</v>
      </c>
      <c r="K64" t="b">
        <v>0</v>
      </c>
    </row>
    <row r="65" spans="1:11" x14ac:dyDescent="0.25">
      <c r="A65">
        <v>64</v>
      </c>
      <c r="B65" s="36" t="s">
        <v>459</v>
      </c>
      <c r="C65" s="36" t="s">
        <v>306</v>
      </c>
      <c r="D65" s="36" t="s">
        <v>306</v>
      </c>
      <c r="E65" s="36" t="s">
        <v>306</v>
      </c>
      <c r="F65">
        <v>1758961</v>
      </c>
      <c r="G65" s="36" t="s">
        <v>460</v>
      </c>
      <c r="H65">
        <v>1758963</v>
      </c>
      <c r="I65" s="1">
        <v>44582</v>
      </c>
      <c r="J65" s="36" t="s">
        <v>461</v>
      </c>
      <c r="K65" t="b">
        <v>0</v>
      </c>
    </row>
    <row r="66" spans="1:11" x14ac:dyDescent="0.25">
      <c r="A66">
        <v>65</v>
      </c>
      <c r="B66" s="36" t="s">
        <v>462</v>
      </c>
      <c r="C66" s="36" t="s">
        <v>306</v>
      </c>
      <c r="D66" s="36" t="s">
        <v>306</v>
      </c>
      <c r="E66" s="36" t="s">
        <v>306</v>
      </c>
      <c r="F66">
        <v>1645735</v>
      </c>
      <c r="G66" s="36" t="s">
        <v>463</v>
      </c>
      <c r="H66">
        <v>1801646</v>
      </c>
      <c r="I66" s="1">
        <v>44617</v>
      </c>
      <c r="J66" s="36" t="s">
        <v>464</v>
      </c>
      <c r="K66" t="b">
        <v>0</v>
      </c>
    </row>
    <row r="67" spans="1:11" x14ac:dyDescent="0.25">
      <c r="A67">
        <v>66</v>
      </c>
      <c r="B67" s="36" t="s">
        <v>465</v>
      </c>
      <c r="C67" s="36" t="s">
        <v>306</v>
      </c>
      <c r="D67" s="36" t="s">
        <v>306</v>
      </c>
      <c r="E67" s="36" t="s">
        <v>306</v>
      </c>
      <c r="F67">
        <v>1600543</v>
      </c>
      <c r="G67" s="36" t="s">
        <v>466</v>
      </c>
      <c r="H67">
        <v>1600543</v>
      </c>
      <c r="I67" s="1">
        <v>44645</v>
      </c>
      <c r="J67" s="36" t="s">
        <v>467</v>
      </c>
      <c r="K67" t="b">
        <v>0</v>
      </c>
    </row>
    <row r="68" spans="1:11" x14ac:dyDescent="0.25">
      <c r="A68">
        <v>67</v>
      </c>
      <c r="B68" s="36" t="s">
        <v>468</v>
      </c>
      <c r="C68" s="36" t="s">
        <v>306</v>
      </c>
      <c r="D68" s="36" t="s">
        <v>306</v>
      </c>
      <c r="E68" s="36" t="s">
        <v>306</v>
      </c>
      <c r="F68">
        <v>1500636</v>
      </c>
      <c r="G68" s="36" t="s">
        <v>469</v>
      </c>
      <c r="H68">
        <v>1500636</v>
      </c>
      <c r="I68" s="1">
        <v>44673</v>
      </c>
      <c r="J68" s="36" t="s">
        <v>371</v>
      </c>
      <c r="K68" t="b">
        <v>0</v>
      </c>
    </row>
    <row r="69" spans="1:11" x14ac:dyDescent="0.25">
      <c r="A69">
        <v>68</v>
      </c>
      <c r="B69" s="36" t="s">
        <v>470</v>
      </c>
      <c r="C69" s="36" t="s">
        <v>306</v>
      </c>
      <c r="D69" s="36" t="s">
        <v>306</v>
      </c>
      <c r="E69" s="36" t="s">
        <v>306</v>
      </c>
      <c r="F69">
        <v>1492935</v>
      </c>
      <c r="G69" s="36" t="s">
        <v>471</v>
      </c>
      <c r="H69">
        <v>1492935</v>
      </c>
      <c r="I69" s="1">
        <v>44673</v>
      </c>
      <c r="J69" s="36" t="s">
        <v>441</v>
      </c>
      <c r="K69" t="b">
        <v>0</v>
      </c>
    </row>
    <row r="70" spans="1:11" x14ac:dyDescent="0.25">
      <c r="A70">
        <v>69</v>
      </c>
      <c r="B70" s="36" t="s">
        <v>472</v>
      </c>
      <c r="C70" s="36" t="s">
        <v>306</v>
      </c>
      <c r="D70" s="36" t="s">
        <v>306</v>
      </c>
      <c r="E70" s="36" t="s">
        <v>306</v>
      </c>
      <c r="F70">
        <v>1485000</v>
      </c>
      <c r="G70" s="36" t="s">
        <v>473</v>
      </c>
      <c r="H70">
        <v>1485000</v>
      </c>
      <c r="I70" s="1">
        <v>44638</v>
      </c>
      <c r="J70" s="36" t="s">
        <v>474</v>
      </c>
      <c r="K70" t="b">
        <v>0</v>
      </c>
    </row>
    <row r="71" spans="1:11" x14ac:dyDescent="0.25">
      <c r="A71">
        <v>70</v>
      </c>
      <c r="B71" s="36" t="s">
        <v>475</v>
      </c>
      <c r="C71" s="36" t="s">
        <v>306</v>
      </c>
      <c r="D71" s="36" t="s">
        <v>306</v>
      </c>
      <c r="E71" s="36" t="s">
        <v>306</v>
      </c>
      <c r="F71">
        <v>1463028</v>
      </c>
      <c r="G71" s="36" t="s">
        <v>476</v>
      </c>
      <c r="H71">
        <v>1463028</v>
      </c>
      <c r="I71" s="1">
        <v>44701</v>
      </c>
      <c r="J71" s="36" t="s">
        <v>477</v>
      </c>
      <c r="K71" t="b">
        <v>0</v>
      </c>
    </row>
    <row r="72" spans="1:11" x14ac:dyDescent="0.25">
      <c r="A72">
        <v>71</v>
      </c>
      <c r="B72" s="36" t="s">
        <v>478</v>
      </c>
      <c r="C72" s="36" t="s">
        <v>306</v>
      </c>
      <c r="D72" s="36" t="s">
        <v>306</v>
      </c>
      <c r="E72" s="36" t="s">
        <v>306</v>
      </c>
      <c r="F72">
        <v>1414662</v>
      </c>
      <c r="G72" s="36" t="s">
        <v>479</v>
      </c>
      <c r="H72">
        <v>1414662</v>
      </c>
      <c r="I72" s="1">
        <v>44617</v>
      </c>
      <c r="J72" s="36" t="s">
        <v>308</v>
      </c>
      <c r="K72" t="b">
        <v>0</v>
      </c>
    </row>
    <row r="73" spans="1:11" x14ac:dyDescent="0.25">
      <c r="A73">
        <v>72</v>
      </c>
      <c r="B73" s="36" t="s">
        <v>480</v>
      </c>
      <c r="C73" s="36" t="s">
        <v>306</v>
      </c>
      <c r="D73" s="36" t="s">
        <v>306</v>
      </c>
      <c r="E73" s="36" t="s">
        <v>306</v>
      </c>
      <c r="F73">
        <v>1195000</v>
      </c>
      <c r="G73" s="36" t="s">
        <v>481</v>
      </c>
      <c r="H73">
        <v>1195000</v>
      </c>
      <c r="I73" s="1">
        <v>44708</v>
      </c>
      <c r="J73" s="36" t="s">
        <v>306</v>
      </c>
      <c r="K73" t="b">
        <v>0</v>
      </c>
    </row>
    <row r="74" spans="1:11" x14ac:dyDescent="0.25">
      <c r="A74">
        <v>73</v>
      </c>
      <c r="B74" s="36" t="s">
        <v>482</v>
      </c>
      <c r="C74" s="36" t="s">
        <v>306</v>
      </c>
      <c r="D74" s="36" t="s">
        <v>306</v>
      </c>
      <c r="E74" s="36" t="s">
        <v>306</v>
      </c>
      <c r="F74">
        <v>1151687</v>
      </c>
      <c r="G74" s="36" t="s">
        <v>483</v>
      </c>
      <c r="H74">
        <v>108327830</v>
      </c>
      <c r="I74" s="1">
        <v>44856</v>
      </c>
      <c r="J74" s="36" t="s">
        <v>314</v>
      </c>
      <c r="K74" t="b">
        <v>0</v>
      </c>
    </row>
    <row r="75" spans="1:11" x14ac:dyDescent="0.25">
      <c r="A75">
        <v>74</v>
      </c>
      <c r="B75" s="36" t="s">
        <v>484</v>
      </c>
      <c r="C75" s="36" t="s">
        <v>306</v>
      </c>
      <c r="D75" s="36" t="s">
        <v>306</v>
      </c>
      <c r="E75" s="36" t="s">
        <v>306</v>
      </c>
      <c r="F75">
        <v>1035265</v>
      </c>
      <c r="G75" s="36" t="s">
        <v>485</v>
      </c>
      <c r="H75">
        <v>1035265</v>
      </c>
      <c r="I75" s="1">
        <v>44652</v>
      </c>
      <c r="J75" s="36" t="s">
        <v>486</v>
      </c>
      <c r="K75" t="b">
        <v>0</v>
      </c>
    </row>
    <row r="76" spans="1:11" x14ac:dyDescent="0.25">
      <c r="A76">
        <v>75</v>
      </c>
      <c r="B76" s="36" t="s">
        <v>487</v>
      </c>
      <c r="C76" s="36" t="s">
        <v>306</v>
      </c>
      <c r="D76" s="36" t="s">
        <v>306</v>
      </c>
      <c r="E76" s="36" t="s">
        <v>306</v>
      </c>
      <c r="F76">
        <v>1030739</v>
      </c>
      <c r="G76" s="36" t="s">
        <v>488</v>
      </c>
      <c r="H76">
        <v>4055660</v>
      </c>
      <c r="I76" s="1">
        <v>44918</v>
      </c>
      <c r="J76" s="36" t="s">
        <v>489</v>
      </c>
      <c r="K76" t="b">
        <v>0</v>
      </c>
    </row>
    <row r="77" spans="1:11" x14ac:dyDescent="0.25">
      <c r="A77">
        <v>76</v>
      </c>
      <c r="B77" s="36" t="s">
        <v>490</v>
      </c>
      <c r="C77" s="36" t="s">
        <v>306</v>
      </c>
      <c r="D77" s="36" t="s">
        <v>306</v>
      </c>
      <c r="E77" s="36" t="s">
        <v>306</v>
      </c>
      <c r="F77">
        <v>976712</v>
      </c>
      <c r="G77" s="36" t="s">
        <v>491</v>
      </c>
      <c r="H77">
        <v>976712</v>
      </c>
      <c r="I77" s="1">
        <v>44591</v>
      </c>
      <c r="J77" s="36" t="s">
        <v>492</v>
      </c>
      <c r="K77" t="b">
        <v>0</v>
      </c>
    </row>
    <row r="78" spans="1:11" x14ac:dyDescent="0.25">
      <c r="A78">
        <v>77</v>
      </c>
      <c r="B78" s="36" t="s">
        <v>493</v>
      </c>
      <c r="C78" s="36" t="s">
        <v>306</v>
      </c>
      <c r="D78" s="36" t="s">
        <v>306</v>
      </c>
      <c r="E78" s="36" t="s">
        <v>306</v>
      </c>
      <c r="F78">
        <v>941330</v>
      </c>
      <c r="G78" s="36" t="s">
        <v>494</v>
      </c>
      <c r="H78">
        <v>213550366</v>
      </c>
      <c r="I78" s="1">
        <v>44835</v>
      </c>
      <c r="J78" s="36" t="s">
        <v>320</v>
      </c>
      <c r="K78" t="b">
        <v>0</v>
      </c>
    </row>
    <row r="79" spans="1:11" x14ac:dyDescent="0.25">
      <c r="A79">
        <v>78</v>
      </c>
      <c r="B79" s="36" t="s">
        <v>495</v>
      </c>
      <c r="C79" s="36" t="s">
        <v>306</v>
      </c>
      <c r="D79" s="36" t="s">
        <v>306</v>
      </c>
      <c r="E79" s="36" t="s">
        <v>306</v>
      </c>
      <c r="F79">
        <v>835162</v>
      </c>
      <c r="G79" s="36" t="s">
        <v>496</v>
      </c>
      <c r="H79">
        <v>835162</v>
      </c>
      <c r="I79" s="1">
        <v>44582</v>
      </c>
      <c r="J79" s="36" t="s">
        <v>497</v>
      </c>
      <c r="K79" t="b">
        <v>0</v>
      </c>
    </row>
    <row r="80" spans="1:11" x14ac:dyDescent="0.25">
      <c r="A80">
        <v>79</v>
      </c>
      <c r="B80" s="36" t="s">
        <v>498</v>
      </c>
      <c r="C80" s="36" t="s">
        <v>306</v>
      </c>
      <c r="D80" s="36" t="s">
        <v>306</v>
      </c>
      <c r="E80" s="36" t="s">
        <v>306</v>
      </c>
      <c r="F80">
        <v>832000</v>
      </c>
      <c r="G80" s="36" t="s">
        <v>499</v>
      </c>
      <c r="H80">
        <v>832000</v>
      </c>
      <c r="I80" s="1">
        <v>44680</v>
      </c>
      <c r="J80" s="36" t="s">
        <v>458</v>
      </c>
      <c r="K80" t="b">
        <v>0</v>
      </c>
    </row>
    <row r="81" spans="1:11" x14ac:dyDescent="0.25">
      <c r="A81">
        <v>80</v>
      </c>
      <c r="B81" s="36" t="s">
        <v>500</v>
      </c>
      <c r="C81" s="36" t="s">
        <v>306</v>
      </c>
      <c r="D81" s="36" t="s">
        <v>306</v>
      </c>
      <c r="E81" s="36" t="s">
        <v>306</v>
      </c>
      <c r="F81">
        <v>829065</v>
      </c>
      <c r="G81" s="36" t="s">
        <v>501</v>
      </c>
      <c r="H81">
        <v>829065</v>
      </c>
      <c r="I81" s="1">
        <v>44673</v>
      </c>
      <c r="J81" s="36" t="s">
        <v>428</v>
      </c>
      <c r="K81" t="b">
        <v>0</v>
      </c>
    </row>
    <row r="82" spans="1:11" x14ac:dyDescent="0.25">
      <c r="A82">
        <v>81</v>
      </c>
      <c r="B82" s="36" t="s">
        <v>502</v>
      </c>
      <c r="C82" s="36" t="s">
        <v>306</v>
      </c>
      <c r="D82" s="36" t="s">
        <v>306</v>
      </c>
      <c r="E82" s="36" t="s">
        <v>306</v>
      </c>
      <c r="F82">
        <v>729824</v>
      </c>
      <c r="G82" s="36" t="s">
        <v>503</v>
      </c>
      <c r="H82">
        <v>741402</v>
      </c>
      <c r="I82" s="1">
        <v>44700</v>
      </c>
      <c r="J82" s="36" t="s">
        <v>504</v>
      </c>
      <c r="K82" t="b">
        <v>0</v>
      </c>
    </row>
    <row r="83" spans="1:11" x14ac:dyDescent="0.25">
      <c r="A83">
        <v>82</v>
      </c>
      <c r="B83" s="36" t="s">
        <v>505</v>
      </c>
      <c r="C83" s="36" t="s">
        <v>306</v>
      </c>
      <c r="D83" s="36" t="s">
        <v>306</v>
      </c>
      <c r="E83" s="36" t="s">
        <v>306</v>
      </c>
      <c r="F83">
        <v>621000</v>
      </c>
      <c r="G83" s="36" t="s">
        <v>506</v>
      </c>
      <c r="H83">
        <v>620000</v>
      </c>
      <c r="I83" s="1">
        <v>44722</v>
      </c>
      <c r="J83" s="36" t="s">
        <v>306</v>
      </c>
      <c r="K83" t="b">
        <v>0</v>
      </c>
    </row>
    <row r="84" spans="1:11" x14ac:dyDescent="0.25">
      <c r="A84">
        <v>83</v>
      </c>
      <c r="B84" s="36" t="s">
        <v>507</v>
      </c>
      <c r="C84" s="36" t="s">
        <v>306</v>
      </c>
      <c r="D84" s="36" t="s">
        <v>306</v>
      </c>
      <c r="E84" s="36" t="s">
        <v>306</v>
      </c>
      <c r="F84">
        <v>592000</v>
      </c>
      <c r="G84" s="36" t="s">
        <v>306</v>
      </c>
      <c r="H84">
        <v>592000</v>
      </c>
      <c r="I84" s="1">
        <v>44624</v>
      </c>
      <c r="J84" s="36" t="s">
        <v>508</v>
      </c>
      <c r="K84" t="b">
        <v>0</v>
      </c>
    </row>
    <row r="85" spans="1:11" x14ac:dyDescent="0.25">
      <c r="A85">
        <v>84</v>
      </c>
      <c r="B85" s="36" t="s">
        <v>509</v>
      </c>
      <c r="C85" s="36" t="s">
        <v>306</v>
      </c>
      <c r="D85" s="36" t="s">
        <v>306</v>
      </c>
      <c r="E85" s="36" t="s">
        <v>306</v>
      </c>
      <c r="F85">
        <v>444681</v>
      </c>
      <c r="G85" s="36" t="s">
        <v>510</v>
      </c>
      <c r="H85">
        <v>444681</v>
      </c>
      <c r="I85" s="1">
        <v>44658</v>
      </c>
      <c r="J85" s="36" t="s">
        <v>306</v>
      </c>
      <c r="K85" t="b">
        <v>0</v>
      </c>
    </row>
    <row r="86" spans="1:11" x14ac:dyDescent="0.25">
      <c r="A86">
        <v>85</v>
      </c>
      <c r="B86" s="36" t="s">
        <v>511</v>
      </c>
      <c r="C86" s="36" t="s">
        <v>306</v>
      </c>
      <c r="D86" s="36" t="s">
        <v>306</v>
      </c>
      <c r="E86" s="36" t="s">
        <v>306</v>
      </c>
      <c r="F86">
        <v>408056</v>
      </c>
      <c r="G86" s="36" t="s">
        <v>512</v>
      </c>
      <c r="H86">
        <v>15129285</v>
      </c>
      <c r="I86" s="1">
        <v>44884</v>
      </c>
      <c r="J86" s="36" t="s">
        <v>314</v>
      </c>
      <c r="K86" t="b">
        <v>0</v>
      </c>
    </row>
    <row r="87" spans="1:11" x14ac:dyDescent="0.25">
      <c r="A87">
        <v>86</v>
      </c>
      <c r="B87" s="36" t="s">
        <v>513</v>
      </c>
      <c r="C87" s="36" t="s">
        <v>306</v>
      </c>
      <c r="D87" s="36" t="s">
        <v>306</v>
      </c>
      <c r="E87" s="36" t="s">
        <v>306</v>
      </c>
      <c r="F87">
        <v>393386</v>
      </c>
      <c r="G87" s="36" t="s">
        <v>514</v>
      </c>
      <c r="H87">
        <v>402177</v>
      </c>
      <c r="I87" s="1">
        <v>44680</v>
      </c>
      <c r="J87" s="36" t="s">
        <v>447</v>
      </c>
      <c r="K87" t="b">
        <v>0</v>
      </c>
    </row>
    <row r="88" spans="1:11" x14ac:dyDescent="0.25">
      <c r="A88">
        <v>87</v>
      </c>
      <c r="B88" s="36" t="s">
        <v>515</v>
      </c>
      <c r="C88" s="36" t="s">
        <v>306</v>
      </c>
      <c r="D88" s="36" t="s">
        <v>306</v>
      </c>
      <c r="E88" s="36" t="s">
        <v>306</v>
      </c>
      <c r="F88">
        <v>372529</v>
      </c>
      <c r="G88" s="36" t="s">
        <v>516</v>
      </c>
      <c r="H88">
        <v>373043</v>
      </c>
      <c r="I88" s="1">
        <v>44638</v>
      </c>
      <c r="J88" s="36" t="s">
        <v>421</v>
      </c>
      <c r="K88" t="b">
        <v>0</v>
      </c>
    </row>
    <row r="89" spans="1:11" x14ac:dyDescent="0.25">
      <c r="A89">
        <v>88</v>
      </c>
      <c r="B89" s="36" t="s">
        <v>517</v>
      </c>
      <c r="C89" s="36" t="s">
        <v>306</v>
      </c>
      <c r="D89" s="36" t="s">
        <v>306</v>
      </c>
      <c r="E89" s="36" t="s">
        <v>306</v>
      </c>
      <c r="F89">
        <v>367426</v>
      </c>
      <c r="G89" s="36" t="s">
        <v>518</v>
      </c>
      <c r="H89">
        <v>391426</v>
      </c>
      <c r="I89" s="1">
        <v>44631</v>
      </c>
      <c r="J89" s="36" t="s">
        <v>519</v>
      </c>
      <c r="K89" t="b">
        <v>0</v>
      </c>
    </row>
    <row r="90" spans="1:11" x14ac:dyDescent="0.25">
      <c r="A90">
        <v>89</v>
      </c>
      <c r="B90" s="36" t="s">
        <v>520</v>
      </c>
      <c r="C90" s="36" t="s">
        <v>306</v>
      </c>
      <c r="D90" s="36" t="s">
        <v>306</v>
      </c>
      <c r="E90" s="36" t="s">
        <v>306</v>
      </c>
      <c r="F90">
        <v>366617</v>
      </c>
      <c r="G90" s="36" t="s">
        <v>521</v>
      </c>
      <c r="H90">
        <v>324909</v>
      </c>
      <c r="I90" s="1">
        <v>44715</v>
      </c>
      <c r="J90" s="36" t="s">
        <v>306</v>
      </c>
      <c r="K90" t="b">
        <v>0</v>
      </c>
    </row>
    <row r="91" spans="1:11" x14ac:dyDescent="0.25">
      <c r="A91">
        <v>90</v>
      </c>
      <c r="B91" s="36" t="s">
        <v>522</v>
      </c>
      <c r="C91" s="36" t="s">
        <v>306</v>
      </c>
      <c r="D91" s="36" t="s">
        <v>306</v>
      </c>
      <c r="E91" s="36" t="s">
        <v>306</v>
      </c>
      <c r="F91">
        <v>351494</v>
      </c>
      <c r="G91" s="36" t="s">
        <v>523</v>
      </c>
      <c r="H91">
        <v>351494</v>
      </c>
      <c r="I91" s="1">
        <v>44676</v>
      </c>
      <c r="J91" s="36" t="s">
        <v>524</v>
      </c>
      <c r="K91" t="b">
        <v>0</v>
      </c>
    </row>
    <row r="92" spans="1:11" x14ac:dyDescent="0.25">
      <c r="A92">
        <v>91</v>
      </c>
      <c r="B92" s="36" t="s">
        <v>525</v>
      </c>
      <c r="C92" s="36" t="s">
        <v>306</v>
      </c>
      <c r="D92" s="36" t="s">
        <v>306</v>
      </c>
      <c r="E92" s="36" t="s">
        <v>306</v>
      </c>
      <c r="F92">
        <v>318877</v>
      </c>
      <c r="G92" s="36" t="s">
        <v>526</v>
      </c>
      <c r="H92">
        <v>318877</v>
      </c>
      <c r="I92" s="1">
        <v>44589</v>
      </c>
      <c r="J92" s="36" t="s">
        <v>453</v>
      </c>
      <c r="K92" t="b">
        <v>0</v>
      </c>
    </row>
    <row r="93" spans="1:11" x14ac:dyDescent="0.25">
      <c r="A93">
        <v>92</v>
      </c>
      <c r="B93" s="36" t="s">
        <v>527</v>
      </c>
      <c r="C93" s="36" t="s">
        <v>306</v>
      </c>
      <c r="D93" s="36" t="s">
        <v>306</v>
      </c>
      <c r="E93" s="36" t="s">
        <v>306</v>
      </c>
      <c r="F93">
        <v>316848</v>
      </c>
      <c r="G93" s="36" t="s">
        <v>528</v>
      </c>
      <c r="H93">
        <v>316848</v>
      </c>
      <c r="I93" s="1">
        <v>44652</v>
      </c>
      <c r="J93" s="36" t="s">
        <v>529</v>
      </c>
      <c r="K93" t="b">
        <v>0</v>
      </c>
    </row>
    <row r="94" spans="1:11" x14ac:dyDescent="0.25">
      <c r="A94">
        <v>93</v>
      </c>
      <c r="B94" s="36" t="s">
        <v>530</v>
      </c>
      <c r="C94" s="36" t="s">
        <v>306</v>
      </c>
      <c r="D94" s="36" t="s">
        <v>306</v>
      </c>
      <c r="E94" s="36" t="s">
        <v>306</v>
      </c>
      <c r="F94">
        <v>293295</v>
      </c>
      <c r="G94" s="36" t="s">
        <v>531</v>
      </c>
      <c r="H94">
        <v>293295</v>
      </c>
      <c r="I94" s="1">
        <v>44729</v>
      </c>
      <c r="J94" s="36" t="s">
        <v>353</v>
      </c>
      <c r="K94" t="b">
        <v>0</v>
      </c>
    </row>
    <row r="95" spans="1:11" x14ac:dyDescent="0.25">
      <c r="A95">
        <v>94</v>
      </c>
      <c r="B95" s="36" t="s">
        <v>532</v>
      </c>
      <c r="C95" s="36" t="s">
        <v>306</v>
      </c>
      <c r="D95" s="36" t="s">
        <v>306</v>
      </c>
      <c r="E95" s="36" t="s">
        <v>306</v>
      </c>
      <c r="F95">
        <v>291077</v>
      </c>
      <c r="G95" s="36" t="s">
        <v>533</v>
      </c>
      <c r="H95">
        <v>291077</v>
      </c>
      <c r="I95" s="1">
        <v>44694</v>
      </c>
      <c r="J95" s="36" t="s">
        <v>467</v>
      </c>
      <c r="K95" t="b">
        <v>0</v>
      </c>
    </row>
    <row r="96" spans="1:11" x14ac:dyDescent="0.25">
      <c r="A96">
        <v>95</v>
      </c>
      <c r="B96" s="36" t="s">
        <v>534</v>
      </c>
      <c r="C96" s="36" t="s">
        <v>306</v>
      </c>
      <c r="D96" s="36" t="s">
        <v>306</v>
      </c>
      <c r="E96" s="36" t="s">
        <v>306</v>
      </c>
      <c r="F96">
        <v>284849</v>
      </c>
      <c r="G96" s="36" t="s">
        <v>535</v>
      </c>
      <c r="H96">
        <v>339754</v>
      </c>
      <c r="I96" s="1">
        <v>44898</v>
      </c>
      <c r="J96" s="36" t="s">
        <v>428</v>
      </c>
      <c r="K96" t="b">
        <v>0</v>
      </c>
    </row>
    <row r="97" spans="1:11" x14ac:dyDescent="0.25">
      <c r="A97">
        <v>96</v>
      </c>
      <c r="B97" s="36" t="s">
        <v>536</v>
      </c>
      <c r="C97" s="36" t="s">
        <v>306</v>
      </c>
      <c r="D97" s="36" t="s">
        <v>306</v>
      </c>
      <c r="E97" s="36" t="s">
        <v>306</v>
      </c>
      <c r="F97">
        <v>272393</v>
      </c>
      <c r="G97" s="36" t="s">
        <v>537</v>
      </c>
      <c r="H97">
        <v>275352</v>
      </c>
      <c r="I97" s="1">
        <v>44645</v>
      </c>
      <c r="J97" s="36" t="s">
        <v>441</v>
      </c>
      <c r="K97" t="b">
        <v>0</v>
      </c>
    </row>
    <row r="98" spans="1:11" x14ac:dyDescent="0.25">
      <c r="A98">
        <v>97</v>
      </c>
      <c r="B98" s="36" t="s">
        <v>538</v>
      </c>
      <c r="C98" s="36" t="s">
        <v>306</v>
      </c>
      <c r="D98" s="36" t="s">
        <v>306</v>
      </c>
      <c r="E98" s="36" t="s">
        <v>306</v>
      </c>
      <c r="F98">
        <v>264055</v>
      </c>
      <c r="G98" s="36" t="s">
        <v>539</v>
      </c>
      <c r="H98">
        <v>264055</v>
      </c>
      <c r="I98" s="1">
        <v>44652</v>
      </c>
      <c r="J98" s="36" t="s">
        <v>353</v>
      </c>
      <c r="K98" t="b">
        <v>0</v>
      </c>
    </row>
    <row r="99" spans="1:11" x14ac:dyDescent="0.25">
      <c r="A99">
        <v>98</v>
      </c>
      <c r="B99" s="36" t="s">
        <v>540</v>
      </c>
      <c r="C99" s="36" t="s">
        <v>306</v>
      </c>
      <c r="D99" s="36" t="s">
        <v>306</v>
      </c>
      <c r="E99" s="36" t="s">
        <v>306</v>
      </c>
      <c r="F99">
        <v>257943</v>
      </c>
      <c r="G99" s="36" t="s">
        <v>541</v>
      </c>
      <c r="H99">
        <v>1023086</v>
      </c>
      <c r="I99" s="1">
        <v>44905</v>
      </c>
      <c r="J99" s="36" t="s">
        <v>340</v>
      </c>
      <c r="K99" t="b">
        <v>0</v>
      </c>
    </row>
    <row r="100" spans="1:11" x14ac:dyDescent="0.25">
      <c r="A100">
        <v>99</v>
      </c>
      <c r="B100" s="36" t="s">
        <v>542</v>
      </c>
      <c r="C100" s="36" t="s">
        <v>306</v>
      </c>
      <c r="D100" s="36" t="s">
        <v>306</v>
      </c>
      <c r="E100" s="36" t="s">
        <v>306</v>
      </c>
      <c r="F100">
        <v>253913</v>
      </c>
      <c r="G100" s="36" t="s">
        <v>543</v>
      </c>
      <c r="H100">
        <v>164870234</v>
      </c>
      <c r="I100" s="1">
        <v>44870</v>
      </c>
      <c r="J100" s="36" t="s">
        <v>311</v>
      </c>
      <c r="K100" t="b">
        <v>0</v>
      </c>
    </row>
    <row r="101" spans="1:11" x14ac:dyDescent="0.25">
      <c r="A101">
        <v>100</v>
      </c>
      <c r="B101" s="36" t="s">
        <v>544</v>
      </c>
      <c r="C101" s="36" t="s">
        <v>306</v>
      </c>
      <c r="D101" s="36" t="s">
        <v>306</v>
      </c>
      <c r="E101" s="36" t="s">
        <v>306</v>
      </c>
      <c r="F101">
        <v>239723</v>
      </c>
      <c r="G101" s="36" t="s">
        <v>545</v>
      </c>
      <c r="H101">
        <v>242746</v>
      </c>
      <c r="I101" s="1">
        <v>44610</v>
      </c>
      <c r="J101" s="36" t="s">
        <v>546</v>
      </c>
      <c r="K101" t="b">
        <v>0</v>
      </c>
    </row>
    <row r="102" spans="1:11" x14ac:dyDescent="0.25">
      <c r="A102">
        <v>101</v>
      </c>
      <c r="B102" s="36" t="s">
        <v>547</v>
      </c>
      <c r="C102" s="36" t="s">
        <v>306</v>
      </c>
      <c r="D102" s="36" t="s">
        <v>306</v>
      </c>
      <c r="E102" s="36" t="s">
        <v>306</v>
      </c>
      <c r="F102">
        <v>234198</v>
      </c>
      <c r="G102" s="36" t="s">
        <v>548</v>
      </c>
      <c r="H102">
        <v>234298</v>
      </c>
      <c r="I102" s="1">
        <v>44575</v>
      </c>
      <c r="J102" s="36" t="s">
        <v>320</v>
      </c>
      <c r="K102" t="b">
        <v>0</v>
      </c>
    </row>
    <row r="103" spans="1:11" x14ac:dyDescent="0.25">
      <c r="A103">
        <v>102</v>
      </c>
      <c r="B103" s="36" t="s">
        <v>549</v>
      </c>
      <c r="C103" s="36" t="s">
        <v>306</v>
      </c>
      <c r="D103" s="36" t="s">
        <v>306</v>
      </c>
      <c r="E103" s="36" t="s">
        <v>306</v>
      </c>
      <c r="F103">
        <v>229922</v>
      </c>
      <c r="G103" s="36" t="s">
        <v>550</v>
      </c>
      <c r="H103">
        <v>229922</v>
      </c>
      <c r="I103" s="1">
        <v>44589</v>
      </c>
      <c r="J103" s="36" t="s">
        <v>467</v>
      </c>
      <c r="K103" t="b">
        <v>0</v>
      </c>
    </row>
    <row r="104" spans="1:11" x14ac:dyDescent="0.25">
      <c r="A104">
        <v>103</v>
      </c>
      <c r="B104" s="36" t="s">
        <v>551</v>
      </c>
      <c r="C104" s="36" t="s">
        <v>306</v>
      </c>
      <c r="D104" s="36" t="s">
        <v>306</v>
      </c>
      <c r="E104" s="36" t="s">
        <v>306</v>
      </c>
      <c r="F104">
        <v>204208</v>
      </c>
      <c r="G104" s="36" t="s">
        <v>552</v>
      </c>
      <c r="H104">
        <v>205843</v>
      </c>
      <c r="I104" s="1">
        <v>44587</v>
      </c>
      <c r="J104" s="36" t="s">
        <v>441</v>
      </c>
      <c r="K104" t="b">
        <v>0</v>
      </c>
    </row>
    <row r="105" spans="1:11" x14ac:dyDescent="0.25">
      <c r="A105">
        <v>104</v>
      </c>
      <c r="B105" s="36" t="s">
        <v>553</v>
      </c>
      <c r="C105" s="36" t="s">
        <v>306</v>
      </c>
      <c r="D105" s="36" t="s">
        <v>306</v>
      </c>
      <c r="E105" s="36" t="s">
        <v>306</v>
      </c>
      <c r="F105">
        <v>185212</v>
      </c>
      <c r="G105" s="36" t="s">
        <v>554</v>
      </c>
      <c r="H105">
        <v>185212</v>
      </c>
      <c r="I105" s="1">
        <v>44666</v>
      </c>
      <c r="J105" s="36" t="s">
        <v>306</v>
      </c>
      <c r="K105" t="b">
        <v>0</v>
      </c>
    </row>
    <row r="106" spans="1:11" x14ac:dyDescent="0.25">
      <c r="A106">
        <v>105</v>
      </c>
      <c r="B106" s="36" t="s">
        <v>555</v>
      </c>
      <c r="C106" s="36" t="s">
        <v>306</v>
      </c>
      <c r="D106" s="36" t="s">
        <v>306</v>
      </c>
      <c r="E106" s="36" t="s">
        <v>306</v>
      </c>
      <c r="F106">
        <v>182925</v>
      </c>
      <c r="G106" s="36" t="s">
        <v>556</v>
      </c>
      <c r="H106">
        <v>182925</v>
      </c>
      <c r="I106" s="1">
        <v>44680</v>
      </c>
      <c r="J106" s="36" t="s">
        <v>453</v>
      </c>
      <c r="K106" t="b">
        <v>0</v>
      </c>
    </row>
    <row r="107" spans="1:11" x14ac:dyDescent="0.25">
      <c r="A107">
        <v>106</v>
      </c>
      <c r="B107" s="36" t="s">
        <v>557</v>
      </c>
      <c r="C107" s="36" t="s">
        <v>306</v>
      </c>
      <c r="D107" s="36" t="s">
        <v>306</v>
      </c>
      <c r="E107" s="36" t="s">
        <v>306</v>
      </c>
      <c r="F107">
        <v>182573</v>
      </c>
      <c r="G107" s="36" t="s">
        <v>558</v>
      </c>
      <c r="H107">
        <v>182555</v>
      </c>
      <c r="I107" s="1">
        <v>44659</v>
      </c>
      <c r="J107" s="36" t="s">
        <v>450</v>
      </c>
      <c r="K107" t="b">
        <v>0</v>
      </c>
    </row>
    <row r="108" spans="1:11" x14ac:dyDescent="0.25">
      <c r="A108">
        <v>107</v>
      </c>
      <c r="B108" s="36" t="s">
        <v>559</v>
      </c>
      <c r="C108" s="36" t="s">
        <v>306</v>
      </c>
      <c r="D108" s="36" t="s">
        <v>306</v>
      </c>
      <c r="E108" s="36" t="s">
        <v>306</v>
      </c>
      <c r="F108">
        <v>182468</v>
      </c>
      <c r="G108" s="36" t="s">
        <v>560</v>
      </c>
      <c r="H108">
        <v>188169</v>
      </c>
      <c r="I108" s="1">
        <v>44715</v>
      </c>
      <c r="J108" s="36" t="s">
        <v>441</v>
      </c>
      <c r="K108" t="b">
        <v>0</v>
      </c>
    </row>
    <row r="109" spans="1:11" x14ac:dyDescent="0.25">
      <c r="A109">
        <v>108</v>
      </c>
      <c r="B109" s="36" t="s">
        <v>561</v>
      </c>
      <c r="C109" s="36" t="s">
        <v>306</v>
      </c>
      <c r="D109" s="36" t="s">
        <v>306</v>
      </c>
      <c r="E109" s="36" t="s">
        <v>306</v>
      </c>
      <c r="F109">
        <v>181334</v>
      </c>
      <c r="G109" s="36" t="s">
        <v>562</v>
      </c>
      <c r="H109">
        <v>181334</v>
      </c>
      <c r="I109" s="1">
        <v>44715</v>
      </c>
      <c r="J109" s="36" t="s">
        <v>421</v>
      </c>
      <c r="K109" t="b">
        <v>0</v>
      </c>
    </row>
    <row r="110" spans="1:11" x14ac:dyDescent="0.25">
      <c r="A110">
        <v>109</v>
      </c>
      <c r="B110" s="36" t="s">
        <v>563</v>
      </c>
      <c r="C110" s="36" t="s">
        <v>306</v>
      </c>
      <c r="D110" s="36" t="s">
        <v>306</v>
      </c>
      <c r="E110" s="36" t="s">
        <v>306</v>
      </c>
      <c r="F110">
        <v>180000</v>
      </c>
      <c r="G110" s="36" t="s">
        <v>506</v>
      </c>
      <c r="H110">
        <v>180000</v>
      </c>
      <c r="I110" s="1">
        <v>44660</v>
      </c>
      <c r="J110" s="36" t="s">
        <v>306</v>
      </c>
      <c r="K110" t="b">
        <v>0</v>
      </c>
    </row>
    <row r="111" spans="1:11" x14ac:dyDescent="0.25">
      <c r="A111">
        <v>110</v>
      </c>
      <c r="B111" s="36" t="s">
        <v>564</v>
      </c>
      <c r="C111" s="36" t="s">
        <v>306</v>
      </c>
      <c r="D111" s="36" t="s">
        <v>306</v>
      </c>
      <c r="E111" s="36" t="s">
        <v>306</v>
      </c>
      <c r="F111">
        <v>178166</v>
      </c>
      <c r="G111" s="36" t="s">
        <v>565</v>
      </c>
      <c r="H111">
        <v>178166</v>
      </c>
      <c r="I111" s="1">
        <v>44687</v>
      </c>
      <c r="J111" s="36" t="s">
        <v>453</v>
      </c>
      <c r="K111" t="b">
        <v>0</v>
      </c>
    </row>
    <row r="112" spans="1:11" x14ac:dyDescent="0.25">
      <c r="A112">
        <v>111</v>
      </c>
      <c r="B112" s="36" t="s">
        <v>566</v>
      </c>
      <c r="C112" s="36" t="s">
        <v>306</v>
      </c>
      <c r="D112" s="36" t="s">
        <v>306</v>
      </c>
      <c r="E112" s="36" t="s">
        <v>306</v>
      </c>
      <c r="F112">
        <v>166688</v>
      </c>
      <c r="G112" s="36" t="s">
        <v>545</v>
      </c>
      <c r="H112">
        <v>185882</v>
      </c>
      <c r="I112" s="1">
        <v>44610</v>
      </c>
      <c r="J112" s="36" t="s">
        <v>567</v>
      </c>
      <c r="K112" t="b">
        <v>0</v>
      </c>
    </row>
    <row r="113" spans="1:11" x14ac:dyDescent="0.25">
      <c r="A113">
        <v>112</v>
      </c>
      <c r="B113" s="36" t="s">
        <v>568</v>
      </c>
      <c r="C113" s="36" t="s">
        <v>306</v>
      </c>
      <c r="D113" s="36" t="s">
        <v>306</v>
      </c>
      <c r="E113" s="36" t="s">
        <v>306</v>
      </c>
      <c r="F113">
        <v>164528</v>
      </c>
      <c r="G113" s="36" t="s">
        <v>569</v>
      </c>
      <c r="H113">
        <v>164528</v>
      </c>
      <c r="I113" s="1">
        <v>44678</v>
      </c>
      <c r="J113" s="36" t="s">
        <v>418</v>
      </c>
      <c r="K113" t="b">
        <v>0</v>
      </c>
    </row>
    <row r="114" spans="1:11" x14ac:dyDescent="0.25">
      <c r="A114">
        <v>113</v>
      </c>
      <c r="B114" s="36" t="s">
        <v>570</v>
      </c>
      <c r="C114" s="36" t="s">
        <v>306</v>
      </c>
      <c r="D114" s="36" t="s">
        <v>306</v>
      </c>
      <c r="E114" s="36" t="s">
        <v>306</v>
      </c>
      <c r="F114">
        <v>162057</v>
      </c>
      <c r="G114" s="36" t="s">
        <v>571</v>
      </c>
      <c r="H114">
        <v>162057</v>
      </c>
      <c r="I114" s="1">
        <v>44694</v>
      </c>
      <c r="J114" s="36" t="s">
        <v>320</v>
      </c>
      <c r="K114" t="b">
        <v>0</v>
      </c>
    </row>
    <row r="115" spans="1:11" x14ac:dyDescent="0.25">
      <c r="A115">
        <v>114</v>
      </c>
      <c r="B115" s="36" t="s">
        <v>572</v>
      </c>
      <c r="C115" s="36" t="s">
        <v>306</v>
      </c>
      <c r="D115" s="36" t="s">
        <v>306</v>
      </c>
      <c r="E115" s="36" t="s">
        <v>306</v>
      </c>
      <c r="F115">
        <v>147605</v>
      </c>
      <c r="G115" s="36" t="s">
        <v>573</v>
      </c>
      <c r="H115">
        <v>16124375</v>
      </c>
      <c r="I115" s="1">
        <v>44856</v>
      </c>
      <c r="J115" s="36" t="s">
        <v>415</v>
      </c>
      <c r="K115" t="b">
        <v>0</v>
      </c>
    </row>
    <row r="116" spans="1:11" x14ac:dyDescent="0.25">
      <c r="A116">
        <v>115</v>
      </c>
      <c r="B116" s="36" t="s">
        <v>574</v>
      </c>
      <c r="C116" s="36" t="s">
        <v>306</v>
      </c>
      <c r="D116" s="36" t="s">
        <v>306</v>
      </c>
      <c r="E116" s="36" t="s">
        <v>306</v>
      </c>
      <c r="F116">
        <v>144118</v>
      </c>
      <c r="G116" s="36" t="s">
        <v>575</v>
      </c>
      <c r="H116">
        <v>144118</v>
      </c>
      <c r="I116" s="1">
        <v>44680</v>
      </c>
      <c r="J116" s="36" t="s">
        <v>421</v>
      </c>
      <c r="K116" t="b">
        <v>0</v>
      </c>
    </row>
    <row r="117" spans="1:11" x14ac:dyDescent="0.25">
      <c r="A117">
        <v>116</v>
      </c>
      <c r="B117" s="36" t="s">
        <v>576</v>
      </c>
      <c r="C117" s="36" t="s">
        <v>306</v>
      </c>
      <c r="D117" s="36" t="s">
        <v>306</v>
      </c>
      <c r="E117" s="36" t="s">
        <v>306</v>
      </c>
      <c r="F117">
        <v>141491</v>
      </c>
      <c r="G117" s="36" t="s">
        <v>577</v>
      </c>
      <c r="H117">
        <v>151006</v>
      </c>
      <c r="I117" s="1">
        <v>44917</v>
      </c>
      <c r="J117" s="36" t="s">
        <v>578</v>
      </c>
      <c r="K117" t="b">
        <v>0</v>
      </c>
    </row>
    <row r="118" spans="1:11" x14ac:dyDescent="0.25">
      <c r="A118">
        <v>117</v>
      </c>
      <c r="B118" s="36" t="s">
        <v>579</v>
      </c>
      <c r="C118" s="36" t="s">
        <v>306</v>
      </c>
      <c r="D118" s="36" t="s">
        <v>306</v>
      </c>
      <c r="E118" s="36" t="s">
        <v>306</v>
      </c>
      <c r="F118">
        <v>126297</v>
      </c>
      <c r="G118" s="36" t="s">
        <v>580</v>
      </c>
      <c r="H118">
        <v>126297</v>
      </c>
      <c r="I118" s="1">
        <v>44589</v>
      </c>
      <c r="J118" s="36" t="s">
        <v>581</v>
      </c>
      <c r="K118" t="b">
        <v>0</v>
      </c>
    </row>
    <row r="119" spans="1:11" x14ac:dyDescent="0.25">
      <c r="A119">
        <v>118</v>
      </c>
      <c r="B119" s="36" t="s">
        <v>582</v>
      </c>
      <c r="C119" s="36" t="s">
        <v>306</v>
      </c>
      <c r="D119" s="36" t="s">
        <v>306</v>
      </c>
      <c r="E119" s="36" t="s">
        <v>306</v>
      </c>
      <c r="F119">
        <v>119524</v>
      </c>
      <c r="G119" s="36" t="s">
        <v>583</v>
      </c>
      <c r="H119">
        <v>119164</v>
      </c>
      <c r="I119" s="1">
        <v>44713</v>
      </c>
      <c r="J119" s="36" t="s">
        <v>497</v>
      </c>
      <c r="K119" t="b">
        <v>0</v>
      </c>
    </row>
    <row r="120" spans="1:11" x14ac:dyDescent="0.25">
      <c r="A120">
        <v>119</v>
      </c>
      <c r="B120" s="36" t="s">
        <v>584</v>
      </c>
      <c r="C120" s="36" t="s">
        <v>306</v>
      </c>
      <c r="D120" s="36" t="s">
        <v>306</v>
      </c>
      <c r="E120" s="36" t="s">
        <v>306</v>
      </c>
      <c r="F120">
        <v>119000</v>
      </c>
      <c r="G120" s="36" t="s">
        <v>585</v>
      </c>
      <c r="H120">
        <v>160891007</v>
      </c>
      <c r="I120" s="1">
        <v>44842</v>
      </c>
      <c r="J120" s="36" t="s">
        <v>586</v>
      </c>
      <c r="K120" t="b">
        <v>0</v>
      </c>
    </row>
    <row r="121" spans="1:11" x14ac:dyDescent="0.25">
      <c r="A121">
        <v>120</v>
      </c>
      <c r="B121" s="36" t="s">
        <v>587</v>
      </c>
      <c r="C121" s="36" t="s">
        <v>306</v>
      </c>
      <c r="D121" s="36" t="s">
        <v>306</v>
      </c>
      <c r="E121" s="36" t="s">
        <v>306</v>
      </c>
      <c r="F121">
        <v>117294</v>
      </c>
      <c r="G121" s="36" t="s">
        <v>588</v>
      </c>
      <c r="H121">
        <v>117294</v>
      </c>
      <c r="I121" s="1">
        <v>44603</v>
      </c>
      <c r="J121" s="36" t="s">
        <v>589</v>
      </c>
      <c r="K121" t="b">
        <v>0</v>
      </c>
    </row>
    <row r="122" spans="1:11" x14ac:dyDescent="0.25">
      <c r="A122">
        <v>121</v>
      </c>
      <c r="B122" s="36" t="s">
        <v>590</v>
      </c>
      <c r="C122" s="36" t="s">
        <v>306</v>
      </c>
      <c r="D122" s="36" t="s">
        <v>306</v>
      </c>
      <c r="E122" s="36" t="s">
        <v>306</v>
      </c>
      <c r="F122">
        <v>115184</v>
      </c>
      <c r="G122" s="36" t="s">
        <v>591</v>
      </c>
      <c r="H122">
        <v>114874</v>
      </c>
      <c r="I122" s="1">
        <v>44652</v>
      </c>
      <c r="J122" s="36" t="s">
        <v>592</v>
      </c>
      <c r="K122" t="b">
        <v>0</v>
      </c>
    </row>
    <row r="123" spans="1:11" x14ac:dyDescent="0.25">
      <c r="A123">
        <v>122</v>
      </c>
      <c r="B123" s="36" t="s">
        <v>593</v>
      </c>
      <c r="C123" s="36" t="s">
        <v>306</v>
      </c>
      <c r="D123" s="36" t="s">
        <v>306</v>
      </c>
      <c r="E123" s="36" t="s">
        <v>306</v>
      </c>
      <c r="F123">
        <v>114036</v>
      </c>
      <c r="G123" s="36" t="s">
        <v>514</v>
      </c>
      <c r="H123">
        <v>114036</v>
      </c>
      <c r="I123" s="1">
        <v>44617</v>
      </c>
      <c r="J123" s="36" t="s">
        <v>447</v>
      </c>
      <c r="K123" t="b">
        <v>0</v>
      </c>
    </row>
    <row r="124" spans="1:11" x14ac:dyDescent="0.25">
      <c r="A124">
        <v>123</v>
      </c>
      <c r="B124" s="36" t="s">
        <v>594</v>
      </c>
      <c r="C124" s="36" t="s">
        <v>306</v>
      </c>
      <c r="D124" s="36" t="s">
        <v>306</v>
      </c>
      <c r="E124" s="36" t="s">
        <v>306</v>
      </c>
      <c r="F124">
        <v>113687</v>
      </c>
      <c r="G124" s="36" t="s">
        <v>583</v>
      </c>
      <c r="H124">
        <v>113685</v>
      </c>
      <c r="I124" s="1">
        <v>44680</v>
      </c>
      <c r="J124" s="36" t="s">
        <v>461</v>
      </c>
      <c r="K124" t="b">
        <v>0</v>
      </c>
    </row>
    <row r="125" spans="1:11" x14ac:dyDescent="0.25">
      <c r="A125">
        <v>124</v>
      </c>
      <c r="B125" s="36" t="s">
        <v>595</v>
      </c>
      <c r="C125" s="36" t="s">
        <v>306</v>
      </c>
      <c r="D125" s="36" t="s">
        <v>306</v>
      </c>
      <c r="E125" s="36" t="s">
        <v>306</v>
      </c>
      <c r="F125">
        <v>108476</v>
      </c>
      <c r="G125" s="36" t="s">
        <v>596</v>
      </c>
      <c r="H125">
        <v>108476</v>
      </c>
      <c r="I125" s="1">
        <v>44575</v>
      </c>
      <c r="J125" s="36" t="s">
        <v>597</v>
      </c>
      <c r="K125" t="b">
        <v>0</v>
      </c>
    </row>
    <row r="126" spans="1:11" x14ac:dyDescent="0.25">
      <c r="A126">
        <v>125</v>
      </c>
      <c r="B126" s="36" t="s">
        <v>598</v>
      </c>
      <c r="C126" s="36" t="s">
        <v>306</v>
      </c>
      <c r="D126" s="36" t="s">
        <v>306</v>
      </c>
      <c r="E126" s="36" t="s">
        <v>306</v>
      </c>
      <c r="F126">
        <v>106882</v>
      </c>
      <c r="G126" s="36" t="s">
        <v>599</v>
      </c>
      <c r="H126">
        <v>108678</v>
      </c>
      <c r="I126" s="1">
        <v>44924</v>
      </c>
      <c r="J126" s="36" t="s">
        <v>441</v>
      </c>
      <c r="K126" t="b">
        <v>0</v>
      </c>
    </row>
    <row r="127" spans="1:11" x14ac:dyDescent="0.25">
      <c r="A127">
        <v>126</v>
      </c>
      <c r="B127" s="36" t="s">
        <v>600</v>
      </c>
      <c r="C127" s="36" t="s">
        <v>306</v>
      </c>
      <c r="D127" s="36" t="s">
        <v>306</v>
      </c>
      <c r="E127" s="36" t="s">
        <v>306</v>
      </c>
      <c r="F127">
        <v>106789</v>
      </c>
      <c r="G127" s="36" t="s">
        <v>528</v>
      </c>
      <c r="H127">
        <v>106789</v>
      </c>
      <c r="I127" s="1">
        <v>44694</v>
      </c>
      <c r="J127" s="36" t="s">
        <v>306</v>
      </c>
      <c r="K127" t="b">
        <v>0</v>
      </c>
    </row>
    <row r="128" spans="1:11" x14ac:dyDescent="0.25">
      <c r="A128">
        <v>127</v>
      </c>
      <c r="B128" s="36" t="s">
        <v>601</v>
      </c>
      <c r="C128" s="36" t="s">
        <v>306</v>
      </c>
      <c r="D128" s="36" t="s">
        <v>306</v>
      </c>
      <c r="E128" s="36" t="s">
        <v>306</v>
      </c>
      <c r="F128">
        <v>105087</v>
      </c>
      <c r="G128" s="36" t="s">
        <v>602</v>
      </c>
      <c r="H128">
        <v>139855</v>
      </c>
      <c r="I128" s="1">
        <v>44673</v>
      </c>
      <c r="J128" s="36" t="s">
        <v>603</v>
      </c>
      <c r="K128" t="b">
        <v>0</v>
      </c>
    </row>
    <row r="129" spans="1:11" x14ac:dyDescent="0.25">
      <c r="A129">
        <v>128</v>
      </c>
      <c r="B129" s="36" t="s">
        <v>168</v>
      </c>
      <c r="C129" s="36" t="s">
        <v>306</v>
      </c>
      <c r="D129" s="36" t="s">
        <v>306</v>
      </c>
      <c r="E129" s="36" t="s">
        <v>306</v>
      </c>
      <c r="F129">
        <v>100197</v>
      </c>
      <c r="G129" s="36" t="s">
        <v>604</v>
      </c>
      <c r="H129">
        <v>100197</v>
      </c>
      <c r="I129" s="1">
        <v>44631</v>
      </c>
      <c r="J129" s="36" t="s">
        <v>605</v>
      </c>
      <c r="K129" t="b">
        <v>0</v>
      </c>
    </row>
    <row r="130" spans="1:11" x14ac:dyDescent="0.25">
      <c r="A130">
        <v>129</v>
      </c>
      <c r="B130" s="36" t="s">
        <v>606</v>
      </c>
      <c r="C130" s="36" t="s">
        <v>306</v>
      </c>
      <c r="D130" s="36" t="s">
        <v>306</v>
      </c>
      <c r="E130" s="36" t="s">
        <v>306</v>
      </c>
      <c r="F130">
        <v>96756</v>
      </c>
      <c r="G130" s="36" t="s">
        <v>607</v>
      </c>
      <c r="H130">
        <v>96756</v>
      </c>
      <c r="I130" s="1">
        <v>44610</v>
      </c>
      <c r="J130" s="36" t="s">
        <v>592</v>
      </c>
      <c r="K130" t="b">
        <v>0</v>
      </c>
    </row>
    <row r="131" spans="1:11" x14ac:dyDescent="0.25">
      <c r="A131">
        <v>130</v>
      </c>
      <c r="B131" s="36" t="s">
        <v>608</v>
      </c>
      <c r="C131" s="36" t="s">
        <v>306</v>
      </c>
      <c r="D131" s="36" t="s">
        <v>306</v>
      </c>
      <c r="E131" s="36" t="s">
        <v>306</v>
      </c>
      <c r="F131">
        <v>87363</v>
      </c>
      <c r="G131" s="36" t="s">
        <v>609</v>
      </c>
      <c r="H131">
        <v>87363</v>
      </c>
      <c r="I131" s="1">
        <v>44714</v>
      </c>
      <c r="J131" s="36" t="s">
        <v>418</v>
      </c>
      <c r="K131" t="b">
        <v>0</v>
      </c>
    </row>
    <row r="132" spans="1:11" x14ac:dyDescent="0.25">
      <c r="A132">
        <v>131</v>
      </c>
      <c r="B132" s="36" t="s">
        <v>610</v>
      </c>
      <c r="C132" s="36" t="s">
        <v>306</v>
      </c>
      <c r="D132" s="36" t="s">
        <v>306</v>
      </c>
      <c r="E132" s="36" t="s">
        <v>306</v>
      </c>
      <c r="F132">
        <v>82842</v>
      </c>
      <c r="G132" s="36" t="s">
        <v>611</v>
      </c>
      <c r="H132">
        <v>82842</v>
      </c>
      <c r="I132" s="1">
        <v>44596</v>
      </c>
      <c r="J132" s="36" t="s">
        <v>589</v>
      </c>
      <c r="K132" t="b">
        <v>0</v>
      </c>
    </row>
    <row r="133" spans="1:11" x14ac:dyDescent="0.25">
      <c r="A133">
        <v>132</v>
      </c>
      <c r="B133" s="36" t="s">
        <v>612</v>
      </c>
      <c r="C133" s="36" t="s">
        <v>306</v>
      </c>
      <c r="D133" s="36" t="s">
        <v>306</v>
      </c>
      <c r="E133" s="36" t="s">
        <v>306</v>
      </c>
      <c r="F133">
        <v>80405</v>
      </c>
      <c r="G133" s="36" t="s">
        <v>613</v>
      </c>
      <c r="H133">
        <v>80405</v>
      </c>
      <c r="I133" s="1">
        <v>44631</v>
      </c>
      <c r="J133" s="36" t="s">
        <v>306</v>
      </c>
      <c r="K133" t="b">
        <v>0</v>
      </c>
    </row>
    <row r="134" spans="1:11" x14ac:dyDescent="0.25">
      <c r="A134">
        <v>133</v>
      </c>
      <c r="B134" s="36" t="s">
        <v>614</v>
      </c>
      <c r="C134" s="36" t="s">
        <v>306</v>
      </c>
      <c r="D134" s="36" t="s">
        <v>306</v>
      </c>
      <c r="E134" s="36" t="s">
        <v>306</v>
      </c>
      <c r="F134">
        <v>80046</v>
      </c>
      <c r="G134" s="36" t="s">
        <v>615</v>
      </c>
      <c r="H134">
        <v>667815</v>
      </c>
      <c r="I134" s="1">
        <v>44891</v>
      </c>
      <c r="J134" s="36" t="s">
        <v>421</v>
      </c>
      <c r="K134" t="b">
        <v>0</v>
      </c>
    </row>
    <row r="135" spans="1:11" x14ac:dyDescent="0.25">
      <c r="A135">
        <v>134</v>
      </c>
      <c r="B135" s="36" t="s">
        <v>616</v>
      </c>
      <c r="C135" s="36" t="s">
        <v>306</v>
      </c>
      <c r="D135" s="36" t="s">
        <v>306</v>
      </c>
      <c r="E135" s="36" t="s">
        <v>306</v>
      </c>
      <c r="F135">
        <v>76721</v>
      </c>
      <c r="G135" s="36" t="s">
        <v>617</v>
      </c>
      <c r="H135">
        <v>17000612</v>
      </c>
      <c r="I135" s="1">
        <v>44889</v>
      </c>
      <c r="J135" s="36" t="s">
        <v>618</v>
      </c>
      <c r="K135" t="b">
        <v>0</v>
      </c>
    </row>
    <row r="136" spans="1:11" x14ac:dyDescent="0.25">
      <c r="A136">
        <v>135</v>
      </c>
      <c r="B136" s="36" t="s">
        <v>619</v>
      </c>
      <c r="C136" s="36" t="s">
        <v>306</v>
      </c>
      <c r="D136" s="36" t="s">
        <v>306</v>
      </c>
      <c r="E136" s="36" t="s">
        <v>306</v>
      </c>
      <c r="F136">
        <v>73118</v>
      </c>
      <c r="G136" s="36" t="s">
        <v>620</v>
      </c>
      <c r="H136">
        <v>73118</v>
      </c>
      <c r="I136" s="1">
        <v>44666</v>
      </c>
      <c r="J136" s="36" t="s">
        <v>453</v>
      </c>
      <c r="K136" t="b">
        <v>0</v>
      </c>
    </row>
    <row r="137" spans="1:11" x14ac:dyDescent="0.25">
      <c r="A137">
        <v>136</v>
      </c>
      <c r="B137" s="36" t="s">
        <v>621</v>
      </c>
      <c r="C137" s="36" t="s">
        <v>306</v>
      </c>
      <c r="D137" s="36" t="s">
        <v>306</v>
      </c>
      <c r="E137" s="36" t="s">
        <v>306</v>
      </c>
      <c r="F137">
        <v>69211</v>
      </c>
      <c r="G137" s="36" t="s">
        <v>607</v>
      </c>
      <c r="H137">
        <v>85497</v>
      </c>
      <c r="I137" s="1">
        <v>44715</v>
      </c>
      <c r="J137" s="36" t="s">
        <v>603</v>
      </c>
      <c r="K137" t="b">
        <v>0</v>
      </c>
    </row>
    <row r="138" spans="1:11" x14ac:dyDescent="0.25">
      <c r="A138">
        <v>137</v>
      </c>
      <c r="B138" s="36" t="s">
        <v>622</v>
      </c>
      <c r="C138" s="36" t="s">
        <v>306</v>
      </c>
      <c r="D138" s="36" t="s">
        <v>306</v>
      </c>
      <c r="E138" s="36" t="s">
        <v>306</v>
      </c>
      <c r="F138">
        <v>63062</v>
      </c>
      <c r="G138" s="36" t="s">
        <v>611</v>
      </c>
      <c r="H138">
        <v>145708</v>
      </c>
      <c r="I138" s="1">
        <v>44687</v>
      </c>
      <c r="J138" s="36" t="s">
        <v>623</v>
      </c>
      <c r="K138" t="b">
        <v>0</v>
      </c>
    </row>
    <row r="139" spans="1:11" x14ac:dyDescent="0.25">
      <c r="A139">
        <v>138</v>
      </c>
      <c r="B139" s="36" t="s">
        <v>624</v>
      </c>
      <c r="C139" s="36" t="s">
        <v>306</v>
      </c>
      <c r="D139" s="36" t="s">
        <v>306</v>
      </c>
      <c r="E139" s="36" t="s">
        <v>306</v>
      </c>
      <c r="F139">
        <v>60500</v>
      </c>
      <c r="G139" s="36" t="s">
        <v>625</v>
      </c>
      <c r="H139">
        <v>60500</v>
      </c>
      <c r="I139" s="1">
        <v>44729</v>
      </c>
      <c r="J139" s="36" t="s">
        <v>626</v>
      </c>
      <c r="K139" t="b">
        <v>0</v>
      </c>
    </row>
    <row r="140" spans="1:11" x14ac:dyDescent="0.25">
      <c r="A140">
        <v>139</v>
      </c>
      <c r="B140" s="36" t="s">
        <v>627</v>
      </c>
      <c r="C140" s="36" t="s">
        <v>306</v>
      </c>
      <c r="D140" s="36" t="s">
        <v>306</v>
      </c>
      <c r="E140" s="36" t="s">
        <v>306</v>
      </c>
      <c r="F140">
        <v>57758</v>
      </c>
      <c r="G140" s="36" t="s">
        <v>591</v>
      </c>
      <c r="H140">
        <v>57758</v>
      </c>
      <c r="I140" s="1">
        <v>44722</v>
      </c>
      <c r="J140" s="36" t="s">
        <v>453</v>
      </c>
      <c r="K140" t="b">
        <v>0</v>
      </c>
    </row>
    <row r="141" spans="1:11" x14ac:dyDescent="0.25">
      <c r="A141">
        <v>140</v>
      </c>
      <c r="B141" s="36" t="s">
        <v>628</v>
      </c>
      <c r="C141" s="36" t="s">
        <v>306</v>
      </c>
      <c r="D141" s="36" t="s">
        <v>306</v>
      </c>
      <c r="E141" s="36" t="s">
        <v>306</v>
      </c>
      <c r="F141">
        <v>57595</v>
      </c>
      <c r="G141" s="36" t="s">
        <v>629</v>
      </c>
      <c r="H141">
        <v>53194</v>
      </c>
      <c r="I141" s="1">
        <v>44715</v>
      </c>
      <c r="J141" s="36" t="s">
        <v>567</v>
      </c>
      <c r="K141" t="b">
        <v>0</v>
      </c>
    </row>
    <row r="142" spans="1:11" x14ac:dyDescent="0.25">
      <c r="A142">
        <v>141</v>
      </c>
      <c r="B142" s="36" t="s">
        <v>630</v>
      </c>
      <c r="C142" s="36" t="s">
        <v>306</v>
      </c>
      <c r="D142" s="36" t="s">
        <v>306</v>
      </c>
      <c r="E142" s="36" t="s">
        <v>306</v>
      </c>
      <c r="F142">
        <v>57518</v>
      </c>
      <c r="G142" s="36" t="s">
        <v>631</v>
      </c>
      <c r="H142">
        <v>71946</v>
      </c>
      <c r="I142" s="1">
        <v>44624</v>
      </c>
      <c r="J142" s="36" t="s">
        <v>632</v>
      </c>
      <c r="K142" t="b">
        <v>0</v>
      </c>
    </row>
    <row r="143" spans="1:11" x14ac:dyDescent="0.25">
      <c r="A143">
        <v>142</v>
      </c>
      <c r="B143" s="36" t="s">
        <v>633</v>
      </c>
      <c r="C143" s="36" t="s">
        <v>306</v>
      </c>
      <c r="D143" s="36" t="s">
        <v>306</v>
      </c>
      <c r="E143" s="36" t="s">
        <v>306</v>
      </c>
      <c r="F143">
        <v>56042</v>
      </c>
      <c r="G143" s="36" t="s">
        <v>634</v>
      </c>
      <c r="H143">
        <v>56042</v>
      </c>
      <c r="I143" s="1">
        <v>44687</v>
      </c>
      <c r="J143" s="36" t="s">
        <v>635</v>
      </c>
      <c r="K143" t="b">
        <v>0</v>
      </c>
    </row>
    <row r="144" spans="1:11" x14ac:dyDescent="0.25">
      <c r="A144">
        <v>143</v>
      </c>
      <c r="B144" s="36" t="s">
        <v>636</v>
      </c>
      <c r="C144" s="36" t="s">
        <v>306</v>
      </c>
      <c r="D144" s="36" t="s">
        <v>306</v>
      </c>
      <c r="E144" s="36" t="s">
        <v>306</v>
      </c>
      <c r="F144">
        <v>54515</v>
      </c>
      <c r="G144" s="36" t="s">
        <v>637</v>
      </c>
      <c r="H144">
        <v>54515</v>
      </c>
      <c r="I144" s="1">
        <v>44694</v>
      </c>
      <c r="J144" s="36" t="s">
        <v>345</v>
      </c>
      <c r="K144" t="b">
        <v>0</v>
      </c>
    </row>
    <row r="145" spans="1:11" x14ac:dyDescent="0.25">
      <c r="A145">
        <v>144</v>
      </c>
      <c r="B145" s="36" t="s">
        <v>638</v>
      </c>
      <c r="C145" s="36" t="s">
        <v>306</v>
      </c>
      <c r="D145" s="36" t="s">
        <v>306</v>
      </c>
      <c r="E145" s="36" t="s">
        <v>306</v>
      </c>
      <c r="F145">
        <v>51218</v>
      </c>
      <c r="G145" s="36" t="s">
        <v>639</v>
      </c>
      <c r="H145">
        <v>51218</v>
      </c>
      <c r="I145" s="1">
        <v>44568</v>
      </c>
      <c r="J145" s="36" t="s">
        <v>453</v>
      </c>
      <c r="K145" t="b">
        <v>0</v>
      </c>
    </row>
    <row r="146" spans="1:11" x14ac:dyDescent="0.25">
      <c r="A146">
        <v>145</v>
      </c>
      <c r="B146" s="36" t="s">
        <v>640</v>
      </c>
      <c r="C146" s="36" t="s">
        <v>306</v>
      </c>
      <c r="D146" s="36" t="s">
        <v>306</v>
      </c>
      <c r="E146" s="36" t="s">
        <v>306</v>
      </c>
      <c r="F146">
        <v>50027</v>
      </c>
      <c r="G146" s="36" t="s">
        <v>641</v>
      </c>
      <c r="H146">
        <v>50027</v>
      </c>
      <c r="I146" s="1">
        <v>44687</v>
      </c>
      <c r="J146" s="36" t="s">
        <v>642</v>
      </c>
      <c r="K146" t="b">
        <v>0</v>
      </c>
    </row>
    <row r="147" spans="1:11" x14ac:dyDescent="0.25">
      <c r="A147">
        <v>146</v>
      </c>
      <c r="B147" s="36" t="s">
        <v>643</v>
      </c>
      <c r="C147" s="36" t="s">
        <v>306</v>
      </c>
      <c r="D147" s="36" t="s">
        <v>306</v>
      </c>
      <c r="E147" s="36" t="s">
        <v>306</v>
      </c>
      <c r="F147">
        <v>48544</v>
      </c>
      <c r="G147" s="36" t="s">
        <v>644</v>
      </c>
      <c r="H147">
        <v>48544</v>
      </c>
      <c r="I147" s="1">
        <v>44594</v>
      </c>
      <c r="J147" s="36" t="s">
        <v>623</v>
      </c>
      <c r="K147" t="b">
        <v>0</v>
      </c>
    </row>
    <row r="148" spans="1:11" x14ac:dyDescent="0.25">
      <c r="A148">
        <v>147</v>
      </c>
      <c r="B148" s="36" t="s">
        <v>645</v>
      </c>
      <c r="C148" s="36" t="s">
        <v>306</v>
      </c>
      <c r="D148" s="36" t="s">
        <v>306</v>
      </c>
      <c r="E148" s="36" t="s">
        <v>306</v>
      </c>
      <c r="F148">
        <v>47552</v>
      </c>
      <c r="G148" s="36" t="s">
        <v>646</v>
      </c>
      <c r="H148">
        <v>47552</v>
      </c>
      <c r="I148" s="1">
        <v>44729</v>
      </c>
      <c r="J148" s="36" t="s">
        <v>567</v>
      </c>
      <c r="K148" t="b">
        <v>0</v>
      </c>
    </row>
    <row r="149" spans="1:11" x14ac:dyDescent="0.25">
      <c r="A149">
        <v>148</v>
      </c>
      <c r="B149" s="36" t="s">
        <v>647</v>
      </c>
      <c r="C149" s="36" t="s">
        <v>306</v>
      </c>
      <c r="D149" s="36" t="s">
        <v>306</v>
      </c>
      <c r="E149" s="36" t="s">
        <v>306</v>
      </c>
      <c r="F149">
        <v>46872</v>
      </c>
      <c r="G149" s="36" t="s">
        <v>588</v>
      </c>
      <c r="H149">
        <v>46872</v>
      </c>
      <c r="I149" s="1">
        <v>44624</v>
      </c>
      <c r="J149" s="36" t="s">
        <v>306</v>
      </c>
      <c r="K149" t="b">
        <v>0</v>
      </c>
    </row>
    <row r="150" spans="1:11" x14ac:dyDescent="0.25">
      <c r="A150">
        <v>149</v>
      </c>
      <c r="B150" s="36" t="s">
        <v>648</v>
      </c>
      <c r="C150" s="36" t="s">
        <v>306</v>
      </c>
      <c r="D150" s="36" t="s">
        <v>306</v>
      </c>
      <c r="E150" s="36" t="s">
        <v>306</v>
      </c>
      <c r="F150">
        <v>45040</v>
      </c>
      <c r="G150" s="36" t="s">
        <v>649</v>
      </c>
      <c r="H150">
        <v>45040</v>
      </c>
      <c r="I150" s="1">
        <v>44644</v>
      </c>
      <c r="J150" s="36" t="s">
        <v>650</v>
      </c>
      <c r="K150" t="b">
        <v>0</v>
      </c>
    </row>
    <row r="151" spans="1:11" x14ac:dyDescent="0.25">
      <c r="A151">
        <v>150</v>
      </c>
      <c r="B151" s="36" t="s">
        <v>651</v>
      </c>
      <c r="C151" s="36" t="s">
        <v>306</v>
      </c>
      <c r="D151" s="36" t="s">
        <v>306</v>
      </c>
      <c r="E151" s="36" t="s">
        <v>306</v>
      </c>
      <c r="F151">
        <v>43397</v>
      </c>
      <c r="G151" s="36" t="s">
        <v>652</v>
      </c>
      <c r="H151">
        <v>43563</v>
      </c>
      <c r="I151" s="1">
        <v>44673</v>
      </c>
      <c r="J151" s="36" t="s">
        <v>306</v>
      </c>
      <c r="K151" t="b">
        <v>0</v>
      </c>
    </row>
    <row r="152" spans="1:11" x14ac:dyDescent="0.25">
      <c r="A152">
        <v>151</v>
      </c>
      <c r="B152" s="36" t="s">
        <v>653</v>
      </c>
      <c r="C152" s="36" t="s">
        <v>306</v>
      </c>
      <c r="D152" s="36" t="s">
        <v>306</v>
      </c>
      <c r="E152" s="36" t="s">
        <v>306</v>
      </c>
      <c r="F152">
        <v>42941</v>
      </c>
      <c r="G152" s="36" t="s">
        <v>654</v>
      </c>
      <c r="H152">
        <v>42941</v>
      </c>
      <c r="I152" s="1">
        <v>44680</v>
      </c>
      <c r="J152" s="36" t="s">
        <v>650</v>
      </c>
      <c r="K152" t="b">
        <v>0</v>
      </c>
    </row>
    <row r="153" spans="1:11" x14ac:dyDescent="0.25">
      <c r="A153">
        <v>152</v>
      </c>
      <c r="B153" s="36" t="s">
        <v>655</v>
      </c>
      <c r="C153" s="36" t="s">
        <v>306</v>
      </c>
      <c r="D153" s="36" t="s">
        <v>306</v>
      </c>
      <c r="E153" s="36" t="s">
        <v>306</v>
      </c>
      <c r="F153">
        <v>41261</v>
      </c>
      <c r="G153" s="36" t="s">
        <v>656</v>
      </c>
      <c r="H153">
        <v>48757</v>
      </c>
      <c r="I153" s="1">
        <v>44693</v>
      </c>
      <c r="J153" s="36" t="s">
        <v>430</v>
      </c>
      <c r="K153" t="b">
        <v>0</v>
      </c>
    </row>
    <row r="154" spans="1:11" x14ac:dyDescent="0.25">
      <c r="A154">
        <v>153</v>
      </c>
      <c r="B154" s="36" t="s">
        <v>657</v>
      </c>
      <c r="C154" s="36" t="s">
        <v>306</v>
      </c>
      <c r="D154" s="36" t="s">
        <v>306</v>
      </c>
      <c r="E154" s="36" t="s">
        <v>306</v>
      </c>
      <c r="F154">
        <v>41080</v>
      </c>
      <c r="G154" s="36" t="s">
        <v>658</v>
      </c>
      <c r="H154">
        <v>41080</v>
      </c>
      <c r="I154" s="1">
        <v>44638</v>
      </c>
      <c r="J154" s="36" t="s">
        <v>623</v>
      </c>
      <c r="K154" t="b">
        <v>0</v>
      </c>
    </row>
    <row r="155" spans="1:11" x14ac:dyDescent="0.25">
      <c r="A155">
        <v>154</v>
      </c>
      <c r="B155" s="36" t="s">
        <v>659</v>
      </c>
      <c r="C155" s="36" t="s">
        <v>306</v>
      </c>
      <c r="D155" s="36" t="s">
        <v>306</v>
      </c>
      <c r="E155" s="36" t="s">
        <v>306</v>
      </c>
      <c r="F155">
        <v>40907</v>
      </c>
      <c r="G155" s="36" t="s">
        <v>558</v>
      </c>
      <c r="H155">
        <v>40907</v>
      </c>
      <c r="I155" s="1">
        <v>44687</v>
      </c>
      <c r="J155" s="36" t="s">
        <v>529</v>
      </c>
      <c r="K155" t="b">
        <v>0</v>
      </c>
    </row>
    <row r="156" spans="1:11" x14ac:dyDescent="0.25">
      <c r="A156">
        <v>155</v>
      </c>
      <c r="B156" s="36" t="s">
        <v>660</v>
      </c>
      <c r="C156" s="36" t="s">
        <v>306</v>
      </c>
      <c r="D156" s="36" t="s">
        <v>306</v>
      </c>
      <c r="E156" s="36" t="s">
        <v>306</v>
      </c>
      <c r="F156">
        <v>40646</v>
      </c>
      <c r="G156" s="36" t="s">
        <v>607</v>
      </c>
      <c r="H156">
        <v>40646</v>
      </c>
      <c r="I156" s="1">
        <v>44708</v>
      </c>
      <c r="J156" s="36" t="s">
        <v>306</v>
      </c>
      <c r="K156" t="b">
        <v>0</v>
      </c>
    </row>
    <row r="157" spans="1:11" x14ac:dyDescent="0.25">
      <c r="A157">
        <v>156</v>
      </c>
      <c r="B157" s="36" t="s">
        <v>661</v>
      </c>
      <c r="C157" s="36" t="s">
        <v>306</v>
      </c>
      <c r="D157" s="36" t="s">
        <v>306</v>
      </c>
      <c r="E157" s="36" t="s">
        <v>306</v>
      </c>
      <c r="F157">
        <v>40445</v>
      </c>
      <c r="G157" s="36" t="s">
        <v>662</v>
      </c>
      <c r="H157">
        <v>40445</v>
      </c>
      <c r="I157" s="1">
        <v>44631</v>
      </c>
      <c r="J157" s="36" t="s">
        <v>447</v>
      </c>
      <c r="K157" t="b">
        <v>0</v>
      </c>
    </row>
    <row r="158" spans="1:11" x14ac:dyDescent="0.25">
      <c r="A158">
        <v>157</v>
      </c>
      <c r="B158" s="36" t="s">
        <v>663</v>
      </c>
      <c r="C158" s="36" t="s">
        <v>306</v>
      </c>
      <c r="D158" s="36" t="s">
        <v>306</v>
      </c>
      <c r="E158" s="36" t="s">
        <v>306</v>
      </c>
      <c r="F158">
        <v>40253</v>
      </c>
      <c r="G158" s="36" t="s">
        <v>503</v>
      </c>
      <c r="H158">
        <v>52816</v>
      </c>
      <c r="I158" s="1">
        <v>44898</v>
      </c>
      <c r="J158" s="36" t="s">
        <v>664</v>
      </c>
      <c r="K158" t="b">
        <v>0</v>
      </c>
    </row>
    <row r="159" spans="1:11" x14ac:dyDescent="0.25">
      <c r="A159">
        <v>158</v>
      </c>
      <c r="B159" s="36" t="s">
        <v>665</v>
      </c>
      <c r="C159" s="36" t="s">
        <v>306</v>
      </c>
      <c r="D159" s="36" t="s">
        <v>306</v>
      </c>
      <c r="E159" s="36" t="s">
        <v>306</v>
      </c>
      <c r="F159">
        <v>39997</v>
      </c>
      <c r="G159" s="36" t="s">
        <v>596</v>
      </c>
      <c r="H159">
        <v>25107</v>
      </c>
      <c r="I159" s="1">
        <v>44722</v>
      </c>
      <c r="J159" s="36" t="s">
        <v>592</v>
      </c>
      <c r="K159" t="b">
        <v>0</v>
      </c>
    </row>
    <row r="160" spans="1:11" x14ac:dyDescent="0.25">
      <c r="A160">
        <v>159</v>
      </c>
      <c r="B160" s="36" t="s">
        <v>666</v>
      </c>
      <c r="C160" s="36" t="s">
        <v>306</v>
      </c>
      <c r="D160" s="36" t="s">
        <v>306</v>
      </c>
      <c r="E160" s="36" t="s">
        <v>306</v>
      </c>
      <c r="F160">
        <v>35722</v>
      </c>
      <c r="G160" s="36" t="s">
        <v>667</v>
      </c>
      <c r="H160">
        <v>52702</v>
      </c>
      <c r="I160" s="1">
        <v>44638</v>
      </c>
      <c r="J160" s="36" t="s">
        <v>603</v>
      </c>
      <c r="K160" t="b">
        <v>0</v>
      </c>
    </row>
    <row r="161" spans="1:11" x14ac:dyDescent="0.25">
      <c r="A161">
        <v>160</v>
      </c>
      <c r="B161" s="36" t="s">
        <v>668</v>
      </c>
      <c r="C161" s="36" t="s">
        <v>306</v>
      </c>
      <c r="D161" s="36" t="s">
        <v>306</v>
      </c>
      <c r="E161" s="36" t="s">
        <v>306</v>
      </c>
      <c r="F161">
        <v>35464</v>
      </c>
      <c r="G161" s="36" t="s">
        <v>607</v>
      </c>
      <c r="H161">
        <v>35464</v>
      </c>
      <c r="I161" s="1">
        <v>44610</v>
      </c>
      <c r="J161" s="36" t="s">
        <v>306</v>
      </c>
      <c r="K161" t="b">
        <v>0</v>
      </c>
    </row>
    <row r="162" spans="1:11" x14ac:dyDescent="0.25">
      <c r="A162">
        <v>161</v>
      </c>
      <c r="B162" s="36" t="s">
        <v>669</v>
      </c>
      <c r="C162" s="36" t="s">
        <v>306</v>
      </c>
      <c r="D162" s="36" t="s">
        <v>306</v>
      </c>
      <c r="E162" s="36" t="s">
        <v>306</v>
      </c>
      <c r="F162">
        <v>34541</v>
      </c>
      <c r="G162" s="36" t="s">
        <v>670</v>
      </c>
      <c r="H162">
        <v>34541</v>
      </c>
      <c r="I162" s="1">
        <v>44603</v>
      </c>
      <c r="J162" s="36" t="s">
        <v>453</v>
      </c>
      <c r="K162" t="b">
        <v>0</v>
      </c>
    </row>
    <row r="163" spans="1:11" x14ac:dyDescent="0.25">
      <c r="A163">
        <v>162</v>
      </c>
      <c r="B163" s="36" t="s">
        <v>671</v>
      </c>
      <c r="C163" s="36" t="s">
        <v>306</v>
      </c>
      <c r="D163" s="36" t="s">
        <v>306</v>
      </c>
      <c r="E163" s="36" t="s">
        <v>306</v>
      </c>
      <c r="F163">
        <v>32255</v>
      </c>
      <c r="G163" s="36" t="s">
        <v>672</v>
      </c>
      <c r="H163">
        <v>32333</v>
      </c>
      <c r="I163" s="1">
        <v>44680</v>
      </c>
      <c r="J163" s="36" t="s">
        <v>673</v>
      </c>
      <c r="K163" t="b">
        <v>0</v>
      </c>
    </row>
    <row r="164" spans="1:11" x14ac:dyDescent="0.25">
      <c r="A164">
        <v>163</v>
      </c>
      <c r="B164" s="36" t="s">
        <v>674</v>
      </c>
      <c r="C164" s="36" t="s">
        <v>306</v>
      </c>
      <c r="D164" s="36" t="s">
        <v>306</v>
      </c>
      <c r="E164" s="36" t="s">
        <v>306</v>
      </c>
      <c r="F164">
        <v>32176</v>
      </c>
      <c r="G164" s="36" t="s">
        <v>675</v>
      </c>
      <c r="H164">
        <v>32176</v>
      </c>
      <c r="I164" s="1">
        <v>44729</v>
      </c>
      <c r="J164" s="36" t="s">
        <v>453</v>
      </c>
      <c r="K164" t="b">
        <v>0</v>
      </c>
    </row>
    <row r="165" spans="1:11" x14ac:dyDescent="0.25">
      <c r="A165">
        <v>164</v>
      </c>
      <c r="B165" s="36" t="s">
        <v>676</v>
      </c>
      <c r="C165" s="36" t="s">
        <v>306</v>
      </c>
      <c r="D165" s="36" t="s">
        <v>306</v>
      </c>
      <c r="E165" s="36" t="s">
        <v>306</v>
      </c>
      <c r="F165">
        <v>30889</v>
      </c>
      <c r="G165" s="36" t="s">
        <v>677</v>
      </c>
      <c r="H165">
        <v>30889</v>
      </c>
      <c r="I165" s="1">
        <v>44587</v>
      </c>
      <c r="J165" s="36" t="s">
        <v>578</v>
      </c>
      <c r="K165" t="b">
        <v>0</v>
      </c>
    </row>
    <row r="166" spans="1:11" x14ac:dyDescent="0.25">
      <c r="A166">
        <v>165</v>
      </c>
      <c r="B166" s="36" t="s">
        <v>678</v>
      </c>
      <c r="C166" s="36" t="s">
        <v>306</v>
      </c>
      <c r="D166" s="36" t="s">
        <v>306</v>
      </c>
      <c r="E166" s="36" t="s">
        <v>306</v>
      </c>
      <c r="F166">
        <v>29799</v>
      </c>
      <c r="G166" s="36" t="s">
        <v>679</v>
      </c>
      <c r="H166">
        <v>29799</v>
      </c>
      <c r="I166" s="1">
        <v>44715</v>
      </c>
      <c r="J166" s="36" t="s">
        <v>578</v>
      </c>
      <c r="K166" t="b">
        <v>0</v>
      </c>
    </row>
    <row r="167" spans="1:11" x14ac:dyDescent="0.25">
      <c r="A167">
        <v>166</v>
      </c>
      <c r="B167" s="36" t="s">
        <v>680</v>
      </c>
      <c r="C167" s="36" t="s">
        <v>306</v>
      </c>
      <c r="D167" s="36" t="s">
        <v>306</v>
      </c>
      <c r="E167" s="36" t="s">
        <v>306</v>
      </c>
      <c r="F167">
        <v>26919</v>
      </c>
      <c r="G167" s="36" t="s">
        <v>596</v>
      </c>
      <c r="H167">
        <v>26919</v>
      </c>
      <c r="I167" s="1">
        <v>44666</v>
      </c>
      <c r="J167" s="36" t="s">
        <v>578</v>
      </c>
      <c r="K167" t="b">
        <v>0</v>
      </c>
    </row>
    <row r="168" spans="1:11" x14ac:dyDescent="0.25">
      <c r="A168">
        <v>167</v>
      </c>
      <c r="B168" s="36" t="s">
        <v>681</v>
      </c>
      <c r="C168" s="36" t="s">
        <v>306</v>
      </c>
      <c r="D168" s="36" t="s">
        <v>306</v>
      </c>
      <c r="E168" s="36" t="s">
        <v>306</v>
      </c>
      <c r="F168">
        <v>26015</v>
      </c>
      <c r="G168" s="36" t="s">
        <v>682</v>
      </c>
      <c r="H168">
        <v>26015</v>
      </c>
      <c r="I168" s="1">
        <v>44729</v>
      </c>
      <c r="J168" s="36" t="s">
        <v>683</v>
      </c>
      <c r="K168" t="b">
        <v>0</v>
      </c>
    </row>
    <row r="169" spans="1:11" x14ac:dyDescent="0.25">
      <c r="A169">
        <v>168</v>
      </c>
      <c r="B169" s="36" t="s">
        <v>684</v>
      </c>
      <c r="C169" s="36" t="s">
        <v>306</v>
      </c>
      <c r="D169" s="36" t="s">
        <v>306</v>
      </c>
      <c r="E169" s="36" t="s">
        <v>306</v>
      </c>
      <c r="F169">
        <v>25705</v>
      </c>
      <c r="G169" s="36" t="s">
        <v>685</v>
      </c>
      <c r="H169">
        <v>25705</v>
      </c>
      <c r="I169" s="1">
        <v>44694</v>
      </c>
      <c r="J169" s="36" t="s">
        <v>453</v>
      </c>
      <c r="K169" t="b">
        <v>0</v>
      </c>
    </row>
    <row r="170" spans="1:11" x14ac:dyDescent="0.25">
      <c r="A170">
        <v>169</v>
      </c>
      <c r="B170" s="36" t="s">
        <v>686</v>
      </c>
      <c r="C170" s="36" t="s">
        <v>306</v>
      </c>
      <c r="D170" s="36" t="s">
        <v>306</v>
      </c>
      <c r="E170" s="36" t="s">
        <v>306</v>
      </c>
      <c r="F170">
        <v>25151</v>
      </c>
      <c r="G170" s="36" t="s">
        <v>596</v>
      </c>
      <c r="H170">
        <v>90740</v>
      </c>
      <c r="I170" s="1">
        <v>44666</v>
      </c>
      <c r="J170" s="36" t="s">
        <v>623</v>
      </c>
      <c r="K170" t="b">
        <v>0</v>
      </c>
    </row>
    <row r="171" spans="1:11" x14ac:dyDescent="0.25">
      <c r="A171">
        <v>170</v>
      </c>
      <c r="B171" s="36" t="s">
        <v>687</v>
      </c>
      <c r="C171" s="36" t="s">
        <v>306</v>
      </c>
      <c r="D171" s="36" t="s">
        <v>306</v>
      </c>
      <c r="E171" s="36" t="s">
        <v>306</v>
      </c>
      <c r="F171">
        <v>23729</v>
      </c>
      <c r="G171" s="36" t="s">
        <v>688</v>
      </c>
      <c r="H171">
        <v>23729</v>
      </c>
      <c r="I171" s="1">
        <v>44666</v>
      </c>
      <c r="J171" s="36" t="s">
        <v>450</v>
      </c>
      <c r="K171" t="b">
        <v>0</v>
      </c>
    </row>
    <row r="172" spans="1:11" x14ac:dyDescent="0.25">
      <c r="A172">
        <v>171</v>
      </c>
      <c r="B172" s="36" t="s">
        <v>689</v>
      </c>
      <c r="C172" s="36" t="s">
        <v>306</v>
      </c>
      <c r="D172" s="36" t="s">
        <v>306</v>
      </c>
      <c r="E172" s="36" t="s">
        <v>306</v>
      </c>
      <c r="F172">
        <v>22504</v>
      </c>
      <c r="G172" s="36" t="s">
        <v>685</v>
      </c>
      <c r="H172">
        <v>22504</v>
      </c>
      <c r="I172" s="1">
        <v>44659</v>
      </c>
      <c r="J172" s="36" t="s">
        <v>453</v>
      </c>
      <c r="K172" t="b">
        <v>0</v>
      </c>
    </row>
    <row r="173" spans="1:11" x14ac:dyDescent="0.25">
      <c r="A173">
        <v>172</v>
      </c>
      <c r="B173" s="36" t="s">
        <v>690</v>
      </c>
      <c r="C173" s="36" t="s">
        <v>306</v>
      </c>
      <c r="D173" s="36" t="s">
        <v>306</v>
      </c>
      <c r="E173" s="36" t="s">
        <v>306</v>
      </c>
      <c r="F173">
        <v>21348</v>
      </c>
      <c r="G173" s="36" t="s">
        <v>607</v>
      </c>
      <c r="H173">
        <v>21348</v>
      </c>
      <c r="I173" s="1">
        <v>44701</v>
      </c>
      <c r="J173" s="36" t="s">
        <v>389</v>
      </c>
      <c r="K173" t="b">
        <v>0</v>
      </c>
    </row>
    <row r="174" spans="1:11" x14ac:dyDescent="0.25">
      <c r="A174">
        <v>173</v>
      </c>
      <c r="B174" s="36" t="s">
        <v>139</v>
      </c>
      <c r="C174" s="36" t="s">
        <v>306</v>
      </c>
      <c r="D174" s="36" t="s">
        <v>306</v>
      </c>
      <c r="E174" s="36" t="s">
        <v>306</v>
      </c>
      <c r="F174">
        <v>21235</v>
      </c>
      <c r="G174" s="36" t="s">
        <v>646</v>
      </c>
      <c r="H174">
        <v>49347</v>
      </c>
      <c r="I174" s="1">
        <v>44905</v>
      </c>
      <c r="J174" s="36" t="s">
        <v>603</v>
      </c>
      <c r="K174" t="b">
        <v>0</v>
      </c>
    </row>
    <row r="175" spans="1:11" x14ac:dyDescent="0.25">
      <c r="A175">
        <v>174</v>
      </c>
      <c r="B175" s="36" t="s">
        <v>691</v>
      </c>
      <c r="C175" s="36" t="s">
        <v>306</v>
      </c>
      <c r="D175" s="36" t="s">
        <v>306</v>
      </c>
      <c r="E175" s="36" t="s">
        <v>306</v>
      </c>
      <c r="F175">
        <v>21191</v>
      </c>
      <c r="G175" s="36" t="s">
        <v>692</v>
      </c>
      <c r="H175">
        <v>1863674</v>
      </c>
      <c r="I175" s="1">
        <v>44884</v>
      </c>
      <c r="J175" s="36" t="s">
        <v>340</v>
      </c>
      <c r="K175" t="b">
        <v>0</v>
      </c>
    </row>
    <row r="176" spans="1:11" x14ac:dyDescent="0.25">
      <c r="A176">
        <v>175</v>
      </c>
      <c r="B176" s="36" t="s">
        <v>693</v>
      </c>
      <c r="C176" s="36" t="s">
        <v>306</v>
      </c>
      <c r="D176" s="36" t="s">
        <v>306</v>
      </c>
      <c r="E176" s="36" t="s">
        <v>306</v>
      </c>
      <c r="F176">
        <v>20741</v>
      </c>
      <c r="G176" s="36" t="s">
        <v>675</v>
      </c>
      <c r="H176">
        <v>20741</v>
      </c>
      <c r="I176" s="1">
        <v>44638</v>
      </c>
      <c r="J176" s="36" t="s">
        <v>597</v>
      </c>
      <c r="K176" t="b">
        <v>0</v>
      </c>
    </row>
    <row r="177" spans="1:11" x14ac:dyDescent="0.25">
      <c r="A177">
        <v>176</v>
      </c>
      <c r="B177" s="36" t="s">
        <v>694</v>
      </c>
      <c r="C177" s="36" t="s">
        <v>306</v>
      </c>
      <c r="D177" s="36" t="s">
        <v>306</v>
      </c>
      <c r="E177" s="36" t="s">
        <v>306</v>
      </c>
      <c r="F177">
        <v>20663</v>
      </c>
      <c r="G177" s="36" t="s">
        <v>596</v>
      </c>
      <c r="H177">
        <v>22313</v>
      </c>
      <c r="I177" s="1">
        <v>44589</v>
      </c>
      <c r="J177" s="36" t="s">
        <v>603</v>
      </c>
      <c r="K177" t="b">
        <v>0</v>
      </c>
    </row>
    <row r="178" spans="1:11" x14ac:dyDescent="0.25">
      <c r="A178">
        <v>177</v>
      </c>
      <c r="B178" s="36" t="s">
        <v>695</v>
      </c>
      <c r="C178" s="36" t="s">
        <v>306</v>
      </c>
      <c r="D178" s="36" t="s">
        <v>306</v>
      </c>
      <c r="E178" s="36" t="s">
        <v>306</v>
      </c>
      <c r="F178">
        <v>20500</v>
      </c>
      <c r="G178" s="36" t="s">
        <v>696</v>
      </c>
      <c r="H178">
        <v>20500</v>
      </c>
      <c r="I178" s="1">
        <v>44673</v>
      </c>
      <c r="J178" s="36" t="s">
        <v>626</v>
      </c>
      <c r="K178" t="b">
        <v>0</v>
      </c>
    </row>
    <row r="179" spans="1:11" x14ac:dyDescent="0.25">
      <c r="A179">
        <v>178</v>
      </c>
      <c r="B179" s="36" t="s">
        <v>697</v>
      </c>
      <c r="C179" s="36" t="s">
        <v>306</v>
      </c>
      <c r="D179" s="36" t="s">
        <v>306</v>
      </c>
      <c r="E179" s="36" t="s">
        <v>306</v>
      </c>
      <c r="F179">
        <v>18971</v>
      </c>
      <c r="G179" s="36" t="s">
        <v>306</v>
      </c>
      <c r="H179">
        <v>203571</v>
      </c>
      <c r="I179" s="1">
        <v>44920</v>
      </c>
      <c r="J179" s="36" t="s">
        <v>314</v>
      </c>
      <c r="K179" t="b">
        <v>0</v>
      </c>
    </row>
    <row r="180" spans="1:11" x14ac:dyDescent="0.25">
      <c r="A180">
        <v>179</v>
      </c>
      <c r="B180" s="36" t="s">
        <v>698</v>
      </c>
      <c r="C180" s="36" t="s">
        <v>306</v>
      </c>
      <c r="D180" s="36" t="s">
        <v>306</v>
      </c>
      <c r="E180" s="36" t="s">
        <v>306</v>
      </c>
      <c r="F180">
        <v>18593</v>
      </c>
      <c r="G180" s="36" t="s">
        <v>699</v>
      </c>
      <c r="H180">
        <v>354481</v>
      </c>
      <c r="I180" s="1">
        <v>44898</v>
      </c>
      <c r="J180" s="36" t="s">
        <v>453</v>
      </c>
      <c r="K180" t="b">
        <v>0</v>
      </c>
    </row>
    <row r="181" spans="1:11" x14ac:dyDescent="0.25">
      <c r="A181">
        <v>180</v>
      </c>
      <c r="B181" s="36" t="s">
        <v>700</v>
      </c>
      <c r="C181" s="36" t="s">
        <v>306</v>
      </c>
      <c r="D181" s="36" t="s">
        <v>306</v>
      </c>
      <c r="E181" s="36" t="s">
        <v>306</v>
      </c>
      <c r="F181">
        <v>18520</v>
      </c>
      <c r="G181" s="36" t="s">
        <v>545</v>
      </c>
      <c r="H181">
        <v>18520</v>
      </c>
      <c r="I181" s="1">
        <v>44673</v>
      </c>
      <c r="J181" s="36" t="s">
        <v>701</v>
      </c>
      <c r="K181" t="b">
        <v>0</v>
      </c>
    </row>
    <row r="182" spans="1:11" x14ac:dyDescent="0.25">
      <c r="A182">
        <v>181</v>
      </c>
      <c r="B182" s="36" t="s">
        <v>702</v>
      </c>
      <c r="C182" s="36" t="s">
        <v>306</v>
      </c>
      <c r="D182" s="36" t="s">
        <v>306</v>
      </c>
      <c r="E182" s="36" t="s">
        <v>306</v>
      </c>
      <c r="F182">
        <v>17586</v>
      </c>
      <c r="G182" s="36" t="s">
        <v>677</v>
      </c>
      <c r="H182">
        <v>17586</v>
      </c>
      <c r="I182" s="1">
        <v>44631</v>
      </c>
      <c r="J182" s="36" t="s">
        <v>703</v>
      </c>
      <c r="K182" t="b">
        <v>0</v>
      </c>
    </row>
    <row r="183" spans="1:11" x14ac:dyDescent="0.25">
      <c r="A183">
        <v>182</v>
      </c>
      <c r="B183" s="36" t="s">
        <v>704</v>
      </c>
      <c r="C183" s="36" t="s">
        <v>306</v>
      </c>
      <c r="D183" s="36" t="s">
        <v>306</v>
      </c>
      <c r="E183" s="36" t="s">
        <v>306</v>
      </c>
      <c r="F183">
        <v>16251</v>
      </c>
      <c r="G183" s="36" t="s">
        <v>596</v>
      </c>
      <c r="H183">
        <v>45005</v>
      </c>
      <c r="I183" s="1">
        <v>44898</v>
      </c>
      <c r="J183" s="36" t="s">
        <v>623</v>
      </c>
      <c r="K183" t="b">
        <v>0</v>
      </c>
    </row>
    <row r="184" spans="1:11" x14ac:dyDescent="0.25">
      <c r="A184">
        <v>183</v>
      </c>
      <c r="B184" s="36" t="s">
        <v>705</v>
      </c>
      <c r="C184" s="36" t="s">
        <v>306</v>
      </c>
      <c r="D184" s="36" t="s">
        <v>306</v>
      </c>
      <c r="E184" s="36" t="s">
        <v>306</v>
      </c>
      <c r="F184">
        <v>16128</v>
      </c>
      <c r="G184" s="36" t="s">
        <v>670</v>
      </c>
      <c r="H184">
        <v>16128</v>
      </c>
      <c r="I184" s="1">
        <v>44624</v>
      </c>
      <c r="J184" s="36" t="s">
        <v>453</v>
      </c>
      <c r="K184" t="b">
        <v>0</v>
      </c>
    </row>
    <row r="185" spans="1:11" x14ac:dyDescent="0.25">
      <c r="A185">
        <v>184</v>
      </c>
      <c r="B185" s="36" t="s">
        <v>706</v>
      </c>
      <c r="C185" s="36" t="s">
        <v>306</v>
      </c>
      <c r="D185" s="36" t="s">
        <v>306</v>
      </c>
      <c r="E185" s="36" t="s">
        <v>306</v>
      </c>
      <c r="F185">
        <v>15724</v>
      </c>
      <c r="G185" s="36" t="s">
        <v>596</v>
      </c>
      <c r="H185">
        <v>27553</v>
      </c>
      <c r="I185" s="1">
        <v>44596</v>
      </c>
      <c r="J185" s="36" t="s">
        <v>632</v>
      </c>
      <c r="K185" t="b">
        <v>0</v>
      </c>
    </row>
    <row r="186" spans="1:11" x14ac:dyDescent="0.25">
      <c r="A186">
        <v>185</v>
      </c>
      <c r="B186" s="36" t="s">
        <v>707</v>
      </c>
      <c r="C186" s="36" t="s">
        <v>306</v>
      </c>
      <c r="D186" s="36" t="s">
        <v>306</v>
      </c>
      <c r="E186" s="36" t="s">
        <v>306</v>
      </c>
      <c r="F186">
        <v>14929</v>
      </c>
      <c r="G186" s="36" t="s">
        <v>708</v>
      </c>
      <c r="H186">
        <v>72342</v>
      </c>
      <c r="I186" s="1">
        <v>44884</v>
      </c>
      <c r="J186" s="36" t="s">
        <v>650</v>
      </c>
      <c r="K186" t="b">
        <v>0</v>
      </c>
    </row>
    <row r="187" spans="1:11" x14ac:dyDescent="0.25">
      <c r="A187">
        <v>186</v>
      </c>
      <c r="B187" s="36" t="s">
        <v>709</v>
      </c>
      <c r="C187" s="36" t="s">
        <v>306</v>
      </c>
      <c r="D187" s="36" t="s">
        <v>306</v>
      </c>
      <c r="E187" s="36" t="s">
        <v>306</v>
      </c>
      <c r="F187">
        <v>14310</v>
      </c>
      <c r="G187" s="36" t="s">
        <v>634</v>
      </c>
      <c r="H187">
        <v>14310</v>
      </c>
      <c r="I187" s="1">
        <v>44659</v>
      </c>
      <c r="J187" s="36" t="s">
        <v>710</v>
      </c>
      <c r="K187" t="b">
        <v>0</v>
      </c>
    </row>
    <row r="188" spans="1:11" x14ac:dyDescent="0.25">
      <c r="A188">
        <v>187</v>
      </c>
      <c r="B188" s="36" t="s">
        <v>711</v>
      </c>
      <c r="C188" s="36" t="s">
        <v>306</v>
      </c>
      <c r="D188" s="36" t="s">
        <v>306</v>
      </c>
      <c r="E188" s="36" t="s">
        <v>306</v>
      </c>
      <c r="F188">
        <v>14100</v>
      </c>
      <c r="G188" s="36" t="s">
        <v>634</v>
      </c>
      <c r="H188">
        <v>7390</v>
      </c>
      <c r="I188" s="1">
        <v>44575</v>
      </c>
      <c r="J188" s="36" t="s">
        <v>712</v>
      </c>
      <c r="K188" t="b">
        <v>0</v>
      </c>
    </row>
    <row r="189" spans="1:11" x14ac:dyDescent="0.25">
      <c r="A189">
        <v>188</v>
      </c>
      <c r="B189" s="36" t="s">
        <v>713</v>
      </c>
      <c r="C189" s="36" t="s">
        <v>306</v>
      </c>
      <c r="D189" s="36" t="s">
        <v>306</v>
      </c>
      <c r="E189" s="36" t="s">
        <v>306</v>
      </c>
      <c r="F189">
        <v>14096</v>
      </c>
      <c r="G189" s="36" t="s">
        <v>596</v>
      </c>
      <c r="H189">
        <v>28262</v>
      </c>
      <c r="I189" s="1">
        <v>44891</v>
      </c>
      <c r="J189" s="36" t="s">
        <v>592</v>
      </c>
      <c r="K189" t="b">
        <v>0</v>
      </c>
    </row>
    <row r="190" spans="1:11" x14ac:dyDescent="0.25">
      <c r="A190">
        <v>189</v>
      </c>
      <c r="B190" s="36" t="s">
        <v>714</v>
      </c>
      <c r="C190" s="36" t="s">
        <v>306</v>
      </c>
      <c r="D190" s="36" t="s">
        <v>306</v>
      </c>
      <c r="E190" s="36" t="s">
        <v>306</v>
      </c>
      <c r="F190">
        <v>12445</v>
      </c>
      <c r="G190" s="36" t="s">
        <v>646</v>
      </c>
      <c r="H190">
        <v>12445</v>
      </c>
      <c r="I190" s="1">
        <v>44708</v>
      </c>
      <c r="J190" s="36" t="s">
        <v>529</v>
      </c>
      <c r="K190" t="b">
        <v>0</v>
      </c>
    </row>
    <row r="191" spans="1:11" x14ac:dyDescent="0.25">
      <c r="A191">
        <v>190</v>
      </c>
      <c r="B191" s="36" t="s">
        <v>715</v>
      </c>
      <c r="C191" s="36" t="s">
        <v>306</v>
      </c>
      <c r="D191" s="36" t="s">
        <v>306</v>
      </c>
      <c r="E191" s="36" t="s">
        <v>306</v>
      </c>
      <c r="F191">
        <v>12318</v>
      </c>
      <c r="G191" s="36" t="s">
        <v>716</v>
      </c>
      <c r="H191">
        <v>12318</v>
      </c>
      <c r="I191" s="1">
        <v>44718</v>
      </c>
      <c r="J191" s="36" t="s">
        <v>306</v>
      </c>
      <c r="K191" t="b">
        <v>0</v>
      </c>
    </row>
    <row r="192" spans="1:11" x14ac:dyDescent="0.25">
      <c r="A192">
        <v>191</v>
      </c>
      <c r="B192" s="36" t="s">
        <v>717</v>
      </c>
      <c r="C192" s="36" t="s">
        <v>306</v>
      </c>
      <c r="D192" s="36" t="s">
        <v>306</v>
      </c>
      <c r="E192" s="36" t="s">
        <v>306</v>
      </c>
      <c r="F192">
        <v>12065</v>
      </c>
      <c r="G192" s="36" t="s">
        <v>718</v>
      </c>
      <c r="H192">
        <v>52656</v>
      </c>
      <c r="I192" s="1">
        <v>44921</v>
      </c>
      <c r="J192" s="36" t="s">
        <v>428</v>
      </c>
      <c r="K192" t="b">
        <v>0</v>
      </c>
    </row>
    <row r="193" spans="1:11" x14ac:dyDescent="0.25">
      <c r="A193">
        <v>192</v>
      </c>
      <c r="B193" s="36" t="s">
        <v>719</v>
      </c>
      <c r="C193" s="36" t="s">
        <v>306</v>
      </c>
      <c r="D193" s="36" t="s">
        <v>306</v>
      </c>
      <c r="E193" s="36" t="s">
        <v>306</v>
      </c>
      <c r="F193">
        <v>11922</v>
      </c>
      <c r="G193" s="36" t="s">
        <v>596</v>
      </c>
      <c r="H193">
        <v>11922</v>
      </c>
      <c r="I193" s="1">
        <v>44638</v>
      </c>
      <c r="J193" s="36" t="s">
        <v>720</v>
      </c>
      <c r="K193" t="b">
        <v>0</v>
      </c>
    </row>
    <row r="194" spans="1:11" x14ac:dyDescent="0.25">
      <c r="A194">
        <v>193</v>
      </c>
      <c r="B194" s="36" t="s">
        <v>721</v>
      </c>
      <c r="C194" s="36" t="s">
        <v>306</v>
      </c>
      <c r="D194" s="36" t="s">
        <v>306</v>
      </c>
      <c r="E194" s="36" t="s">
        <v>306</v>
      </c>
      <c r="F194">
        <v>11815</v>
      </c>
      <c r="G194" s="36" t="s">
        <v>675</v>
      </c>
      <c r="H194">
        <v>24971</v>
      </c>
      <c r="I194" s="1">
        <v>44603</v>
      </c>
      <c r="J194" s="36" t="s">
        <v>603</v>
      </c>
      <c r="K194" t="b">
        <v>0</v>
      </c>
    </row>
    <row r="195" spans="1:11" x14ac:dyDescent="0.25">
      <c r="A195">
        <v>194</v>
      </c>
      <c r="B195" s="36" t="s">
        <v>722</v>
      </c>
      <c r="C195" s="36" t="s">
        <v>306</v>
      </c>
      <c r="D195" s="36" t="s">
        <v>306</v>
      </c>
      <c r="E195" s="36" t="s">
        <v>306</v>
      </c>
      <c r="F195">
        <v>10924</v>
      </c>
      <c r="G195" s="36" t="s">
        <v>723</v>
      </c>
      <c r="H195">
        <v>10925</v>
      </c>
      <c r="I195" s="1">
        <v>44680</v>
      </c>
      <c r="J195" s="36" t="s">
        <v>603</v>
      </c>
      <c r="K195" t="b">
        <v>0</v>
      </c>
    </row>
    <row r="196" spans="1:11" x14ac:dyDescent="0.25">
      <c r="A196">
        <v>195</v>
      </c>
      <c r="B196" s="36" t="s">
        <v>724</v>
      </c>
      <c r="C196" s="36" t="s">
        <v>306</v>
      </c>
      <c r="D196" s="36" t="s">
        <v>306</v>
      </c>
      <c r="E196" s="36" t="s">
        <v>306</v>
      </c>
      <c r="F196">
        <v>10742</v>
      </c>
      <c r="G196" s="36" t="s">
        <v>725</v>
      </c>
      <c r="H196">
        <v>10742</v>
      </c>
      <c r="I196" s="1">
        <v>44652</v>
      </c>
      <c r="J196" s="36" t="s">
        <v>453</v>
      </c>
      <c r="K196" t="b">
        <v>0</v>
      </c>
    </row>
    <row r="197" spans="1:11" x14ac:dyDescent="0.25">
      <c r="A197">
        <v>196</v>
      </c>
      <c r="B197" s="36" t="s">
        <v>726</v>
      </c>
      <c r="C197" s="36" t="s">
        <v>306</v>
      </c>
      <c r="D197" s="36" t="s">
        <v>306</v>
      </c>
      <c r="E197" s="36" t="s">
        <v>306</v>
      </c>
      <c r="F197">
        <v>10434</v>
      </c>
      <c r="G197" s="36" t="s">
        <v>634</v>
      </c>
      <c r="H197">
        <v>10434</v>
      </c>
      <c r="I197" s="1">
        <v>44645</v>
      </c>
      <c r="J197" s="36" t="s">
        <v>727</v>
      </c>
      <c r="K197" t="b">
        <v>0</v>
      </c>
    </row>
    <row r="198" spans="1:11" x14ac:dyDescent="0.25">
      <c r="A198">
        <v>197</v>
      </c>
      <c r="B198" s="36" t="s">
        <v>728</v>
      </c>
      <c r="C198" s="36" t="s">
        <v>306</v>
      </c>
      <c r="D198" s="36" t="s">
        <v>306</v>
      </c>
      <c r="E198" s="36" t="s">
        <v>306</v>
      </c>
      <c r="F198">
        <v>10012</v>
      </c>
      <c r="G198" s="36" t="s">
        <v>675</v>
      </c>
      <c r="H198">
        <v>10012</v>
      </c>
      <c r="I198" s="1">
        <v>44701</v>
      </c>
      <c r="J198" s="36" t="s">
        <v>729</v>
      </c>
      <c r="K198" t="b">
        <v>0</v>
      </c>
    </row>
    <row r="199" spans="1:11" x14ac:dyDescent="0.25">
      <c r="A199">
        <v>198</v>
      </c>
      <c r="B199" s="36" t="s">
        <v>730</v>
      </c>
      <c r="C199" s="36" t="s">
        <v>306</v>
      </c>
      <c r="D199" s="36" t="s">
        <v>306</v>
      </c>
      <c r="E199" s="36" t="s">
        <v>306</v>
      </c>
      <c r="F199">
        <v>9987</v>
      </c>
      <c r="G199" s="36" t="s">
        <v>731</v>
      </c>
      <c r="H199">
        <v>399811</v>
      </c>
      <c r="I199" s="1">
        <v>44877</v>
      </c>
      <c r="J199" s="36" t="s">
        <v>441</v>
      </c>
      <c r="K199" t="b">
        <v>0</v>
      </c>
    </row>
    <row r="200" spans="1:11" x14ac:dyDescent="0.25">
      <c r="A200">
        <v>199</v>
      </c>
      <c r="B200" s="36" t="s">
        <v>732</v>
      </c>
      <c r="C200" s="36" t="s">
        <v>306</v>
      </c>
      <c r="D200" s="36" t="s">
        <v>306</v>
      </c>
      <c r="E200" s="36" t="s">
        <v>306</v>
      </c>
      <c r="F200">
        <v>9529</v>
      </c>
      <c r="G200" s="36" t="s">
        <v>733</v>
      </c>
      <c r="H200">
        <v>9530</v>
      </c>
      <c r="I200" s="1">
        <v>44645</v>
      </c>
      <c r="J200" s="36" t="s">
        <v>603</v>
      </c>
      <c r="K200" t="b">
        <v>0</v>
      </c>
    </row>
    <row r="201" spans="1:11" x14ac:dyDescent="0.25">
      <c r="A201">
        <v>200</v>
      </c>
      <c r="B201" s="36" t="s">
        <v>734</v>
      </c>
      <c r="C201" s="36" t="s">
        <v>306</v>
      </c>
      <c r="D201" s="36" t="s">
        <v>306</v>
      </c>
      <c r="E201" s="36" t="s">
        <v>306</v>
      </c>
      <c r="F201">
        <v>9459</v>
      </c>
      <c r="G201" s="36" t="s">
        <v>716</v>
      </c>
      <c r="H201">
        <v>9459</v>
      </c>
      <c r="I201" s="1">
        <v>44638</v>
      </c>
      <c r="J201" s="36" t="s">
        <v>453</v>
      </c>
      <c r="K201" t="b">
        <v>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H246"/>
  <sheetViews>
    <sheetView zoomScale="76" zoomScaleNormal="76" zoomScaleSheetLayoutView="80" workbookViewId="0">
      <pane ySplit="1" topLeftCell="A2" activePane="bottomLeft" state="frozen"/>
      <selection pane="bottomLeft" activeCell="Q65" sqref="Q65"/>
    </sheetView>
  </sheetViews>
  <sheetFormatPr defaultRowHeight="15" x14ac:dyDescent="0.25"/>
  <cols>
    <col min="1" max="1" width="11.42578125" style="1" customWidth="1"/>
    <col min="2" max="2" width="6.5703125" customWidth="1"/>
    <col min="3" max="3" width="8.5703125" customWidth="1"/>
    <col min="4" max="4" width="11.140625" bestFit="1" customWidth="1"/>
    <col min="5" max="5" width="10.42578125" customWidth="1"/>
    <col min="8" max="8" width="11.140625" customWidth="1"/>
  </cols>
  <sheetData>
    <row r="1" spans="1:8" x14ac:dyDescent="0.25">
      <c r="A1" s="1" t="s">
        <v>0</v>
      </c>
      <c r="B1" t="s">
        <v>1</v>
      </c>
      <c r="C1" t="s">
        <v>2</v>
      </c>
      <c r="D1" t="s">
        <v>3</v>
      </c>
      <c r="E1" t="s">
        <v>4</v>
      </c>
      <c r="F1" t="s">
        <v>25</v>
      </c>
      <c r="G1" t="s">
        <v>26</v>
      </c>
      <c r="H1" t="s">
        <v>5</v>
      </c>
    </row>
    <row r="2" spans="1:8" x14ac:dyDescent="0.25">
      <c r="A2" s="1">
        <v>43831</v>
      </c>
      <c r="B2" t="s">
        <v>6</v>
      </c>
      <c r="C2" t="s">
        <v>7</v>
      </c>
      <c r="D2" t="s">
        <v>9</v>
      </c>
      <c r="E2" t="s">
        <v>12</v>
      </c>
      <c r="F2">
        <v>33</v>
      </c>
      <c r="G2">
        <v>1.7699999999999998</v>
      </c>
      <c r="H2">
        <f>Sales_Data[[#This Row],[Quantity]]*Sales_Data[[#This Row],[UnitPrice]]</f>
        <v>58.41</v>
      </c>
    </row>
    <row r="3" spans="1:8" hidden="1" x14ac:dyDescent="0.25">
      <c r="A3" s="1">
        <v>43834</v>
      </c>
      <c r="B3" t="s">
        <v>6</v>
      </c>
      <c r="C3" t="s">
        <v>7</v>
      </c>
      <c r="D3" t="s">
        <v>22</v>
      </c>
      <c r="E3" t="s">
        <v>23</v>
      </c>
      <c r="F3">
        <v>87</v>
      </c>
      <c r="G3">
        <v>3.4899999999999998</v>
      </c>
      <c r="H3">
        <f>Sales_Data[[#This Row],[Quantity]]*Sales_Data[[#This Row],[UnitPrice]]</f>
        <v>303.63</v>
      </c>
    </row>
    <row r="4" spans="1:8" hidden="1" x14ac:dyDescent="0.25">
      <c r="A4" s="1">
        <v>43837</v>
      </c>
      <c r="B4" t="s">
        <v>19</v>
      </c>
      <c r="C4" t="s">
        <v>20</v>
      </c>
      <c r="D4" t="s">
        <v>13</v>
      </c>
      <c r="E4" t="s">
        <v>14</v>
      </c>
      <c r="F4">
        <v>58</v>
      </c>
      <c r="G4">
        <v>1.8699999999999999</v>
      </c>
      <c r="H4">
        <f>Sales_Data[[#This Row],[Quantity]]*Sales_Data[[#This Row],[UnitPrice]]</f>
        <v>108.46</v>
      </c>
    </row>
    <row r="5" spans="1:8" hidden="1" x14ac:dyDescent="0.25">
      <c r="A5" s="1">
        <v>43840</v>
      </c>
      <c r="B5" t="s">
        <v>6</v>
      </c>
      <c r="C5" t="s">
        <v>18</v>
      </c>
      <c r="D5" t="s">
        <v>13</v>
      </c>
      <c r="E5" t="s">
        <v>14</v>
      </c>
      <c r="F5">
        <v>82</v>
      </c>
      <c r="G5">
        <v>1.87</v>
      </c>
      <c r="H5">
        <f>Sales_Data[[#This Row],[Quantity]]*Sales_Data[[#This Row],[UnitPrice]]</f>
        <v>153.34</v>
      </c>
    </row>
    <row r="6" spans="1:8" hidden="1" x14ac:dyDescent="0.25">
      <c r="A6" s="1">
        <v>43843</v>
      </c>
      <c r="B6" t="s">
        <v>6</v>
      </c>
      <c r="C6" t="s">
        <v>7</v>
      </c>
      <c r="D6" t="s">
        <v>13</v>
      </c>
      <c r="E6" t="s">
        <v>8</v>
      </c>
      <c r="F6">
        <v>38</v>
      </c>
      <c r="G6">
        <v>2.1800000000000002</v>
      </c>
      <c r="H6">
        <f>Sales_Data[[#This Row],[Quantity]]*Sales_Data[[#This Row],[UnitPrice]]</f>
        <v>82.84</v>
      </c>
    </row>
    <row r="7" spans="1:8" x14ac:dyDescent="0.25">
      <c r="A7" s="1">
        <v>43846</v>
      </c>
      <c r="B7" t="s">
        <v>6</v>
      </c>
      <c r="C7" t="s">
        <v>7</v>
      </c>
      <c r="D7" t="s">
        <v>9</v>
      </c>
      <c r="E7" t="s">
        <v>12</v>
      </c>
      <c r="F7">
        <v>54</v>
      </c>
      <c r="G7">
        <v>1.77</v>
      </c>
      <c r="H7">
        <f>Sales_Data[[#This Row],[Quantity]]*Sales_Data[[#This Row],[UnitPrice]]</f>
        <v>95.58</v>
      </c>
    </row>
    <row r="8" spans="1:8" hidden="1" x14ac:dyDescent="0.25">
      <c r="A8" s="1">
        <v>43849</v>
      </c>
      <c r="B8" t="s">
        <v>6</v>
      </c>
      <c r="C8" t="s">
        <v>7</v>
      </c>
      <c r="D8" t="s">
        <v>22</v>
      </c>
      <c r="E8" t="s">
        <v>23</v>
      </c>
      <c r="F8">
        <v>149</v>
      </c>
      <c r="G8">
        <v>3.4899999999999998</v>
      </c>
      <c r="H8">
        <f>Sales_Data[[#This Row],[Quantity]]*Sales_Data[[#This Row],[UnitPrice]]</f>
        <v>520.01</v>
      </c>
    </row>
    <row r="9" spans="1:8" x14ac:dyDescent="0.25">
      <c r="A9" s="1">
        <v>43852</v>
      </c>
      <c r="B9" t="s">
        <v>19</v>
      </c>
      <c r="C9" t="s">
        <v>20</v>
      </c>
      <c r="D9" t="s">
        <v>9</v>
      </c>
      <c r="E9" t="s">
        <v>12</v>
      </c>
      <c r="F9">
        <v>51</v>
      </c>
      <c r="G9">
        <v>1.77</v>
      </c>
      <c r="H9">
        <f>Sales_Data[[#This Row],[Quantity]]*Sales_Data[[#This Row],[UnitPrice]]</f>
        <v>90.27</v>
      </c>
    </row>
    <row r="10" spans="1:8" x14ac:dyDescent="0.25">
      <c r="A10" s="1">
        <v>43855</v>
      </c>
      <c r="B10" t="s">
        <v>6</v>
      </c>
      <c r="C10" t="s">
        <v>18</v>
      </c>
      <c r="D10" t="s">
        <v>9</v>
      </c>
      <c r="E10" t="s">
        <v>12</v>
      </c>
      <c r="F10">
        <v>100</v>
      </c>
      <c r="G10">
        <v>1.77</v>
      </c>
      <c r="H10">
        <f>Sales_Data[[#This Row],[Quantity]]*Sales_Data[[#This Row],[UnitPrice]]</f>
        <v>177</v>
      </c>
    </row>
    <row r="11" spans="1:8" hidden="1" x14ac:dyDescent="0.25">
      <c r="A11" s="1">
        <v>43858</v>
      </c>
      <c r="B11" t="s">
        <v>6</v>
      </c>
      <c r="C11" t="s">
        <v>18</v>
      </c>
      <c r="D11" t="s">
        <v>16</v>
      </c>
      <c r="E11" t="s">
        <v>17</v>
      </c>
      <c r="F11">
        <v>28</v>
      </c>
      <c r="G11">
        <v>1.35</v>
      </c>
      <c r="H11">
        <f>Sales_Data[[#This Row],[Quantity]]*Sales_Data[[#This Row],[UnitPrice]]</f>
        <v>37.800000000000004</v>
      </c>
    </row>
    <row r="12" spans="1:8" hidden="1" x14ac:dyDescent="0.25">
      <c r="A12" s="1">
        <v>43861</v>
      </c>
      <c r="B12" t="s">
        <v>6</v>
      </c>
      <c r="C12" t="s">
        <v>7</v>
      </c>
      <c r="D12" t="s">
        <v>13</v>
      </c>
      <c r="E12" t="s">
        <v>8</v>
      </c>
      <c r="F12">
        <v>36</v>
      </c>
      <c r="G12">
        <v>2.1800000000000002</v>
      </c>
      <c r="H12">
        <f>Sales_Data[[#This Row],[Quantity]]*Sales_Data[[#This Row],[UnitPrice]]</f>
        <v>78.48</v>
      </c>
    </row>
    <row r="13" spans="1:8" hidden="1" x14ac:dyDescent="0.25">
      <c r="A13" s="1">
        <v>43864</v>
      </c>
      <c r="B13" t="s">
        <v>6</v>
      </c>
      <c r="C13" t="s">
        <v>7</v>
      </c>
      <c r="D13" t="s">
        <v>13</v>
      </c>
      <c r="E13" t="s">
        <v>14</v>
      </c>
      <c r="F13">
        <v>31</v>
      </c>
      <c r="G13">
        <v>1.8699999999999999</v>
      </c>
      <c r="H13">
        <f>Sales_Data[[#This Row],[Quantity]]*Sales_Data[[#This Row],[UnitPrice]]</f>
        <v>57.97</v>
      </c>
    </row>
    <row r="14" spans="1:8" hidden="1" x14ac:dyDescent="0.25">
      <c r="A14" s="1">
        <v>43867</v>
      </c>
      <c r="B14" t="s">
        <v>6</v>
      </c>
      <c r="C14" t="s">
        <v>7</v>
      </c>
      <c r="D14" t="s">
        <v>22</v>
      </c>
      <c r="E14" t="s">
        <v>23</v>
      </c>
      <c r="F14">
        <v>28</v>
      </c>
      <c r="G14">
        <v>3.4899999999999998</v>
      </c>
      <c r="H14">
        <f>Sales_Data[[#This Row],[Quantity]]*Sales_Data[[#This Row],[UnitPrice]]</f>
        <v>97.72</v>
      </c>
    </row>
    <row r="15" spans="1:8" x14ac:dyDescent="0.25">
      <c r="A15" s="1">
        <v>43870</v>
      </c>
      <c r="B15" t="s">
        <v>19</v>
      </c>
      <c r="C15" t="s">
        <v>20</v>
      </c>
      <c r="D15" t="s">
        <v>9</v>
      </c>
      <c r="E15" t="s">
        <v>12</v>
      </c>
      <c r="F15">
        <v>44</v>
      </c>
      <c r="G15">
        <v>1.7699999999999998</v>
      </c>
      <c r="H15">
        <f>Sales_Data[[#This Row],[Quantity]]*Sales_Data[[#This Row],[UnitPrice]]</f>
        <v>77.88</v>
      </c>
    </row>
    <row r="16" spans="1:8" x14ac:dyDescent="0.25">
      <c r="A16" s="1">
        <v>43873</v>
      </c>
      <c r="B16" t="s">
        <v>6</v>
      </c>
      <c r="C16" t="s">
        <v>18</v>
      </c>
      <c r="D16" t="s">
        <v>9</v>
      </c>
      <c r="E16" t="s">
        <v>12</v>
      </c>
      <c r="F16">
        <v>23</v>
      </c>
      <c r="G16">
        <v>1.77</v>
      </c>
      <c r="H16">
        <f>Sales_Data[[#This Row],[Quantity]]*Sales_Data[[#This Row],[UnitPrice]]</f>
        <v>40.71</v>
      </c>
    </row>
    <row r="17" spans="1:8" hidden="1" x14ac:dyDescent="0.25">
      <c r="A17" s="1">
        <v>43876</v>
      </c>
      <c r="B17" t="s">
        <v>6</v>
      </c>
      <c r="C17" t="s">
        <v>18</v>
      </c>
      <c r="D17" t="s">
        <v>16</v>
      </c>
      <c r="E17" t="s">
        <v>17</v>
      </c>
      <c r="F17">
        <v>27</v>
      </c>
      <c r="G17">
        <v>1.35</v>
      </c>
      <c r="H17">
        <f>Sales_Data[[#This Row],[Quantity]]*Sales_Data[[#This Row],[UnitPrice]]</f>
        <v>36.450000000000003</v>
      </c>
    </row>
    <row r="18" spans="1:8" hidden="1" x14ac:dyDescent="0.25">
      <c r="A18" s="1">
        <v>43879</v>
      </c>
      <c r="B18" t="s">
        <v>6</v>
      </c>
      <c r="C18" t="s">
        <v>7</v>
      </c>
      <c r="D18" t="s">
        <v>13</v>
      </c>
      <c r="E18" t="s">
        <v>8</v>
      </c>
      <c r="F18">
        <v>43</v>
      </c>
      <c r="G18">
        <v>2.1799999999999997</v>
      </c>
      <c r="H18">
        <f>Sales_Data[[#This Row],[Quantity]]*Sales_Data[[#This Row],[UnitPrice]]</f>
        <v>93.739999999999981</v>
      </c>
    </row>
    <row r="19" spans="1:8" hidden="1" x14ac:dyDescent="0.25">
      <c r="A19" s="1">
        <v>43882</v>
      </c>
      <c r="B19" t="s">
        <v>6</v>
      </c>
      <c r="C19" t="s">
        <v>7</v>
      </c>
      <c r="D19" t="s">
        <v>13</v>
      </c>
      <c r="E19" t="s">
        <v>15</v>
      </c>
      <c r="F19">
        <v>123</v>
      </c>
      <c r="G19">
        <v>2.84</v>
      </c>
      <c r="H19">
        <f>Sales_Data[[#This Row],[Quantity]]*Sales_Data[[#This Row],[UnitPrice]]</f>
        <v>349.32</v>
      </c>
    </row>
    <row r="20" spans="1:8" hidden="1" x14ac:dyDescent="0.25">
      <c r="A20" s="1">
        <v>43885</v>
      </c>
      <c r="B20" t="s">
        <v>19</v>
      </c>
      <c r="C20" t="s">
        <v>20</v>
      </c>
      <c r="D20" t="s">
        <v>9</v>
      </c>
      <c r="E20" t="s">
        <v>11</v>
      </c>
      <c r="F20">
        <v>42</v>
      </c>
      <c r="G20">
        <v>1.87</v>
      </c>
      <c r="H20">
        <f>Sales_Data[[#This Row],[Quantity]]*Sales_Data[[#This Row],[UnitPrice]]</f>
        <v>78.540000000000006</v>
      </c>
    </row>
    <row r="21" spans="1:8" hidden="1" x14ac:dyDescent="0.25">
      <c r="A21" s="1">
        <v>43888</v>
      </c>
      <c r="B21" t="s">
        <v>19</v>
      </c>
      <c r="C21" t="s">
        <v>20</v>
      </c>
      <c r="D21" t="s">
        <v>13</v>
      </c>
      <c r="E21" t="s">
        <v>15</v>
      </c>
      <c r="F21">
        <v>33</v>
      </c>
      <c r="G21">
        <v>2.84</v>
      </c>
      <c r="H21">
        <f>Sales_Data[[#This Row],[Quantity]]*Sales_Data[[#This Row],[UnitPrice]]</f>
        <v>93.72</v>
      </c>
    </row>
    <row r="22" spans="1:8" hidden="1" x14ac:dyDescent="0.25">
      <c r="A22" s="1">
        <v>43892</v>
      </c>
      <c r="B22" t="s">
        <v>6</v>
      </c>
      <c r="C22" t="s">
        <v>18</v>
      </c>
      <c r="D22" t="s">
        <v>13</v>
      </c>
      <c r="E22" t="s">
        <v>14</v>
      </c>
      <c r="F22">
        <v>85</v>
      </c>
      <c r="G22">
        <v>1.8699999999999999</v>
      </c>
      <c r="H22">
        <f>Sales_Data[[#This Row],[Quantity]]*Sales_Data[[#This Row],[UnitPrice]]</f>
        <v>158.94999999999999</v>
      </c>
    </row>
    <row r="23" spans="1:8" hidden="1" x14ac:dyDescent="0.25">
      <c r="A23" s="1">
        <v>43895</v>
      </c>
      <c r="B23" t="s">
        <v>19</v>
      </c>
      <c r="C23" t="s">
        <v>21</v>
      </c>
      <c r="D23" t="s">
        <v>13</v>
      </c>
      <c r="E23" t="s">
        <v>15</v>
      </c>
      <c r="F23">
        <v>30</v>
      </c>
      <c r="G23">
        <v>2.8400000000000003</v>
      </c>
      <c r="H23">
        <f>Sales_Data[[#This Row],[Quantity]]*Sales_Data[[#This Row],[UnitPrice]]</f>
        <v>85.2</v>
      </c>
    </row>
    <row r="24" spans="1:8" x14ac:dyDescent="0.25">
      <c r="A24" s="1">
        <v>43898</v>
      </c>
      <c r="B24" t="s">
        <v>6</v>
      </c>
      <c r="C24" t="s">
        <v>7</v>
      </c>
      <c r="D24" t="s">
        <v>9</v>
      </c>
      <c r="E24" t="s">
        <v>12</v>
      </c>
      <c r="F24">
        <v>61</v>
      </c>
      <c r="G24">
        <v>1.77</v>
      </c>
      <c r="H24">
        <f>Sales_Data[[#This Row],[Quantity]]*Sales_Data[[#This Row],[UnitPrice]]</f>
        <v>107.97</v>
      </c>
    </row>
    <row r="25" spans="1:8" hidden="1" x14ac:dyDescent="0.25">
      <c r="A25" s="1">
        <v>43901</v>
      </c>
      <c r="B25" t="s">
        <v>6</v>
      </c>
      <c r="C25" t="s">
        <v>7</v>
      </c>
      <c r="D25" t="s">
        <v>22</v>
      </c>
      <c r="E25" t="s">
        <v>23</v>
      </c>
      <c r="F25">
        <v>40</v>
      </c>
      <c r="G25">
        <v>3.4899999999999998</v>
      </c>
      <c r="H25">
        <f>Sales_Data[[#This Row],[Quantity]]*Sales_Data[[#This Row],[UnitPrice]]</f>
        <v>139.6</v>
      </c>
    </row>
    <row r="26" spans="1:8" hidden="1" x14ac:dyDescent="0.25">
      <c r="A26" s="1">
        <v>43904</v>
      </c>
      <c r="B26" t="s">
        <v>19</v>
      </c>
      <c r="C26" t="s">
        <v>20</v>
      </c>
      <c r="D26" t="s">
        <v>13</v>
      </c>
      <c r="E26" t="s">
        <v>14</v>
      </c>
      <c r="F26">
        <v>86</v>
      </c>
      <c r="G26">
        <v>1.8699999999999999</v>
      </c>
      <c r="H26">
        <f>Sales_Data[[#This Row],[Quantity]]*Sales_Data[[#This Row],[UnitPrice]]</f>
        <v>160.82</v>
      </c>
    </row>
    <row r="27" spans="1:8" x14ac:dyDescent="0.25">
      <c r="A27" s="1">
        <v>43907</v>
      </c>
      <c r="B27" t="s">
        <v>6</v>
      </c>
      <c r="C27" t="s">
        <v>18</v>
      </c>
      <c r="D27" t="s">
        <v>9</v>
      </c>
      <c r="E27" t="s">
        <v>12</v>
      </c>
      <c r="F27">
        <v>38</v>
      </c>
      <c r="G27">
        <v>1.7700000000000002</v>
      </c>
      <c r="H27">
        <f>Sales_Data[[#This Row],[Quantity]]*Sales_Data[[#This Row],[UnitPrice]]</f>
        <v>67.260000000000005</v>
      </c>
    </row>
    <row r="28" spans="1:8" hidden="1" x14ac:dyDescent="0.25">
      <c r="A28" s="1">
        <v>43910</v>
      </c>
      <c r="B28" t="s">
        <v>6</v>
      </c>
      <c r="C28" t="s">
        <v>18</v>
      </c>
      <c r="D28" t="s">
        <v>16</v>
      </c>
      <c r="E28" t="s">
        <v>17</v>
      </c>
      <c r="F28">
        <v>68</v>
      </c>
      <c r="G28">
        <v>1.68</v>
      </c>
      <c r="H28">
        <f>Sales_Data[[#This Row],[Quantity]]*Sales_Data[[#This Row],[UnitPrice]]</f>
        <v>114.24</v>
      </c>
    </row>
    <row r="29" spans="1:8" hidden="1" x14ac:dyDescent="0.25">
      <c r="A29" s="1">
        <v>43913</v>
      </c>
      <c r="B29" t="s">
        <v>19</v>
      </c>
      <c r="C29" t="s">
        <v>21</v>
      </c>
      <c r="D29" t="s">
        <v>13</v>
      </c>
      <c r="E29" t="s">
        <v>14</v>
      </c>
      <c r="F29">
        <v>39</v>
      </c>
      <c r="G29">
        <v>1.87</v>
      </c>
      <c r="H29">
        <f>Sales_Data[[#This Row],[Quantity]]*Sales_Data[[#This Row],[UnitPrice]]</f>
        <v>72.930000000000007</v>
      </c>
    </row>
    <row r="30" spans="1:8" hidden="1" x14ac:dyDescent="0.25">
      <c r="A30" s="1">
        <v>43916</v>
      </c>
      <c r="B30" t="s">
        <v>6</v>
      </c>
      <c r="C30" t="s">
        <v>7</v>
      </c>
      <c r="D30" t="s">
        <v>9</v>
      </c>
      <c r="E30" t="s">
        <v>11</v>
      </c>
      <c r="F30">
        <v>103</v>
      </c>
      <c r="G30">
        <v>1.87</v>
      </c>
      <c r="H30">
        <f>Sales_Data[[#This Row],[Quantity]]*Sales_Data[[#This Row],[UnitPrice]]</f>
        <v>192.61</v>
      </c>
    </row>
    <row r="31" spans="1:8" hidden="1" x14ac:dyDescent="0.25">
      <c r="A31" s="1">
        <v>43919</v>
      </c>
      <c r="B31" t="s">
        <v>6</v>
      </c>
      <c r="C31" t="s">
        <v>7</v>
      </c>
      <c r="D31" t="s">
        <v>13</v>
      </c>
      <c r="E31" t="s">
        <v>15</v>
      </c>
      <c r="F31">
        <v>193</v>
      </c>
      <c r="G31">
        <v>2.84</v>
      </c>
      <c r="H31">
        <f>Sales_Data[[#This Row],[Quantity]]*Sales_Data[[#This Row],[UnitPrice]]</f>
        <v>548.12</v>
      </c>
    </row>
    <row r="32" spans="1:8" x14ac:dyDescent="0.25">
      <c r="A32" s="1">
        <v>43922</v>
      </c>
      <c r="B32" t="s">
        <v>19</v>
      </c>
      <c r="C32" t="s">
        <v>20</v>
      </c>
      <c r="D32" t="s">
        <v>9</v>
      </c>
      <c r="E32" t="s">
        <v>12</v>
      </c>
      <c r="F32">
        <v>58</v>
      </c>
      <c r="G32">
        <v>1.77</v>
      </c>
      <c r="H32">
        <f>Sales_Data[[#This Row],[Quantity]]*Sales_Data[[#This Row],[UnitPrice]]</f>
        <v>102.66</v>
      </c>
    </row>
    <row r="33" spans="1:8" hidden="1" x14ac:dyDescent="0.25">
      <c r="A33" s="1">
        <v>43925</v>
      </c>
      <c r="B33" t="s">
        <v>19</v>
      </c>
      <c r="C33" t="s">
        <v>20</v>
      </c>
      <c r="D33" t="s">
        <v>16</v>
      </c>
      <c r="E33" t="s">
        <v>17</v>
      </c>
      <c r="F33">
        <v>68</v>
      </c>
      <c r="G33">
        <v>1.68</v>
      </c>
      <c r="H33">
        <f>Sales_Data[[#This Row],[Quantity]]*Sales_Data[[#This Row],[UnitPrice]]</f>
        <v>114.24</v>
      </c>
    </row>
    <row r="34" spans="1:8" x14ac:dyDescent="0.25">
      <c r="A34" s="1">
        <v>43928</v>
      </c>
      <c r="B34" t="s">
        <v>6</v>
      </c>
      <c r="C34" t="s">
        <v>18</v>
      </c>
      <c r="D34" t="s">
        <v>9</v>
      </c>
      <c r="E34" t="s">
        <v>12</v>
      </c>
      <c r="F34">
        <v>91</v>
      </c>
      <c r="G34">
        <v>1.77</v>
      </c>
      <c r="H34">
        <f>Sales_Data[[#This Row],[Quantity]]*Sales_Data[[#This Row],[UnitPrice]]</f>
        <v>161.07</v>
      </c>
    </row>
    <row r="35" spans="1:8" hidden="1" x14ac:dyDescent="0.25">
      <c r="A35" s="1">
        <v>43931</v>
      </c>
      <c r="B35" t="s">
        <v>6</v>
      </c>
      <c r="C35" t="s">
        <v>18</v>
      </c>
      <c r="D35" t="s">
        <v>22</v>
      </c>
      <c r="E35" t="s">
        <v>23</v>
      </c>
      <c r="F35">
        <v>23</v>
      </c>
      <c r="G35">
        <v>3.4899999999999998</v>
      </c>
      <c r="H35">
        <f>Sales_Data[[#This Row],[Quantity]]*Sales_Data[[#This Row],[UnitPrice]]</f>
        <v>80.27</v>
      </c>
    </row>
    <row r="36" spans="1:8" hidden="1" x14ac:dyDescent="0.25">
      <c r="A36" s="1">
        <v>43934</v>
      </c>
      <c r="B36" t="s">
        <v>19</v>
      </c>
      <c r="C36" t="s">
        <v>21</v>
      </c>
      <c r="D36" t="s">
        <v>16</v>
      </c>
      <c r="E36" t="s">
        <v>17</v>
      </c>
      <c r="F36">
        <v>28</v>
      </c>
      <c r="G36">
        <v>1.68</v>
      </c>
      <c r="H36">
        <f>Sales_Data[[#This Row],[Quantity]]*Sales_Data[[#This Row],[UnitPrice]]</f>
        <v>47.04</v>
      </c>
    </row>
    <row r="37" spans="1:8" x14ac:dyDescent="0.25">
      <c r="A37" s="1">
        <v>43937</v>
      </c>
      <c r="B37" t="s">
        <v>6</v>
      </c>
      <c r="C37" t="s">
        <v>7</v>
      </c>
      <c r="D37" t="s">
        <v>9</v>
      </c>
      <c r="E37" t="s">
        <v>12</v>
      </c>
      <c r="F37">
        <v>48</v>
      </c>
      <c r="G37">
        <v>1.7699999999999998</v>
      </c>
      <c r="H37">
        <f>Sales_Data[[#This Row],[Quantity]]*Sales_Data[[#This Row],[UnitPrice]]</f>
        <v>84.96</v>
      </c>
    </row>
    <row r="38" spans="1:8" hidden="1" x14ac:dyDescent="0.25">
      <c r="A38" s="1">
        <v>43940</v>
      </c>
      <c r="B38" t="s">
        <v>6</v>
      </c>
      <c r="C38" t="s">
        <v>7</v>
      </c>
      <c r="D38" t="s">
        <v>16</v>
      </c>
      <c r="E38" t="s">
        <v>17</v>
      </c>
      <c r="F38">
        <v>134</v>
      </c>
      <c r="G38">
        <v>1.68</v>
      </c>
      <c r="H38">
        <f>Sales_Data[[#This Row],[Quantity]]*Sales_Data[[#This Row],[UnitPrice]]</f>
        <v>225.12</v>
      </c>
    </row>
    <row r="39" spans="1:8" x14ac:dyDescent="0.25">
      <c r="A39" s="1">
        <v>43943</v>
      </c>
      <c r="B39" t="s">
        <v>19</v>
      </c>
      <c r="C39" t="s">
        <v>20</v>
      </c>
      <c r="D39" t="s">
        <v>9</v>
      </c>
      <c r="E39" t="s">
        <v>12</v>
      </c>
      <c r="F39">
        <v>20</v>
      </c>
      <c r="G39">
        <v>1.77</v>
      </c>
      <c r="H39">
        <f>Sales_Data[[#This Row],[Quantity]]*Sales_Data[[#This Row],[UnitPrice]]</f>
        <v>35.4</v>
      </c>
    </row>
    <row r="40" spans="1:8" x14ac:dyDescent="0.25">
      <c r="A40" s="1">
        <v>43946</v>
      </c>
      <c r="B40" t="s">
        <v>6</v>
      </c>
      <c r="C40" t="s">
        <v>18</v>
      </c>
      <c r="D40" t="s">
        <v>9</v>
      </c>
      <c r="E40" t="s">
        <v>12</v>
      </c>
      <c r="F40">
        <v>53</v>
      </c>
      <c r="G40">
        <v>1.77</v>
      </c>
      <c r="H40">
        <f>Sales_Data[[#This Row],[Quantity]]*Sales_Data[[#This Row],[UnitPrice]]</f>
        <v>93.81</v>
      </c>
    </row>
    <row r="41" spans="1:8" hidden="1" x14ac:dyDescent="0.25">
      <c r="A41" s="1">
        <v>43949</v>
      </c>
      <c r="B41" t="s">
        <v>6</v>
      </c>
      <c r="C41" t="s">
        <v>18</v>
      </c>
      <c r="D41" t="s">
        <v>16</v>
      </c>
      <c r="E41" t="s">
        <v>17</v>
      </c>
      <c r="F41">
        <v>64</v>
      </c>
      <c r="G41">
        <v>1.68</v>
      </c>
      <c r="H41">
        <f>Sales_Data[[#This Row],[Quantity]]*Sales_Data[[#This Row],[UnitPrice]]</f>
        <v>107.52</v>
      </c>
    </row>
    <row r="42" spans="1:8" hidden="1" x14ac:dyDescent="0.25">
      <c r="A42" s="1">
        <v>43952</v>
      </c>
      <c r="B42" t="s">
        <v>19</v>
      </c>
      <c r="C42" t="s">
        <v>21</v>
      </c>
      <c r="D42" t="s">
        <v>13</v>
      </c>
      <c r="E42" t="s">
        <v>14</v>
      </c>
      <c r="F42">
        <v>63</v>
      </c>
      <c r="G42">
        <v>1.87</v>
      </c>
      <c r="H42">
        <f>Sales_Data[[#This Row],[Quantity]]*Sales_Data[[#This Row],[UnitPrice]]</f>
        <v>117.81</v>
      </c>
    </row>
    <row r="43" spans="1:8" hidden="1" x14ac:dyDescent="0.25">
      <c r="A43" s="1">
        <v>43955</v>
      </c>
      <c r="B43" t="s">
        <v>6</v>
      </c>
      <c r="C43" t="s">
        <v>7</v>
      </c>
      <c r="D43" t="s">
        <v>9</v>
      </c>
      <c r="E43" t="s">
        <v>11</v>
      </c>
      <c r="F43">
        <v>105</v>
      </c>
      <c r="G43">
        <v>1.8699999999999999</v>
      </c>
      <c r="H43">
        <f>Sales_Data[[#This Row],[Quantity]]*Sales_Data[[#This Row],[UnitPrice]]</f>
        <v>196.35</v>
      </c>
    </row>
    <row r="44" spans="1:8" hidden="1" x14ac:dyDescent="0.25">
      <c r="A44" s="1">
        <v>43958</v>
      </c>
      <c r="B44" t="s">
        <v>6</v>
      </c>
      <c r="C44" t="s">
        <v>7</v>
      </c>
      <c r="D44" t="s">
        <v>13</v>
      </c>
      <c r="E44" t="s">
        <v>15</v>
      </c>
      <c r="F44">
        <v>138</v>
      </c>
      <c r="G44">
        <v>2.8400000000000003</v>
      </c>
      <c r="H44">
        <f>Sales_Data[[#This Row],[Quantity]]*Sales_Data[[#This Row],[UnitPrice]]</f>
        <v>391.92</v>
      </c>
    </row>
    <row r="45" spans="1:8" x14ac:dyDescent="0.25">
      <c r="A45" s="1">
        <v>43961</v>
      </c>
      <c r="B45" t="s">
        <v>19</v>
      </c>
      <c r="C45" t="s">
        <v>20</v>
      </c>
      <c r="D45" t="s">
        <v>9</v>
      </c>
      <c r="E45" t="s">
        <v>12</v>
      </c>
      <c r="F45">
        <v>25</v>
      </c>
      <c r="G45">
        <v>1.77</v>
      </c>
      <c r="H45">
        <f>Sales_Data[[#This Row],[Quantity]]*Sales_Data[[#This Row],[UnitPrice]]</f>
        <v>44.25</v>
      </c>
    </row>
    <row r="46" spans="1:8" hidden="1" x14ac:dyDescent="0.25">
      <c r="A46" s="1">
        <v>43964</v>
      </c>
      <c r="B46" t="s">
        <v>19</v>
      </c>
      <c r="C46" t="s">
        <v>20</v>
      </c>
      <c r="D46" t="s">
        <v>22</v>
      </c>
      <c r="E46" t="s">
        <v>23</v>
      </c>
      <c r="F46">
        <v>21</v>
      </c>
      <c r="G46">
        <v>3.49</v>
      </c>
      <c r="H46">
        <f>Sales_Data[[#This Row],[Quantity]]*Sales_Data[[#This Row],[UnitPrice]]</f>
        <v>73.290000000000006</v>
      </c>
    </row>
    <row r="47" spans="1:8" x14ac:dyDescent="0.25">
      <c r="A47" s="1">
        <v>43967</v>
      </c>
      <c r="B47" t="s">
        <v>6</v>
      </c>
      <c r="C47" t="s">
        <v>18</v>
      </c>
      <c r="D47" t="s">
        <v>9</v>
      </c>
      <c r="E47" t="s">
        <v>12</v>
      </c>
      <c r="F47">
        <v>61</v>
      </c>
      <c r="G47">
        <v>1.77</v>
      </c>
      <c r="H47">
        <f>Sales_Data[[#This Row],[Quantity]]*Sales_Data[[#This Row],[UnitPrice]]</f>
        <v>107.97</v>
      </c>
    </row>
    <row r="48" spans="1:8" hidden="1" x14ac:dyDescent="0.25">
      <c r="A48" s="1">
        <v>43970</v>
      </c>
      <c r="B48" t="s">
        <v>6</v>
      </c>
      <c r="C48" t="s">
        <v>18</v>
      </c>
      <c r="D48" t="s">
        <v>16</v>
      </c>
      <c r="E48" t="s">
        <v>17</v>
      </c>
      <c r="F48">
        <v>49</v>
      </c>
      <c r="G48">
        <v>1.68</v>
      </c>
      <c r="H48">
        <f>Sales_Data[[#This Row],[Quantity]]*Sales_Data[[#This Row],[UnitPrice]]</f>
        <v>82.32</v>
      </c>
    </row>
    <row r="49" spans="1:8" hidden="1" x14ac:dyDescent="0.25">
      <c r="A49" s="1">
        <v>43973</v>
      </c>
      <c r="B49" t="s">
        <v>19</v>
      </c>
      <c r="C49" t="s">
        <v>21</v>
      </c>
      <c r="D49" t="s">
        <v>13</v>
      </c>
      <c r="E49" t="s">
        <v>14</v>
      </c>
      <c r="F49">
        <v>55</v>
      </c>
      <c r="G49">
        <v>1.8699999999999999</v>
      </c>
      <c r="H49">
        <f>Sales_Data[[#This Row],[Quantity]]*Sales_Data[[#This Row],[UnitPrice]]</f>
        <v>102.85</v>
      </c>
    </row>
    <row r="50" spans="1:8" hidden="1" x14ac:dyDescent="0.25">
      <c r="A50" s="1">
        <v>43976</v>
      </c>
      <c r="B50" t="s">
        <v>6</v>
      </c>
      <c r="C50" t="s">
        <v>7</v>
      </c>
      <c r="D50" t="s">
        <v>13</v>
      </c>
      <c r="E50" t="s">
        <v>8</v>
      </c>
      <c r="F50">
        <v>27</v>
      </c>
      <c r="G50">
        <v>2.1800000000000002</v>
      </c>
      <c r="H50">
        <f>Sales_Data[[#This Row],[Quantity]]*Sales_Data[[#This Row],[UnitPrice]]</f>
        <v>58.860000000000007</v>
      </c>
    </row>
    <row r="51" spans="1:8" x14ac:dyDescent="0.25">
      <c r="A51" s="1">
        <v>43979</v>
      </c>
      <c r="B51" t="s">
        <v>6</v>
      </c>
      <c r="C51" t="s">
        <v>7</v>
      </c>
      <c r="D51" t="s">
        <v>9</v>
      </c>
      <c r="E51" t="s">
        <v>12</v>
      </c>
      <c r="F51">
        <v>58</v>
      </c>
      <c r="G51">
        <v>1.77</v>
      </c>
      <c r="H51">
        <f>Sales_Data[[#This Row],[Quantity]]*Sales_Data[[#This Row],[UnitPrice]]</f>
        <v>102.66</v>
      </c>
    </row>
    <row r="52" spans="1:8" hidden="1" x14ac:dyDescent="0.25">
      <c r="A52" s="1">
        <v>43982</v>
      </c>
      <c r="B52" t="s">
        <v>6</v>
      </c>
      <c r="C52" t="s">
        <v>7</v>
      </c>
      <c r="D52" t="s">
        <v>22</v>
      </c>
      <c r="E52" t="s">
        <v>23</v>
      </c>
      <c r="F52">
        <v>33</v>
      </c>
      <c r="G52">
        <v>3.49</v>
      </c>
      <c r="H52">
        <f>Sales_Data[[#This Row],[Quantity]]*Sales_Data[[#This Row],[UnitPrice]]</f>
        <v>115.17</v>
      </c>
    </row>
    <row r="53" spans="1:8" hidden="1" x14ac:dyDescent="0.25">
      <c r="A53" s="1">
        <v>43985</v>
      </c>
      <c r="B53" t="s">
        <v>19</v>
      </c>
      <c r="C53" t="s">
        <v>20</v>
      </c>
      <c r="D53" t="s">
        <v>13</v>
      </c>
      <c r="E53" t="s">
        <v>15</v>
      </c>
      <c r="F53">
        <v>288</v>
      </c>
      <c r="G53">
        <v>2.84</v>
      </c>
      <c r="H53">
        <f>Sales_Data[[#This Row],[Quantity]]*Sales_Data[[#This Row],[UnitPrice]]</f>
        <v>817.92</v>
      </c>
    </row>
    <row r="54" spans="1:8" hidden="1" x14ac:dyDescent="0.25">
      <c r="A54" s="1">
        <v>43988</v>
      </c>
      <c r="B54" t="s">
        <v>6</v>
      </c>
      <c r="C54" t="s">
        <v>18</v>
      </c>
      <c r="D54" t="s">
        <v>13</v>
      </c>
      <c r="E54" t="s">
        <v>14</v>
      </c>
      <c r="F54">
        <v>76</v>
      </c>
      <c r="G54">
        <v>1.87</v>
      </c>
      <c r="H54">
        <f>Sales_Data[[#This Row],[Quantity]]*Sales_Data[[#This Row],[UnitPrice]]</f>
        <v>142.12</v>
      </c>
    </row>
    <row r="55" spans="1:8" x14ac:dyDescent="0.25">
      <c r="A55" s="1">
        <v>43991</v>
      </c>
      <c r="B55" t="s">
        <v>19</v>
      </c>
      <c r="C55" t="s">
        <v>21</v>
      </c>
      <c r="D55" t="s">
        <v>9</v>
      </c>
      <c r="E55" t="s">
        <v>12</v>
      </c>
      <c r="F55">
        <v>42</v>
      </c>
      <c r="G55">
        <v>1.77</v>
      </c>
      <c r="H55">
        <f>Sales_Data[[#This Row],[Quantity]]*Sales_Data[[#This Row],[UnitPrice]]</f>
        <v>74.34</v>
      </c>
    </row>
    <row r="56" spans="1:8" hidden="1" x14ac:dyDescent="0.25">
      <c r="A56" s="1">
        <v>43994</v>
      </c>
      <c r="B56" t="s">
        <v>19</v>
      </c>
      <c r="C56" t="s">
        <v>21</v>
      </c>
      <c r="D56" t="s">
        <v>22</v>
      </c>
      <c r="E56" t="s">
        <v>23</v>
      </c>
      <c r="F56">
        <v>20</v>
      </c>
      <c r="G56">
        <v>3.4899999999999998</v>
      </c>
      <c r="H56">
        <f>Sales_Data[[#This Row],[Quantity]]*Sales_Data[[#This Row],[UnitPrice]]</f>
        <v>69.8</v>
      </c>
    </row>
    <row r="57" spans="1:8" x14ac:dyDescent="0.25">
      <c r="A57" s="1">
        <v>43997</v>
      </c>
      <c r="B57" t="s">
        <v>6</v>
      </c>
      <c r="C57" t="s">
        <v>7</v>
      </c>
      <c r="D57" t="s">
        <v>9</v>
      </c>
      <c r="E57" t="s">
        <v>12</v>
      </c>
      <c r="F57">
        <v>75</v>
      </c>
      <c r="G57">
        <v>1.77</v>
      </c>
      <c r="H57">
        <f>Sales_Data[[#This Row],[Quantity]]*Sales_Data[[#This Row],[UnitPrice]]</f>
        <v>132.75</v>
      </c>
    </row>
    <row r="58" spans="1:8" hidden="1" x14ac:dyDescent="0.25">
      <c r="A58" s="1">
        <v>44000</v>
      </c>
      <c r="B58" t="s">
        <v>6</v>
      </c>
      <c r="C58" t="s">
        <v>7</v>
      </c>
      <c r="D58" t="s">
        <v>22</v>
      </c>
      <c r="E58" t="s">
        <v>23</v>
      </c>
      <c r="F58">
        <v>38</v>
      </c>
      <c r="G58">
        <v>3.49</v>
      </c>
      <c r="H58">
        <f>Sales_Data[[#This Row],[Quantity]]*Sales_Data[[#This Row],[UnitPrice]]</f>
        <v>132.62</v>
      </c>
    </row>
    <row r="59" spans="1:8" x14ac:dyDescent="0.25">
      <c r="A59" s="1">
        <v>44003</v>
      </c>
      <c r="B59" t="s">
        <v>19</v>
      </c>
      <c r="C59" t="s">
        <v>20</v>
      </c>
      <c r="D59" t="s">
        <v>9</v>
      </c>
      <c r="E59" t="s">
        <v>12</v>
      </c>
      <c r="F59">
        <v>306</v>
      </c>
      <c r="G59">
        <v>1.77</v>
      </c>
      <c r="H59">
        <f>Sales_Data[[#This Row],[Quantity]]*Sales_Data[[#This Row],[UnitPrice]]</f>
        <v>541.62</v>
      </c>
    </row>
    <row r="60" spans="1:8" hidden="1" x14ac:dyDescent="0.25">
      <c r="A60" s="1">
        <v>44006</v>
      </c>
      <c r="B60" t="s">
        <v>19</v>
      </c>
      <c r="C60" t="s">
        <v>20</v>
      </c>
      <c r="D60" t="s">
        <v>16</v>
      </c>
      <c r="E60" t="s">
        <v>17</v>
      </c>
      <c r="F60">
        <v>28</v>
      </c>
      <c r="G60">
        <v>1.68</v>
      </c>
      <c r="H60">
        <f>Sales_Data[[#This Row],[Quantity]]*Sales_Data[[#This Row],[UnitPrice]]</f>
        <v>47.04</v>
      </c>
    </row>
    <row r="61" spans="1:8" hidden="1" x14ac:dyDescent="0.25">
      <c r="A61" s="1">
        <v>44009</v>
      </c>
      <c r="B61" t="s">
        <v>6</v>
      </c>
      <c r="C61" t="s">
        <v>18</v>
      </c>
      <c r="D61" t="s">
        <v>9</v>
      </c>
      <c r="E61" t="s">
        <v>11</v>
      </c>
      <c r="F61">
        <v>110</v>
      </c>
      <c r="G61">
        <v>1.8699999999999999</v>
      </c>
      <c r="H61">
        <f>Sales_Data[[#This Row],[Quantity]]*Sales_Data[[#This Row],[UnitPrice]]</f>
        <v>205.7</v>
      </c>
    </row>
    <row r="62" spans="1:8" hidden="1" x14ac:dyDescent="0.25">
      <c r="A62" s="1">
        <v>44012</v>
      </c>
      <c r="B62" t="s">
        <v>6</v>
      </c>
      <c r="C62" t="s">
        <v>18</v>
      </c>
      <c r="D62" t="s">
        <v>13</v>
      </c>
      <c r="E62" t="s">
        <v>15</v>
      </c>
      <c r="F62">
        <v>51</v>
      </c>
      <c r="G62">
        <v>2.84</v>
      </c>
      <c r="H62">
        <f>Sales_Data[[#This Row],[Quantity]]*Sales_Data[[#This Row],[UnitPrice]]</f>
        <v>144.84</v>
      </c>
    </row>
    <row r="63" spans="1:8" x14ac:dyDescent="0.25">
      <c r="A63" s="1">
        <v>44015</v>
      </c>
      <c r="B63" t="s">
        <v>19</v>
      </c>
      <c r="C63" t="s">
        <v>21</v>
      </c>
      <c r="D63" t="s">
        <v>9</v>
      </c>
      <c r="E63" t="s">
        <v>12</v>
      </c>
      <c r="F63">
        <v>52</v>
      </c>
      <c r="G63">
        <v>1.77</v>
      </c>
      <c r="H63">
        <f>Sales_Data[[#This Row],[Quantity]]*Sales_Data[[#This Row],[UnitPrice]]</f>
        <v>92.04</v>
      </c>
    </row>
    <row r="64" spans="1:8" hidden="1" x14ac:dyDescent="0.25">
      <c r="A64" s="1">
        <v>44018</v>
      </c>
      <c r="B64" t="s">
        <v>19</v>
      </c>
      <c r="C64" t="s">
        <v>21</v>
      </c>
      <c r="D64" t="s">
        <v>22</v>
      </c>
      <c r="E64" t="s">
        <v>23</v>
      </c>
      <c r="F64">
        <v>28</v>
      </c>
      <c r="G64">
        <v>3.4899999999999998</v>
      </c>
      <c r="H64">
        <f>Sales_Data[[#This Row],[Quantity]]*Sales_Data[[#This Row],[UnitPrice]]</f>
        <v>97.72</v>
      </c>
    </row>
    <row r="65" spans="1:8" x14ac:dyDescent="0.25">
      <c r="A65" s="1">
        <v>44021</v>
      </c>
      <c r="B65" t="s">
        <v>6</v>
      </c>
      <c r="C65" t="s">
        <v>7</v>
      </c>
      <c r="D65" t="s">
        <v>9</v>
      </c>
      <c r="E65" t="s">
        <v>12</v>
      </c>
      <c r="F65">
        <v>136</v>
      </c>
      <c r="G65">
        <v>1.77</v>
      </c>
      <c r="H65">
        <f>Sales_Data[[#This Row],[Quantity]]*Sales_Data[[#This Row],[UnitPrice]]</f>
        <v>240.72</v>
      </c>
    </row>
    <row r="66" spans="1:8" hidden="1" x14ac:dyDescent="0.25">
      <c r="A66" s="1">
        <v>44024</v>
      </c>
      <c r="B66" t="s">
        <v>6</v>
      </c>
      <c r="C66" t="s">
        <v>7</v>
      </c>
      <c r="D66" t="s">
        <v>22</v>
      </c>
      <c r="E66" t="s">
        <v>23</v>
      </c>
      <c r="F66">
        <v>42</v>
      </c>
      <c r="G66">
        <v>3.49</v>
      </c>
      <c r="H66">
        <f>Sales_Data[[#This Row],[Quantity]]*Sales_Data[[#This Row],[UnitPrice]]</f>
        <v>146.58000000000001</v>
      </c>
    </row>
    <row r="67" spans="1:8" hidden="1" x14ac:dyDescent="0.25">
      <c r="A67" s="1">
        <v>44027</v>
      </c>
      <c r="B67" t="s">
        <v>19</v>
      </c>
      <c r="C67" t="s">
        <v>20</v>
      </c>
      <c r="D67" t="s">
        <v>13</v>
      </c>
      <c r="E67" t="s">
        <v>14</v>
      </c>
      <c r="F67">
        <v>75</v>
      </c>
      <c r="G67">
        <v>1.87</v>
      </c>
      <c r="H67">
        <f>Sales_Data[[#This Row],[Quantity]]*Sales_Data[[#This Row],[UnitPrice]]</f>
        <v>140.25</v>
      </c>
    </row>
    <row r="68" spans="1:8" hidden="1" x14ac:dyDescent="0.25">
      <c r="A68" s="1">
        <v>44030</v>
      </c>
      <c r="B68" t="s">
        <v>6</v>
      </c>
      <c r="C68" t="s">
        <v>18</v>
      </c>
      <c r="D68" t="s">
        <v>9</v>
      </c>
      <c r="E68" t="s">
        <v>11</v>
      </c>
      <c r="F68">
        <v>72</v>
      </c>
      <c r="G68">
        <v>1.8699999999999999</v>
      </c>
      <c r="H68">
        <f>Sales_Data[[#This Row],[Quantity]]*Sales_Data[[#This Row],[UnitPrice]]</f>
        <v>134.63999999999999</v>
      </c>
    </row>
    <row r="69" spans="1:8" hidden="1" x14ac:dyDescent="0.25">
      <c r="A69" s="1">
        <v>44033</v>
      </c>
      <c r="B69" t="s">
        <v>6</v>
      </c>
      <c r="C69" t="s">
        <v>18</v>
      </c>
      <c r="D69" t="s">
        <v>13</v>
      </c>
      <c r="E69" t="s">
        <v>15</v>
      </c>
      <c r="F69">
        <v>56</v>
      </c>
      <c r="G69">
        <v>2.84</v>
      </c>
      <c r="H69">
        <f>Sales_Data[[#This Row],[Quantity]]*Sales_Data[[#This Row],[UnitPrice]]</f>
        <v>159.04</v>
      </c>
    </row>
    <row r="70" spans="1:8" hidden="1" x14ac:dyDescent="0.25">
      <c r="A70" s="1">
        <v>44036</v>
      </c>
      <c r="B70" t="s">
        <v>19</v>
      </c>
      <c r="C70" t="s">
        <v>21</v>
      </c>
      <c r="D70" t="s">
        <v>9</v>
      </c>
      <c r="E70" t="s">
        <v>11</v>
      </c>
      <c r="F70">
        <v>51</v>
      </c>
      <c r="G70">
        <v>1.87</v>
      </c>
      <c r="H70">
        <f>Sales_Data[[#This Row],[Quantity]]*Sales_Data[[#This Row],[UnitPrice]]</f>
        <v>95.37</v>
      </c>
    </row>
    <row r="71" spans="1:8" hidden="1" x14ac:dyDescent="0.25">
      <c r="A71" s="1">
        <v>44039</v>
      </c>
      <c r="B71" t="s">
        <v>19</v>
      </c>
      <c r="C71" t="s">
        <v>21</v>
      </c>
      <c r="D71" t="s">
        <v>16</v>
      </c>
      <c r="E71" t="s">
        <v>17</v>
      </c>
      <c r="F71">
        <v>31</v>
      </c>
      <c r="G71">
        <v>1.68</v>
      </c>
      <c r="H71">
        <f>Sales_Data[[#This Row],[Quantity]]*Sales_Data[[#This Row],[UnitPrice]]</f>
        <v>52.08</v>
      </c>
    </row>
    <row r="72" spans="1:8" hidden="1" x14ac:dyDescent="0.25">
      <c r="A72" s="1">
        <v>44042</v>
      </c>
      <c r="B72" t="s">
        <v>6</v>
      </c>
      <c r="C72" t="s">
        <v>7</v>
      </c>
      <c r="D72" t="s">
        <v>9</v>
      </c>
      <c r="E72" t="s">
        <v>11</v>
      </c>
      <c r="F72">
        <v>56</v>
      </c>
      <c r="G72">
        <v>1.8699999999999999</v>
      </c>
      <c r="H72">
        <f>Sales_Data[[#This Row],[Quantity]]*Sales_Data[[#This Row],[UnitPrice]]</f>
        <v>104.72</v>
      </c>
    </row>
    <row r="73" spans="1:8" hidden="1" x14ac:dyDescent="0.25">
      <c r="A73" s="1">
        <v>44045</v>
      </c>
      <c r="B73" t="s">
        <v>6</v>
      </c>
      <c r="C73" t="s">
        <v>7</v>
      </c>
      <c r="D73" t="s">
        <v>13</v>
      </c>
      <c r="E73" t="s">
        <v>15</v>
      </c>
      <c r="F73">
        <v>137</v>
      </c>
      <c r="G73">
        <v>2.84</v>
      </c>
      <c r="H73">
        <f>Sales_Data[[#This Row],[Quantity]]*Sales_Data[[#This Row],[UnitPrice]]</f>
        <v>389.08</v>
      </c>
    </row>
    <row r="74" spans="1:8" hidden="1" x14ac:dyDescent="0.25">
      <c r="A74" s="1">
        <v>44048</v>
      </c>
      <c r="B74" t="s">
        <v>19</v>
      </c>
      <c r="C74" t="s">
        <v>20</v>
      </c>
      <c r="D74" t="s">
        <v>13</v>
      </c>
      <c r="E74" t="s">
        <v>14</v>
      </c>
      <c r="F74">
        <v>107</v>
      </c>
      <c r="G74">
        <v>1.87</v>
      </c>
      <c r="H74">
        <f>Sales_Data[[#This Row],[Quantity]]*Sales_Data[[#This Row],[UnitPrice]]</f>
        <v>200.09</v>
      </c>
    </row>
    <row r="75" spans="1:8" x14ac:dyDescent="0.25">
      <c r="A75" s="1">
        <v>44051</v>
      </c>
      <c r="B75" t="s">
        <v>6</v>
      </c>
      <c r="C75" t="s">
        <v>18</v>
      </c>
      <c r="D75" t="s">
        <v>9</v>
      </c>
      <c r="E75" t="s">
        <v>12</v>
      </c>
      <c r="F75">
        <v>24</v>
      </c>
      <c r="G75">
        <v>1.7699999999999998</v>
      </c>
      <c r="H75">
        <f>Sales_Data[[#This Row],[Quantity]]*Sales_Data[[#This Row],[UnitPrice]]</f>
        <v>42.48</v>
      </c>
    </row>
    <row r="76" spans="1:8" hidden="1" x14ac:dyDescent="0.25">
      <c r="A76" s="1">
        <v>44054</v>
      </c>
      <c r="B76" t="s">
        <v>6</v>
      </c>
      <c r="C76" t="s">
        <v>18</v>
      </c>
      <c r="D76" t="s">
        <v>22</v>
      </c>
      <c r="E76" t="s">
        <v>23</v>
      </c>
      <c r="F76">
        <v>30</v>
      </c>
      <c r="G76">
        <v>3.49</v>
      </c>
      <c r="H76">
        <f>Sales_Data[[#This Row],[Quantity]]*Sales_Data[[#This Row],[UnitPrice]]</f>
        <v>104.7</v>
      </c>
    </row>
    <row r="77" spans="1:8" hidden="1" x14ac:dyDescent="0.25">
      <c r="A77" s="1">
        <v>44057</v>
      </c>
      <c r="B77" t="s">
        <v>19</v>
      </c>
      <c r="C77" t="s">
        <v>21</v>
      </c>
      <c r="D77" t="s">
        <v>13</v>
      </c>
      <c r="E77" t="s">
        <v>14</v>
      </c>
      <c r="F77">
        <v>70</v>
      </c>
      <c r="G77">
        <v>1.87</v>
      </c>
      <c r="H77">
        <f>Sales_Data[[#This Row],[Quantity]]*Sales_Data[[#This Row],[UnitPrice]]</f>
        <v>130.9</v>
      </c>
    </row>
    <row r="78" spans="1:8" hidden="1" x14ac:dyDescent="0.25">
      <c r="A78" s="1">
        <v>44060</v>
      </c>
      <c r="B78" t="s">
        <v>6</v>
      </c>
      <c r="C78" t="s">
        <v>7</v>
      </c>
      <c r="D78" t="s">
        <v>13</v>
      </c>
      <c r="E78" t="s">
        <v>8</v>
      </c>
      <c r="F78">
        <v>31</v>
      </c>
      <c r="G78">
        <v>2.1800000000000002</v>
      </c>
      <c r="H78">
        <f>Sales_Data[[#This Row],[Quantity]]*Sales_Data[[#This Row],[UnitPrice]]</f>
        <v>67.58</v>
      </c>
    </row>
    <row r="79" spans="1:8" x14ac:dyDescent="0.25">
      <c r="A79" s="1">
        <v>44063</v>
      </c>
      <c r="B79" t="s">
        <v>6</v>
      </c>
      <c r="C79" t="s">
        <v>7</v>
      </c>
      <c r="D79" t="s">
        <v>9</v>
      </c>
      <c r="E79" t="s">
        <v>12</v>
      </c>
      <c r="F79">
        <v>109</v>
      </c>
      <c r="G79">
        <v>1.77</v>
      </c>
      <c r="H79">
        <f>Sales_Data[[#This Row],[Quantity]]*Sales_Data[[#This Row],[UnitPrice]]</f>
        <v>192.93</v>
      </c>
    </row>
    <row r="80" spans="1:8" hidden="1" x14ac:dyDescent="0.25">
      <c r="A80" s="1">
        <v>44066</v>
      </c>
      <c r="B80" t="s">
        <v>6</v>
      </c>
      <c r="C80" t="s">
        <v>7</v>
      </c>
      <c r="D80" t="s">
        <v>22</v>
      </c>
      <c r="E80" t="s">
        <v>23</v>
      </c>
      <c r="F80">
        <v>21</v>
      </c>
      <c r="G80">
        <v>3.49</v>
      </c>
      <c r="H80">
        <f>Sales_Data[[#This Row],[Quantity]]*Sales_Data[[#This Row],[UnitPrice]]</f>
        <v>73.290000000000006</v>
      </c>
    </row>
    <row r="81" spans="1:8" hidden="1" x14ac:dyDescent="0.25">
      <c r="A81" s="1">
        <v>44069</v>
      </c>
      <c r="B81" t="s">
        <v>19</v>
      </c>
      <c r="C81" t="s">
        <v>20</v>
      </c>
      <c r="D81" t="s">
        <v>13</v>
      </c>
      <c r="E81" t="s">
        <v>14</v>
      </c>
      <c r="F81">
        <v>80</v>
      </c>
      <c r="G81">
        <v>1.8699999999999999</v>
      </c>
      <c r="H81">
        <f>Sales_Data[[#This Row],[Quantity]]*Sales_Data[[#This Row],[UnitPrice]]</f>
        <v>149.6</v>
      </c>
    </row>
    <row r="82" spans="1:8" hidden="1" x14ac:dyDescent="0.25">
      <c r="A82" s="1">
        <v>44072</v>
      </c>
      <c r="B82" t="s">
        <v>6</v>
      </c>
      <c r="C82" t="s">
        <v>18</v>
      </c>
      <c r="D82" t="s">
        <v>9</v>
      </c>
      <c r="E82" t="s">
        <v>11</v>
      </c>
      <c r="F82">
        <v>75</v>
      </c>
      <c r="G82">
        <v>1.87</v>
      </c>
      <c r="H82">
        <f>Sales_Data[[#This Row],[Quantity]]*Sales_Data[[#This Row],[UnitPrice]]</f>
        <v>140.25</v>
      </c>
    </row>
    <row r="83" spans="1:8" hidden="1" x14ac:dyDescent="0.25">
      <c r="A83" s="1">
        <v>44075</v>
      </c>
      <c r="B83" t="s">
        <v>6</v>
      </c>
      <c r="C83" t="s">
        <v>18</v>
      </c>
      <c r="D83" t="s">
        <v>13</v>
      </c>
      <c r="E83" t="s">
        <v>15</v>
      </c>
      <c r="F83">
        <v>74</v>
      </c>
      <c r="G83">
        <v>2.84</v>
      </c>
      <c r="H83">
        <f>Sales_Data[[#This Row],[Quantity]]*Sales_Data[[#This Row],[UnitPrice]]</f>
        <v>210.16</v>
      </c>
    </row>
    <row r="84" spans="1:8" x14ac:dyDescent="0.25">
      <c r="A84" s="1">
        <v>44078</v>
      </c>
      <c r="B84" t="s">
        <v>19</v>
      </c>
      <c r="C84" t="s">
        <v>21</v>
      </c>
      <c r="D84" t="s">
        <v>9</v>
      </c>
      <c r="E84" t="s">
        <v>12</v>
      </c>
      <c r="F84">
        <v>45</v>
      </c>
      <c r="G84">
        <v>1.77</v>
      </c>
      <c r="H84">
        <f>Sales_Data[[#This Row],[Quantity]]*Sales_Data[[#This Row],[UnitPrice]]</f>
        <v>79.650000000000006</v>
      </c>
    </row>
    <row r="85" spans="1:8" hidden="1" x14ac:dyDescent="0.25">
      <c r="A85" s="1">
        <v>44081</v>
      </c>
      <c r="B85" t="s">
        <v>6</v>
      </c>
      <c r="C85" t="s">
        <v>7</v>
      </c>
      <c r="D85" t="s">
        <v>13</v>
      </c>
      <c r="E85" t="s">
        <v>8</v>
      </c>
      <c r="F85">
        <v>28</v>
      </c>
      <c r="G85">
        <v>2.1800000000000002</v>
      </c>
      <c r="H85">
        <f>Sales_Data[[#This Row],[Quantity]]*Sales_Data[[#This Row],[UnitPrice]]</f>
        <v>61.040000000000006</v>
      </c>
    </row>
    <row r="86" spans="1:8" x14ac:dyDescent="0.25">
      <c r="A86" s="1">
        <v>44084</v>
      </c>
      <c r="B86" t="s">
        <v>6</v>
      </c>
      <c r="C86" t="s">
        <v>7</v>
      </c>
      <c r="D86" t="s">
        <v>9</v>
      </c>
      <c r="E86" t="s">
        <v>12</v>
      </c>
      <c r="F86">
        <v>143</v>
      </c>
      <c r="G86">
        <v>1.77</v>
      </c>
      <c r="H86">
        <f>Sales_Data[[#This Row],[Quantity]]*Sales_Data[[#This Row],[UnitPrice]]</f>
        <v>253.11</v>
      </c>
    </row>
    <row r="87" spans="1:8" hidden="1" x14ac:dyDescent="0.25">
      <c r="A87" s="1">
        <v>44087</v>
      </c>
      <c r="B87" t="s">
        <v>6</v>
      </c>
      <c r="C87" t="s">
        <v>7</v>
      </c>
      <c r="D87" t="s">
        <v>16</v>
      </c>
      <c r="E87" t="s">
        <v>24</v>
      </c>
      <c r="F87">
        <v>27</v>
      </c>
      <c r="G87">
        <v>3.15</v>
      </c>
      <c r="H87">
        <f>Sales_Data[[#This Row],[Quantity]]*Sales_Data[[#This Row],[UnitPrice]]</f>
        <v>85.05</v>
      </c>
    </row>
    <row r="88" spans="1:8" x14ac:dyDescent="0.25">
      <c r="A88" s="1">
        <v>44090</v>
      </c>
      <c r="B88" t="s">
        <v>19</v>
      </c>
      <c r="C88" t="s">
        <v>20</v>
      </c>
      <c r="D88" t="s">
        <v>9</v>
      </c>
      <c r="E88" t="s">
        <v>12</v>
      </c>
      <c r="F88">
        <v>133</v>
      </c>
      <c r="G88">
        <v>1.77</v>
      </c>
      <c r="H88">
        <f>Sales_Data[[#This Row],[Quantity]]*Sales_Data[[#This Row],[UnitPrice]]</f>
        <v>235.41</v>
      </c>
    </row>
    <row r="89" spans="1:8" hidden="1" x14ac:dyDescent="0.25">
      <c r="A89" s="1">
        <v>44093</v>
      </c>
      <c r="B89" t="s">
        <v>6</v>
      </c>
      <c r="C89" t="s">
        <v>18</v>
      </c>
      <c r="D89" t="s">
        <v>13</v>
      </c>
      <c r="E89" t="s">
        <v>8</v>
      </c>
      <c r="F89">
        <v>110</v>
      </c>
      <c r="G89">
        <v>2.1800000000000002</v>
      </c>
      <c r="H89">
        <f>Sales_Data[[#This Row],[Quantity]]*Sales_Data[[#This Row],[UnitPrice]]</f>
        <v>239.8</v>
      </c>
    </row>
    <row r="90" spans="1:8" hidden="1" x14ac:dyDescent="0.25">
      <c r="A90" s="1">
        <v>44096</v>
      </c>
      <c r="B90" t="s">
        <v>6</v>
      </c>
      <c r="C90" t="s">
        <v>18</v>
      </c>
      <c r="D90" t="s">
        <v>13</v>
      </c>
      <c r="E90" t="s">
        <v>14</v>
      </c>
      <c r="F90">
        <v>65</v>
      </c>
      <c r="G90">
        <v>1.8699999999999999</v>
      </c>
      <c r="H90">
        <f>Sales_Data[[#This Row],[Quantity]]*Sales_Data[[#This Row],[UnitPrice]]</f>
        <v>121.55</v>
      </c>
    </row>
    <row r="91" spans="1:8" hidden="1" x14ac:dyDescent="0.25">
      <c r="A91" s="1">
        <v>44099</v>
      </c>
      <c r="B91" t="s">
        <v>19</v>
      </c>
      <c r="C91" t="s">
        <v>21</v>
      </c>
      <c r="D91" t="s">
        <v>9</v>
      </c>
      <c r="E91" t="s">
        <v>11</v>
      </c>
      <c r="F91">
        <v>33</v>
      </c>
      <c r="G91">
        <v>1.87</v>
      </c>
      <c r="H91">
        <f>Sales_Data[[#This Row],[Quantity]]*Sales_Data[[#This Row],[UnitPrice]]</f>
        <v>61.71</v>
      </c>
    </row>
    <row r="92" spans="1:8" hidden="1" x14ac:dyDescent="0.25">
      <c r="A92" s="1">
        <v>44102</v>
      </c>
      <c r="B92" t="s">
        <v>6</v>
      </c>
      <c r="C92" t="s">
        <v>7</v>
      </c>
      <c r="D92" t="s">
        <v>13</v>
      </c>
      <c r="E92" t="s">
        <v>8</v>
      </c>
      <c r="F92">
        <v>81</v>
      </c>
      <c r="G92">
        <v>2.1800000000000002</v>
      </c>
      <c r="H92">
        <f>Sales_Data[[#This Row],[Quantity]]*Sales_Data[[#This Row],[UnitPrice]]</f>
        <v>176.58</v>
      </c>
    </row>
    <row r="93" spans="1:8" x14ac:dyDescent="0.25">
      <c r="A93" s="1">
        <v>44105</v>
      </c>
      <c r="B93" t="s">
        <v>6</v>
      </c>
      <c r="C93" t="s">
        <v>7</v>
      </c>
      <c r="D93" t="s">
        <v>9</v>
      </c>
      <c r="E93" t="s">
        <v>12</v>
      </c>
      <c r="F93">
        <v>77</v>
      </c>
      <c r="G93">
        <v>1.7699999999999998</v>
      </c>
      <c r="H93">
        <f>Sales_Data[[#This Row],[Quantity]]*Sales_Data[[#This Row],[UnitPrice]]</f>
        <v>136.29</v>
      </c>
    </row>
    <row r="94" spans="1:8" hidden="1" x14ac:dyDescent="0.25">
      <c r="A94" s="1">
        <v>44108</v>
      </c>
      <c r="B94" t="s">
        <v>6</v>
      </c>
      <c r="C94" t="s">
        <v>7</v>
      </c>
      <c r="D94" t="s">
        <v>22</v>
      </c>
      <c r="E94" t="s">
        <v>23</v>
      </c>
      <c r="F94">
        <v>38</v>
      </c>
      <c r="G94">
        <v>3.49</v>
      </c>
      <c r="H94">
        <f>Sales_Data[[#This Row],[Quantity]]*Sales_Data[[#This Row],[UnitPrice]]</f>
        <v>132.62</v>
      </c>
    </row>
    <row r="95" spans="1:8" x14ac:dyDescent="0.25">
      <c r="A95" s="1">
        <v>44111</v>
      </c>
      <c r="B95" t="s">
        <v>19</v>
      </c>
      <c r="C95" t="s">
        <v>20</v>
      </c>
      <c r="D95" t="s">
        <v>9</v>
      </c>
      <c r="E95" t="s">
        <v>12</v>
      </c>
      <c r="F95">
        <v>40</v>
      </c>
      <c r="G95">
        <v>1.77</v>
      </c>
      <c r="H95">
        <f>Sales_Data[[#This Row],[Quantity]]*Sales_Data[[#This Row],[UnitPrice]]</f>
        <v>70.8</v>
      </c>
    </row>
    <row r="96" spans="1:8" hidden="1" x14ac:dyDescent="0.25">
      <c r="A96" s="1">
        <v>44114</v>
      </c>
      <c r="B96" t="s">
        <v>19</v>
      </c>
      <c r="C96" t="s">
        <v>20</v>
      </c>
      <c r="D96" t="s">
        <v>16</v>
      </c>
      <c r="E96" t="s">
        <v>17</v>
      </c>
      <c r="F96">
        <v>114</v>
      </c>
      <c r="G96">
        <v>1.6800000000000002</v>
      </c>
      <c r="H96">
        <f>Sales_Data[[#This Row],[Quantity]]*Sales_Data[[#This Row],[UnitPrice]]</f>
        <v>191.52</v>
      </c>
    </row>
    <row r="97" spans="1:8" hidden="1" x14ac:dyDescent="0.25">
      <c r="A97" s="1">
        <v>44117</v>
      </c>
      <c r="B97" t="s">
        <v>6</v>
      </c>
      <c r="C97" t="s">
        <v>18</v>
      </c>
      <c r="D97" t="s">
        <v>13</v>
      </c>
      <c r="E97" t="s">
        <v>8</v>
      </c>
      <c r="F97">
        <v>224</v>
      </c>
      <c r="G97">
        <v>2.1800000000000002</v>
      </c>
      <c r="H97">
        <f>Sales_Data[[#This Row],[Quantity]]*Sales_Data[[#This Row],[UnitPrice]]</f>
        <v>488.32000000000005</v>
      </c>
    </row>
    <row r="98" spans="1:8" x14ac:dyDescent="0.25">
      <c r="A98" s="1">
        <v>44120</v>
      </c>
      <c r="B98" t="s">
        <v>6</v>
      </c>
      <c r="C98" t="s">
        <v>18</v>
      </c>
      <c r="D98" t="s">
        <v>9</v>
      </c>
      <c r="E98" t="s">
        <v>12</v>
      </c>
      <c r="F98">
        <v>141</v>
      </c>
      <c r="G98">
        <v>1.77</v>
      </c>
      <c r="H98">
        <f>Sales_Data[[#This Row],[Quantity]]*Sales_Data[[#This Row],[UnitPrice]]</f>
        <v>249.57</v>
      </c>
    </row>
    <row r="99" spans="1:8" hidden="1" x14ac:dyDescent="0.25">
      <c r="A99" s="1">
        <v>44123</v>
      </c>
      <c r="B99" t="s">
        <v>6</v>
      </c>
      <c r="C99" t="s">
        <v>18</v>
      </c>
      <c r="D99" t="s">
        <v>22</v>
      </c>
      <c r="E99" t="s">
        <v>23</v>
      </c>
      <c r="F99">
        <v>32</v>
      </c>
      <c r="G99">
        <v>3.49</v>
      </c>
      <c r="H99">
        <f>Sales_Data[[#This Row],[Quantity]]*Sales_Data[[#This Row],[UnitPrice]]</f>
        <v>111.68</v>
      </c>
    </row>
    <row r="100" spans="1:8" x14ac:dyDescent="0.25">
      <c r="A100" s="1">
        <v>44126</v>
      </c>
      <c r="B100" t="s">
        <v>19</v>
      </c>
      <c r="C100" t="s">
        <v>21</v>
      </c>
      <c r="D100" t="s">
        <v>9</v>
      </c>
      <c r="E100" t="s">
        <v>12</v>
      </c>
      <c r="F100">
        <v>20</v>
      </c>
      <c r="G100">
        <v>1.77</v>
      </c>
      <c r="H100">
        <f>Sales_Data[[#This Row],[Quantity]]*Sales_Data[[#This Row],[UnitPrice]]</f>
        <v>35.4</v>
      </c>
    </row>
    <row r="101" spans="1:8" hidden="1" x14ac:dyDescent="0.25">
      <c r="A101" s="1">
        <v>44129</v>
      </c>
      <c r="B101" t="s">
        <v>6</v>
      </c>
      <c r="C101" t="s">
        <v>7</v>
      </c>
      <c r="D101" t="s">
        <v>13</v>
      </c>
      <c r="E101" t="s">
        <v>8</v>
      </c>
      <c r="F101">
        <v>40</v>
      </c>
      <c r="G101">
        <v>2.1800000000000002</v>
      </c>
      <c r="H101">
        <f>Sales_Data[[#This Row],[Quantity]]*Sales_Data[[#This Row],[UnitPrice]]</f>
        <v>87.2</v>
      </c>
    </row>
    <row r="102" spans="1:8" hidden="1" x14ac:dyDescent="0.25">
      <c r="A102" s="1">
        <v>44132</v>
      </c>
      <c r="B102" t="s">
        <v>6</v>
      </c>
      <c r="C102" t="s">
        <v>7</v>
      </c>
      <c r="D102" t="s">
        <v>13</v>
      </c>
      <c r="E102" t="s">
        <v>14</v>
      </c>
      <c r="F102">
        <v>49</v>
      </c>
      <c r="G102">
        <v>1.8699999999999999</v>
      </c>
      <c r="H102">
        <f>Sales_Data[[#This Row],[Quantity]]*Sales_Data[[#This Row],[UnitPrice]]</f>
        <v>91.63</v>
      </c>
    </row>
    <row r="103" spans="1:8" hidden="1" x14ac:dyDescent="0.25">
      <c r="A103" s="1">
        <v>44135</v>
      </c>
      <c r="B103" t="s">
        <v>6</v>
      </c>
      <c r="C103" t="s">
        <v>7</v>
      </c>
      <c r="D103" t="s">
        <v>22</v>
      </c>
      <c r="E103" t="s">
        <v>23</v>
      </c>
      <c r="F103">
        <v>46</v>
      </c>
      <c r="G103">
        <v>3.4899999999999998</v>
      </c>
      <c r="H103">
        <f>Sales_Data[[#This Row],[Quantity]]*Sales_Data[[#This Row],[UnitPrice]]</f>
        <v>160.54</v>
      </c>
    </row>
    <row r="104" spans="1:8" x14ac:dyDescent="0.25">
      <c r="A104" s="1">
        <v>44138</v>
      </c>
      <c r="B104" t="s">
        <v>19</v>
      </c>
      <c r="C104" t="s">
        <v>20</v>
      </c>
      <c r="D104" t="s">
        <v>9</v>
      </c>
      <c r="E104" t="s">
        <v>12</v>
      </c>
      <c r="F104">
        <v>39</v>
      </c>
      <c r="G104">
        <v>1.77</v>
      </c>
      <c r="H104">
        <f>Sales_Data[[#This Row],[Quantity]]*Sales_Data[[#This Row],[UnitPrice]]</f>
        <v>69.03</v>
      </c>
    </row>
    <row r="105" spans="1:8" hidden="1" x14ac:dyDescent="0.25">
      <c r="A105" s="1">
        <v>44141</v>
      </c>
      <c r="B105" t="s">
        <v>19</v>
      </c>
      <c r="C105" t="s">
        <v>20</v>
      </c>
      <c r="D105" t="s">
        <v>16</v>
      </c>
      <c r="E105" t="s">
        <v>17</v>
      </c>
      <c r="F105">
        <v>62</v>
      </c>
      <c r="G105">
        <v>1.68</v>
      </c>
      <c r="H105">
        <f>Sales_Data[[#This Row],[Quantity]]*Sales_Data[[#This Row],[UnitPrice]]</f>
        <v>104.16</v>
      </c>
    </row>
    <row r="106" spans="1:8" x14ac:dyDescent="0.25">
      <c r="A106" s="1">
        <v>44144</v>
      </c>
      <c r="B106" t="s">
        <v>6</v>
      </c>
      <c r="C106" t="s">
        <v>18</v>
      </c>
      <c r="D106" t="s">
        <v>9</v>
      </c>
      <c r="E106" t="s">
        <v>12</v>
      </c>
      <c r="F106">
        <v>90</v>
      </c>
      <c r="G106">
        <v>1.77</v>
      </c>
      <c r="H106">
        <f>Sales_Data[[#This Row],[Quantity]]*Sales_Data[[#This Row],[UnitPrice]]</f>
        <v>159.30000000000001</v>
      </c>
    </row>
    <row r="107" spans="1:8" hidden="1" x14ac:dyDescent="0.25">
      <c r="A107" s="1">
        <v>44147</v>
      </c>
      <c r="B107" t="s">
        <v>19</v>
      </c>
      <c r="C107" t="s">
        <v>21</v>
      </c>
      <c r="D107" t="s">
        <v>13</v>
      </c>
      <c r="E107" t="s">
        <v>8</v>
      </c>
      <c r="F107">
        <v>103</v>
      </c>
      <c r="G107">
        <v>2.1799999999999997</v>
      </c>
      <c r="H107">
        <f>Sales_Data[[#This Row],[Quantity]]*Sales_Data[[#This Row],[UnitPrice]]</f>
        <v>224.53999999999996</v>
      </c>
    </row>
    <row r="108" spans="1:8" hidden="1" x14ac:dyDescent="0.25">
      <c r="A108" s="1">
        <v>44150</v>
      </c>
      <c r="B108" t="s">
        <v>19</v>
      </c>
      <c r="C108" t="s">
        <v>21</v>
      </c>
      <c r="D108" t="s">
        <v>13</v>
      </c>
      <c r="E108" t="s">
        <v>15</v>
      </c>
      <c r="F108">
        <v>32</v>
      </c>
      <c r="G108">
        <v>2.84</v>
      </c>
      <c r="H108">
        <f>Sales_Data[[#This Row],[Quantity]]*Sales_Data[[#This Row],[UnitPrice]]</f>
        <v>90.88</v>
      </c>
    </row>
    <row r="109" spans="1:8" hidden="1" x14ac:dyDescent="0.25">
      <c r="A109" s="1">
        <v>44153</v>
      </c>
      <c r="B109" t="s">
        <v>6</v>
      </c>
      <c r="C109" t="s">
        <v>7</v>
      </c>
      <c r="D109" t="s">
        <v>9</v>
      </c>
      <c r="E109" t="s">
        <v>11</v>
      </c>
      <c r="F109">
        <v>66</v>
      </c>
      <c r="G109">
        <v>1.87</v>
      </c>
      <c r="H109">
        <f>Sales_Data[[#This Row],[Quantity]]*Sales_Data[[#This Row],[UnitPrice]]</f>
        <v>123.42</v>
      </c>
    </row>
    <row r="110" spans="1:8" hidden="1" x14ac:dyDescent="0.25">
      <c r="A110" s="1">
        <v>44156</v>
      </c>
      <c r="B110" t="s">
        <v>6</v>
      </c>
      <c r="C110" t="s">
        <v>7</v>
      </c>
      <c r="D110" t="s">
        <v>13</v>
      </c>
      <c r="E110" t="s">
        <v>15</v>
      </c>
      <c r="F110">
        <v>97</v>
      </c>
      <c r="G110">
        <v>2.8400000000000003</v>
      </c>
      <c r="H110">
        <f>Sales_Data[[#This Row],[Quantity]]*Sales_Data[[#This Row],[UnitPrice]]</f>
        <v>275.48</v>
      </c>
    </row>
    <row r="111" spans="1:8" x14ac:dyDescent="0.25">
      <c r="A111" s="1">
        <v>44159</v>
      </c>
      <c r="B111" t="s">
        <v>19</v>
      </c>
      <c r="C111" t="s">
        <v>20</v>
      </c>
      <c r="D111" t="s">
        <v>9</v>
      </c>
      <c r="E111" t="s">
        <v>12</v>
      </c>
      <c r="F111">
        <v>30</v>
      </c>
      <c r="G111">
        <v>1.77</v>
      </c>
      <c r="H111">
        <f>Sales_Data[[#This Row],[Quantity]]*Sales_Data[[#This Row],[UnitPrice]]</f>
        <v>53.1</v>
      </c>
    </row>
    <row r="112" spans="1:8" hidden="1" x14ac:dyDescent="0.25">
      <c r="A112" s="1">
        <v>44162</v>
      </c>
      <c r="B112" t="s">
        <v>19</v>
      </c>
      <c r="C112" t="s">
        <v>20</v>
      </c>
      <c r="D112" t="s">
        <v>16</v>
      </c>
      <c r="E112" t="s">
        <v>17</v>
      </c>
      <c r="F112">
        <v>29</v>
      </c>
      <c r="G112">
        <v>1.68</v>
      </c>
      <c r="H112">
        <f>Sales_Data[[#This Row],[Quantity]]*Sales_Data[[#This Row],[UnitPrice]]</f>
        <v>48.72</v>
      </c>
    </row>
    <row r="113" spans="1:8" x14ac:dyDescent="0.25">
      <c r="A113" s="1">
        <v>44165</v>
      </c>
      <c r="B113" t="s">
        <v>6</v>
      </c>
      <c r="C113" t="s">
        <v>18</v>
      </c>
      <c r="D113" t="s">
        <v>9</v>
      </c>
      <c r="E113" t="s">
        <v>12</v>
      </c>
      <c r="F113">
        <v>92</v>
      </c>
      <c r="G113">
        <v>1.77</v>
      </c>
      <c r="H113">
        <f>Sales_Data[[#This Row],[Quantity]]*Sales_Data[[#This Row],[UnitPrice]]</f>
        <v>162.84</v>
      </c>
    </row>
    <row r="114" spans="1:8" hidden="1" x14ac:dyDescent="0.25">
      <c r="A114" s="1">
        <v>44168</v>
      </c>
      <c r="B114" t="s">
        <v>19</v>
      </c>
      <c r="C114" t="s">
        <v>21</v>
      </c>
      <c r="D114" t="s">
        <v>13</v>
      </c>
      <c r="E114" t="s">
        <v>8</v>
      </c>
      <c r="F114">
        <v>139</v>
      </c>
      <c r="G114">
        <v>2.1799999999999997</v>
      </c>
      <c r="H114">
        <f>Sales_Data[[#This Row],[Quantity]]*Sales_Data[[#This Row],[UnitPrice]]</f>
        <v>303.02</v>
      </c>
    </row>
    <row r="115" spans="1:8" hidden="1" x14ac:dyDescent="0.25">
      <c r="A115" s="1">
        <v>44171</v>
      </c>
      <c r="B115" t="s">
        <v>19</v>
      </c>
      <c r="C115" t="s">
        <v>21</v>
      </c>
      <c r="D115" t="s">
        <v>13</v>
      </c>
      <c r="E115" t="s">
        <v>15</v>
      </c>
      <c r="F115">
        <v>29</v>
      </c>
      <c r="G115">
        <v>2.84</v>
      </c>
      <c r="H115">
        <f>Sales_Data[[#This Row],[Quantity]]*Sales_Data[[#This Row],[UnitPrice]]</f>
        <v>82.36</v>
      </c>
    </row>
    <row r="116" spans="1:8" hidden="1" x14ac:dyDescent="0.25">
      <c r="A116" s="1">
        <v>44174</v>
      </c>
      <c r="B116" t="s">
        <v>6</v>
      </c>
      <c r="C116" t="s">
        <v>7</v>
      </c>
      <c r="D116" t="s">
        <v>9</v>
      </c>
      <c r="E116" t="s">
        <v>10</v>
      </c>
      <c r="F116">
        <v>30</v>
      </c>
      <c r="G116">
        <v>2.27</v>
      </c>
      <c r="H116">
        <f>Sales_Data[[#This Row],[Quantity]]*Sales_Data[[#This Row],[UnitPrice]]</f>
        <v>68.099999999999994</v>
      </c>
    </row>
    <row r="117" spans="1:8" hidden="1" x14ac:dyDescent="0.25">
      <c r="A117" s="1">
        <v>44177</v>
      </c>
      <c r="B117" t="s">
        <v>6</v>
      </c>
      <c r="C117" t="s">
        <v>7</v>
      </c>
      <c r="D117" t="s">
        <v>13</v>
      </c>
      <c r="E117" t="s">
        <v>14</v>
      </c>
      <c r="F117">
        <v>36</v>
      </c>
      <c r="G117">
        <v>1.8699999999999999</v>
      </c>
      <c r="H117">
        <f>Sales_Data[[#This Row],[Quantity]]*Sales_Data[[#This Row],[UnitPrice]]</f>
        <v>67.319999999999993</v>
      </c>
    </row>
    <row r="118" spans="1:8" hidden="1" x14ac:dyDescent="0.25">
      <c r="A118" s="1">
        <v>44180</v>
      </c>
      <c r="B118" t="s">
        <v>6</v>
      </c>
      <c r="C118" t="s">
        <v>7</v>
      </c>
      <c r="D118" t="s">
        <v>22</v>
      </c>
      <c r="E118" t="s">
        <v>23</v>
      </c>
      <c r="F118">
        <v>41</v>
      </c>
      <c r="G118">
        <v>3.49</v>
      </c>
      <c r="H118">
        <f>Sales_Data[[#This Row],[Quantity]]*Sales_Data[[#This Row],[UnitPrice]]</f>
        <v>143.09</v>
      </c>
    </row>
    <row r="119" spans="1:8" x14ac:dyDescent="0.25">
      <c r="A119" s="1">
        <v>44183</v>
      </c>
      <c r="B119" t="s">
        <v>19</v>
      </c>
      <c r="C119" t="s">
        <v>20</v>
      </c>
      <c r="D119" t="s">
        <v>9</v>
      </c>
      <c r="E119" t="s">
        <v>12</v>
      </c>
      <c r="F119">
        <v>44</v>
      </c>
      <c r="G119">
        <v>1.7699999999999998</v>
      </c>
      <c r="H119">
        <f>Sales_Data[[#This Row],[Quantity]]*Sales_Data[[#This Row],[UnitPrice]]</f>
        <v>77.88</v>
      </c>
    </row>
    <row r="120" spans="1:8" hidden="1" x14ac:dyDescent="0.25">
      <c r="A120" s="1">
        <v>44186</v>
      </c>
      <c r="B120" t="s">
        <v>19</v>
      </c>
      <c r="C120" t="s">
        <v>20</v>
      </c>
      <c r="D120" t="s">
        <v>16</v>
      </c>
      <c r="E120" t="s">
        <v>17</v>
      </c>
      <c r="F120">
        <v>29</v>
      </c>
      <c r="G120">
        <v>1.68</v>
      </c>
      <c r="H120">
        <f>Sales_Data[[#This Row],[Quantity]]*Sales_Data[[#This Row],[UnitPrice]]</f>
        <v>48.72</v>
      </c>
    </row>
    <row r="121" spans="1:8" hidden="1" x14ac:dyDescent="0.25">
      <c r="A121" s="1">
        <v>44189</v>
      </c>
      <c r="B121" t="s">
        <v>6</v>
      </c>
      <c r="C121" t="s">
        <v>18</v>
      </c>
      <c r="D121" t="s">
        <v>13</v>
      </c>
      <c r="E121" t="s">
        <v>8</v>
      </c>
      <c r="F121">
        <v>237</v>
      </c>
      <c r="G121">
        <v>2.1799999999999997</v>
      </c>
      <c r="H121">
        <f>Sales_Data[[#This Row],[Quantity]]*Sales_Data[[#This Row],[UnitPrice]]</f>
        <v>516.66</v>
      </c>
    </row>
    <row r="122" spans="1:8" hidden="1" x14ac:dyDescent="0.25">
      <c r="A122" s="1">
        <v>44192</v>
      </c>
      <c r="B122" t="s">
        <v>6</v>
      </c>
      <c r="C122" t="s">
        <v>18</v>
      </c>
      <c r="D122" t="s">
        <v>13</v>
      </c>
      <c r="E122" t="s">
        <v>14</v>
      </c>
      <c r="F122">
        <v>65</v>
      </c>
      <c r="G122">
        <v>1.8699999999999999</v>
      </c>
      <c r="H122">
        <f>Sales_Data[[#This Row],[Quantity]]*Sales_Data[[#This Row],[UnitPrice]]</f>
        <v>121.55</v>
      </c>
    </row>
    <row r="123" spans="1:8" hidden="1" x14ac:dyDescent="0.25">
      <c r="A123" s="1">
        <v>44195</v>
      </c>
      <c r="B123" t="s">
        <v>19</v>
      </c>
      <c r="C123" t="s">
        <v>21</v>
      </c>
      <c r="D123" t="s">
        <v>13</v>
      </c>
      <c r="E123" t="s">
        <v>8</v>
      </c>
      <c r="F123">
        <v>83</v>
      </c>
      <c r="G123">
        <v>2.1800000000000002</v>
      </c>
      <c r="H123">
        <f>Sales_Data[[#This Row],[Quantity]]*Sales_Data[[#This Row],[UnitPrice]]</f>
        <v>180.94000000000003</v>
      </c>
    </row>
    <row r="124" spans="1:8" hidden="1" x14ac:dyDescent="0.25">
      <c r="A124" s="1">
        <v>44198</v>
      </c>
      <c r="B124" t="s">
        <v>6</v>
      </c>
      <c r="C124" t="s">
        <v>7</v>
      </c>
      <c r="D124" t="s">
        <v>13</v>
      </c>
      <c r="E124" t="s">
        <v>8</v>
      </c>
      <c r="F124">
        <v>32</v>
      </c>
      <c r="G124">
        <v>2.1800000000000002</v>
      </c>
      <c r="H124">
        <f>Sales_Data[[#This Row],[Quantity]]*Sales_Data[[#This Row],[UnitPrice]]</f>
        <v>69.760000000000005</v>
      </c>
    </row>
    <row r="125" spans="1:8" x14ac:dyDescent="0.25">
      <c r="A125" s="1">
        <v>44201</v>
      </c>
      <c r="B125" t="s">
        <v>6</v>
      </c>
      <c r="C125" t="s">
        <v>7</v>
      </c>
      <c r="D125" t="s">
        <v>9</v>
      </c>
      <c r="E125" t="s">
        <v>12</v>
      </c>
      <c r="F125">
        <v>63</v>
      </c>
      <c r="G125">
        <v>1.77</v>
      </c>
      <c r="H125">
        <f>Sales_Data[[#This Row],[Quantity]]*Sales_Data[[#This Row],[UnitPrice]]</f>
        <v>111.51</v>
      </c>
    </row>
    <row r="126" spans="1:8" hidden="1" x14ac:dyDescent="0.25">
      <c r="A126" s="1">
        <v>44204</v>
      </c>
      <c r="B126" t="s">
        <v>6</v>
      </c>
      <c r="C126" t="s">
        <v>7</v>
      </c>
      <c r="D126" t="s">
        <v>16</v>
      </c>
      <c r="E126" t="s">
        <v>24</v>
      </c>
      <c r="F126">
        <v>29</v>
      </c>
      <c r="G126">
        <v>3.15</v>
      </c>
      <c r="H126">
        <f>Sales_Data[[#This Row],[Quantity]]*Sales_Data[[#This Row],[UnitPrice]]</f>
        <v>91.35</v>
      </c>
    </row>
    <row r="127" spans="1:8" hidden="1" x14ac:dyDescent="0.25">
      <c r="A127" s="1">
        <v>44207</v>
      </c>
      <c r="B127" t="s">
        <v>19</v>
      </c>
      <c r="C127" t="s">
        <v>20</v>
      </c>
      <c r="D127" t="s">
        <v>9</v>
      </c>
      <c r="E127" t="s">
        <v>11</v>
      </c>
      <c r="F127">
        <v>77</v>
      </c>
      <c r="G127">
        <v>1.87</v>
      </c>
      <c r="H127">
        <f>Sales_Data[[#This Row],[Quantity]]*Sales_Data[[#This Row],[UnitPrice]]</f>
        <v>143.99</v>
      </c>
    </row>
    <row r="128" spans="1:8" hidden="1" x14ac:dyDescent="0.25">
      <c r="A128" s="1">
        <v>44210</v>
      </c>
      <c r="B128" t="s">
        <v>19</v>
      </c>
      <c r="C128" t="s">
        <v>20</v>
      </c>
      <c r="D128" t="s">
        <v>13</v>
      </c>
      <c r="E128" t="s">
        <v>15</v>
      </c>
      <c r="F128">
        <v>80</v>
      </c>
      <c r="G128">
        <v>2.84</v>
      </c>
      <c r="H128">
        <f>Sales_Data[[#This Row],[Quantity]]*Sales_Data[[#This Row],[UnitPrice]]</f>
        <v>227.2</v>
      </c>
    </row>
    <row r="129" spans="1:8" x14ac:dyDescent="0.25">
      <c r="A129" s="1">
        <v>44213</v>
      </c>
      <c r="B129" t="s">
        <v>6</v>
      </c>
      <c r="C129" t="s">
        <v>18</v>
      </c>
      <c r="D129" t="s">
        <v>9</v>
      </c>
      <c r="E129" t="s">
        <v>12</v>
      </c>
      <c r="F129">
        <v>102</v>
      </c>
      <c r="G129">
        <v>1.77</v>
      </c>
      <c r="H129">
        <f>Sales_Data[[#This Row],[Quantity]]*Sales_Data[[#This Row],[UnitPrice]]</f>
        <v>180.54</v>
      </c>
    </row>
    <row r="130" spans="1:8" hidden="1" x14ac:dyDescent="0.25">
      <c r="A130" s="1">
        <v>44216</v>
      </c>
      <c r="B130" t="s">
        <v>6</v>
      </c>
      <c r="C130" t="s">
        <v>18</v>
      </c>
      <c r="D130" t="s">
        <v>22</v>
      </c>
      <c r="E130" t="s">
        <v>23</v>
      </c>
      <c r="F130">
        <v>31</v>
      </c>
      <c r="G130">
        <v>3.4899999999999998</v>
      </c>
      <c r="H130">
        <f>Sales_Data[[#This Row],[Quantity]]*Sales_Data[[#This Row],[UnitPrice]]</f>
        <v>108.19</v>
      </c>
    </row>
    <row r="131" spans="1:8" x14ac:dyDescent="0.25">
      <c r="A131" s="1">
        <v>44219</v>
      </c>
      <c r="B131" t="s">
        <v>19</v>
      </c>
      <c r="C131" t="s">
        <v>21</v>
      </c>
      <c r="D131" t="s">
        <v>9</v>
      </c>
      <c r="E131" t="s">
        <v>12</v>
      </c>
      <c r="F131">
        <v>56</v>
      </c>
      <c r="G131">
        <v>1.77</v>
      </c>
      <c r="H131">
        <f>Sales_Data[[#This Row],[Quantity]]*Sales_Data[[#This Row],[UnitPrice]]</f>
        <v>99.12</v>
      </c>
    </row>
    <row r="132" spans="1:8" hidden="1" x14ac:dyDescent="0.25">
      <c r="A132" s="1">
        <v>44222</v>
      </c>
      <c r="B132" t="s">
        <v>6</v>
      </c>
      <c r="C132" t="s">
        <v>7</v>
      </c>
      <c r="D132" t="s">
        <v>13</v>
      </c>
      <c r="E132" t="s">
        <v>8</v>
      </c>
      <c r="F132">
        <v>52</v>
      </c>
      <c r="G132">
        <v>2.1800000000000002</v>
      </c>
      <c r="H132">
        <f>Sales_Data[[#This Row],[Quantity]]*Sales_Data[[#This Row],[UnitPrice]]</f>
        <v>113.36000000000001</v>
      </c>
    </row>
    <row r="133" spans="1:8" x14ac:dyDescent="0.25">
      <c r="A133" s="1">
        <v>44225</v>
      </c>
      <c r="B133" t="s">
        <v>6</v>
      </c>
      <c r="C133" t="s">
        <v>7</v>
      </c>
      <c r="D133" t="s">
        <v>9</v>
      </c>
      <c r="E133" t="s">
        <v>12</v>
      </c>
      <c r="F133">
        <v>51</v>
      </c>
      <c r="G133">
        <v>1.77</v>
      </c>
      <c r="H133">
        <f>Sales_Data[[#This Row],[Quantity]]*Sales_Data[[#This Row],[UnitPrice]]</f>
        <v>90.27</v>
      </c>
    </row>
    <row r="134" spans="1:8" hidden="1" x14ac:dyDescent="0.25">
      <c r="A134" s="1">
        <v>44228</v>
      </c>
      <c r="B134" t="s">
        <v>6</v>
      </c>
      <c r="C134" t="s">
        <v>7</v>
      </c>
      <c r="D134" t="s">
        <v>16</v>
      </c>
      <c r="E134" t="s">
        <v>17</v>
      </c>
      <c r="F134">
        <v>24</v>
      </c>
      <c r="G134">
        <v>1.68</v>
      </c>
      <c r="H134">
        <f>Sales_Data[[#This Row],[Quantity]]*Sales_Data[[#This Row],[UnitPrice]]</f>
        <v>40.32</v>
      </c>
    </row>
    <row r="135" spans="1:8" hidden="1" x14ac:dyDescent="0.25">
      <c r="A135" s="1">
        <v>44231</v>
      </c>
      <c r="B135" t="s">
        <v>19</v>
      </c>
      <c r="C135" t="s">
        <v>20</v>
      </c>
      <c r="D135" t="s">
        <v>13</v>
      </c>
      <c r="E135" t="s">
        <v>8</v>
      </c>
      <c r="F135">
        <v>58</v>
      </c>
      <c r="G135">
        <v>2.1800000000000002</v>
      </c>
      <c r="H135">
        <f>Sales_Data[[#This Row],[Quantity]]*Sales_Data[[#This Row],[UnitPrice]]</f>
        <v>126.44000000000001</v>
      </c>
    </row>
    <row r="136" spans="1:8" hidden="1" x14ac:dyDescent="0.25">
      <c r="A136" s="1">
        <v>44234</v>
      </c>
      <c r="B136" t="s">
        <v>19</v>
      </c>
      <c r="C136" t="s">
        <v>20</v>
      </c>
      <c r="D136" t="s">
        <v>13</v>
      </c>
      <c r="E136" t="s">
        <v>14</v>
      </c>
      <c r="F136">
        <v>34</v>
      </c>
      <c r="G136">
        <v>1.8699999999999999</v>
      </c>
      <c r="H136">
        <f>Sales_Data[[#This Row],[Quantity]]*Sales_Data[[#This Row],[UnitPrice]]</f>
        <v>63.58</v>
      </c>
    </row>
    <row r="137" spans="1:8" x14ac:dyDescent="0.25">
      <c r="A137" s="1">
        <v>44237</v>
      </c>
      <c r="B137" t="s">
        <v>6</v>
      </c>
      <c r="C137" t="s">
        <v>18</v>
      </c>
      <c r="D137" t="s">
        <v>9</v>
      </c>
      <c r="E137" t="s">
        <v>12</v>
      </c>
      <c r="F137">
        <v>34</v>
      </c>
      <c r="G137">
        <v>1.77</v>
      </c>
      <c r="H137">
        <f>Sales_Data[[#This Row],[Quantity]]*Sales_Data[[#This Row],[UnitPrice]]</f>
        <v>60.18</v>
      </c>
    </row>
    <row r="138" spans="1:8" hidden="1" x14ac:dyDescent="0.25">
      <c r="A138" s="1">
        <v>44240</v>
      </c>
      <c r="B138" t="s">
        <v>6</v>
      </c>
      <c r="C138" t="s">
        <v>18</v>
      </c>
      <c r="D138" t="s">
        <v>16</v>
      </c>
      <c r="E138" t="s">
        <v>17</v>
      </c>
      <c r="F138">
        <v>21</v>
      </c>
      <c r="G138">
        <v>1.6800000000000002</v>
      </c>
      <c r="H138">
        <f>Sales_Data[[#This Row],[Quantity]]*Sales_Data[[#This Row],[UnitPrice]]</f>
        <v>35.28</v>
      </c>
    </row>
    <row r="139" spans="1:8" hidden="1" x14ac:dyDescent="0.25">
      <c r="A139" s="1">
        <v>44243</v>
      </c>
      <c r="B139" t="s">
        <v>19</v>
      </c>
      <c r="C139" t="s">
        <v>21</v>
      </c>
      <c r="D139" t="s">
        <v>13</v>
      </c>
      <c r="E139" t="s">
        <v>15</v>
      </c>
      <c r="F139">
        <v>29</v>
      </c>
      <c r="G139">
        <v>2.84</v>
      </c>
      <c r="H139">
        <f>Sales_Data[[#This Row],[Quantity]]*Sales_Data[[#This Row],[UnitPrice]]</f>
        <v>82.36</v>
      </c>
    </row>
    <row r="140" spans="1:8" x14ac:dyDescent="0.25">
      <c r="A140" s="1">
        <v>44246</v>
      </c>
      <c r="B140" t="s">
        <v>6</v>
      </c>
      <c r="C140" t="s">
        <v>7</v>
      </c>
      <c r="D140" t="s">
        <v>9</v>
      </c>
      <c r="E140" t="s">
        <v>12</v>
      </c>
      <c r="F140">
        <v>68</v>
      </c>
      <c r="G140">
        <v>1.77</v>
      </c>
      <c r="H140">
        <f>Sales_Data[[#This Row],[Quantity]]*Sales_Data[[#This Row],[UnitPrice]]</f>
        <v>120.36</v>
      </c>
    </row>
    <row r="141" spans="1:8" hidden="1" x14ac:dyDescent="0.25">
      <c r="A141" s="1">
        <v>44249</v>
      </c>
      <c r="B141" t="s">
        <v>6</v>
      </c>
      <c r="C141" t="s">
        <v>7</v>
      </c>
      <c r="D141" t="s">
        <v>16</v>
      </c>
      <c r="E141" t="s">
        <v>24</v>
      </c>
      <c r="F141">
        <v>31</v>
      </c>
      <c r="G141">
        <v>3.1500000000000004</v>
      </c>
      <c r="H141">
        <f>Sales_Data[[#This Row],[Quantity]]*Sales_Data[[#This Row],[UnitPrice]]</f>
        <v>97.65</v>
      </c>
    </row>
    <row r="142" spans="1:8" hidden="1" x14ac:dyDescent="0.25">
      <c r="A142" s="1">
        <v>44252</v>
      </c>
      <c r="B142" t="s">
        <v>19</v>
      </c>
      <c r="C142" t="s">
        <v>20</v>
      </c>
      <c r="D142" t="s">
        <v>13</v>
      </c>
      <c r="E142" t="s">
        <v>8</v>
      </c>
      <c r="F142">
        <v>30</v>
      </c>
      <c r="G142">
        <v>2.1800000000000002</v>
      </c>
      <c r="H142">
        <f>Sales_Data[[#This Row],[Quantity]]*Sales_Data[[#This Row],[UnitPrice]]</f>
        <v>65.400000000000006</v>
      </c>
    </row>
    <row r="143" spans="1:8" hidden="1" x14ac:dyDescent="0.25">
      <c r="A143" s="1">
        <v>44255</v>
      </c>
      <c r="B143" t="s">
        <v>19</v>
      </c>
      <c r="C143" t="s">
        <v>20</v>
      </c>
      <c r="D143" t="s">
        <v>13</v>
      </c>
      <c r="E143" t="s">
        <v>14</v>
      </c>
      <c r="F143">
        <v>232</v>
      </c>
      <c r="G143">
        <v>1.8699999999999999</v>
      </c>
      <c r="H143">
        <f>Sales_Data[[#This Row],[Quantity]]*Sales_Data[[#This Row],[UnitPrice]]</f>
        <v>433.84</v>
      </c>
    </row>
    <row r="144" spans="1:8" hidden="1" x14ac:dyDescent="0.25">
      <c r="A144" s="1">
        <v>44257</v>
      </c>
      <c r="B144" t="s">
        <v>6</v>
      </c>
      <c r="C144" t="s">
        <v>18</v>
      </c>
      <c r="D144" t="s">
        <v>9</v>
      </c>
      <c r="E144" t="s">
        <v>11</v>
      </c>
      <c r="F144">
        <v>68</v>
      </c>
      <c r="G144">
        <v>1.8699999999999999</v>
      </c>
      <c r="H144">
        <f>Sales_Data[[#This Row],[Quantity]]*Sales_Data[[#This Row],[UnitPrice]]</f>
        <v>127.16</v>
      </c>
    </row>
    <row r="145" spans="1:8" hidden="1" x14ac:dyDescent="0.25">
      <c r="A145" s="1">
        <v>44260</v>
      </c>
      <c r="B145" t="s">
        <v>6</v>
      </c>
      <c r="C145" t="s">
        <v>18</v>
      </c>
      <c r="D145" t="s">
        <v>13</v>
      </c>
      <c r="E145" t="s">
        <v>15</v>
      </c>
      <c r="F145">
        <v>97</v>
      </c>
      <c r="G145">
        <v>2.8400000000000003</v>
      </c>
      <c r="H145">
        <f>Sales_Data[[#This Row],[Quantity]]*Sales_Data[[#This Row],[UnitPrice]]</f>
        <v>275.48</v>
      </c>
    </row>
    <row r="146" spans="1:8" hidden="1" x14ac:dyDescent="0.25">
      <c r="A146" s="1">
        <v>44263</v>
      </c>
      <c r="B146" t="s">
        <v>19</v>
      </c>
      <c r="C146" t="s">
        <v>21</v>
      </c>
      <c r="D146" t="s">
        <v>9</v>
      </c>
      <c r="E146" t="s">
        <v>11</v>
      </c>
      <c r="F146">
        <v>86</v>
      </c>
      <c r="G146">
        <v>1.8699999999999999</v>
      </c>
      <c r="H146">
        <f>Sales_Data[[#This Row],[Quantity]]*Sales_Data[[#This Row],[UnitPrice]]</f>
        <v>160.82</v>
      </c>
    </row>
    <row r="147" spans="1:8" hidden="1" x14ac:dyDescent="0.25">
      <c r="A147" s="1">
        <v>44266</v>
      </c>
      <c r="B147" t="s">
        <v>19</v>
      </c>
      <c r="C147" t="s">
        <v>21</v>
      </c>
      <c r="D147" t="s">
        <v>16</v>
      </c>
      <c r="E147" t="s">
        <v>17</v>
      </c>
      <c r="F147">
        <v>41</v>
      </c>
      <c r="G147">
        <v>1.68</v>
      </c>
      <c r="H147">
        <f>Sales_Data[[#This Row],[Quantity]]*Sales_Data[[#This Row],[UnitPrice]]</f>
        <v>68.88</v>
      </c>
    </row>
    <row r="148" spans="1:8" x14ac:dyDescent="0.25">
      <c r="A148" s="1">
        <v>44269</v>
      </c>
      <c r="B148" t="s">
        <v>6</v>
      </c>
      <c r="C148" t="s">
        <v>7</v>
      </c>
      <c r="D148" t="s">
        <v>9</v>
      </c>
      <c r="E148" t="s">
        <v>12</v>
      </c>
      <c r="F148">
        <v>93</v>
      </c>
      <c r="G148">
        <v>1.7700000000000002</v>
      </c>
      <c r="H148">
        <f>Sales_Data[[#This Row],[Quantity]]*Sales_Data[[#This Row],[UnitPrice]]</f>
        <v>164.61</v>
      </c>
    </row>
    <row r="149" spans="1:8" hidden="1" x14ac:dyDescent="0.25">
      <c r="A149" s="1">
        <v>44272</v>
      </c>
      <c r="B149" t="s">
        <v>6</v>
      </c>
      <c r="C149" t="s">
        <v>7</v>
      </c>
      <c r="D149" t="s">
        <v>16</v>
      </c>
      <c r="E149" t="s">
        <v>17</v>
      </c>
      <c r="F149">
        <v>47</v>
      </c>
      <c r="G149">
        <v>1.68</v>
      </c>
      <c r="H149">
        <f>Sales_Data[[#This Row],[Quantity]]*Sales_Data[[#This Row],[UnitPrice]]</f>
        <v>78.959999999999994</v>
      </c>
    </row>
    <row r="150" spans="1:8" x14ac:dyDescent="0.25">
      <c r="A150" s="1">
        <v>44275</v>
      </c>
      <c r="B150" t="s">
        <v>19</v>
      </c>
      <c r="C150" t="s">
        <v>20</v>
      </c>
      <c r="D150" t="s">
        <v>9</v>
      </c>
      <c r="E150" t="s">
        <v>12</v>
      </c>
      <c r="F150">
        <v>103</v>
      </c>
      <c r="G150">
        <v>1.77</v>
      </c>
      <c r="H150">
        <f>Sales_Data[[#This Row],[Quantity]]*Sales_Data[[#This Row],[UnitPrice]]</f>
        <v>182.31</v>
      </c>
    </row>
    <row r="151" spans="1:8" hidden="1" x14ac:dyDescent="0.25">
      <c r="A151" s="1">
        <v>44278</v>
      </c>
      <c r="B151" t="s">
        <v>19</v>
      </c>
      <c r="C151" t="s">
        <v>20</v>
      </c>
      <c r="D151" t="s">
        <v>16</v>
      </c>
      <c r="E151" t="s">
        <v>17</v>
      </c>
      <c r="F151">
        <v>33</v>
      </c>
      <c r="G151">
        <v>1.68</v>
      </c>
      <c r="H151">
        <f>Sales_Data[[#This Row],[Quantity]]*Sales_Data[[#This Row],[UnitPrice]]</f>
        <v>55.44</v>
      </c>
    </row>
    <row r="152" spans="1:8" hidden="1" x14ac:dyDescent="0.25">
      <c r="A152" s="1">
        <v>44281</v>
      </c>
      <c r="B152" t="s">
        <v>6</v>
      </c>
      <c r="C152" t="s">
        <v>18</v>
      </c>
      <c r="D152" t="s">
        <v>9</v>
      </c>
      <c r="E152" t="s">
        <v>11</v>
      </c>
      <c r="F152">
        <v>57</v>
      </c>
      <c r="G152">
        <v>1.87</v>
      </c>
      <c r="H152">
        <f>Sales_Data[[#This Row],[Quantity]]*Sales_Data[[#This Row],[UnitPrice]]</f>
        <v>106.59</v>
      </c>
    </row>
    <row r="153" spans="1:8" hidden="1" x14ac:dyDescent="0.25">
      <c r="A153" s="1">
        <v>44284</v>
      </c>
      <c r="B153" t="s">
        <v>6</v>
      </c>
      <c r="C153" t="s">
        <v>18</v>
      </c>
      <c r="D153" t="s">
        <v>13</v>
      </c>
      <c r="E153" t="s">
        <v>15</v>
      </c>
      <c r="F153">
        <v>65</v>
      </c>
      <c r="G153">
        <v>2.84</v>
      </c>
      <c r="H153">
        <f>Sales_Data[[#This Row],[Quantity]]*Sales_Data[[#This Row],[UnitPrice]]</f>
        <v>184.6</v>
      </c>
    </row>
    <row r="154" spans="1:8" x14ac:dyDescent="0.25">
      <c r="A154" s="1">
        <v>44287</v>
      </c>
      <c r="B154" t="s">
        <v>19</v>
      </c>
      <c r="C154" t="s">
        <v>21</v>
      </c>
      <c r="D154" t="s">
        <v>9</v>
      </c>
      <c r="E154" t="s">
        <v>12</v>
      </c>
      <c r="F154">
        <v>118</v>
      </c>
      <c r="G154">
        <v>1.77</v>
      </c>
      <c r="H154">
        <f>Sales_Data[[#This Row],[Quantity]]*Sales_Data[[#This Row],[UnitPrice]]</f>
        <v>208.86</v>
      </c>
    </row>
    <row r="155" spans="1:8" hidden="1" x14ac:dyDescent="0.25">
      <c r="A155" s="1">
        <v>44290</v>
      </c>
      <c r="B155" t="s">
        <v>6</v>
      </c>
      <c r="C155" t="s">
        <v>7</v>
      </c>
      <c r="D155" t="s">
        <v>13</v>
      </c>
      <c r="E155" t="s">
        <v>8</v>
      </c>
      <c r="F155">
        <v>36</v>
      </c>
      <c r="G155">
        <v>2.1800000000000002</v>
      </c>
      <c r="H155">
        <f>Sales_Data[[#This Row],[Quantity]]*Sales_Data[[#This Row],[UnitPrice]]</f>
        <v>78.48</v>
      </c>
    </row>
    <row r="156" spans="1:8" hidden="1" x14ac:dyDescent="0.25">
      <c r="A156" s="1">
        <v>44293</v>
      </c>
      <c r="B156" t="s">
        <v>6</v>
      </c>
      <c r="C156" t="s">
        <v>7</v>
      </c>
      <c r="D156" t="s">
        <v>13</v>
      </c>
      <c r="E156" t="s">
        <v>15</v>
      </c>
      <c r="F156">
        <v>123</v>
      </c>
      <c r="G156">
        <v>2.84</v>
      </c>
      <c r="H156">
        <f>Sales_Data[[#This Row],[Quantity]]*Sales_Data[[#This Row],[UnitPrice]]</f>
        <v>349.32</v>
      </c>
    </row>
    <row r="157" spans="1:8" x14ac:dyDescent="0.25">
      <c r="A157" s="1">
        <v>44296</v>
      </c>
      <c r="B157" t="s">
        <v>19</v>
      </c>
      <c r="C157" t="s">
        <v>20</v>
      </c>
      <c r="D157" t="s">
        <v>9</v>
      </c>
      <c r="E157" t="s">
        <v>12</v>
      </c>
      <c r="F157">
        <v>90</v>
      </c>
      <c r="G157">
        <v>1.77</v>
      </c>
      <c r="H157">
        <f>Sales_Data[[#This Row],[Quantity]]*Sales_Data[[#This Row],[UnitPrice]]</f>
        <v>159.30000000000001</v>
      </c>
    </row>
    <row r="158" spans="1:8" hidden="1" x14ac:dyDescent="0.25">
      <c r="A158" s="1">
        <v>44299</v>
      </c>
      <c r="B158" t="s">
        <v>19</v>
      </c>
      <c r="C158" t="s">
        <v>20</v>
      </c>
      <c r="D158" t="s">
        <v>22</v>
      </c>
      <c r="E158" t="s">
        <v>23</v>
      </c>
      <c r="F158">
        <v>21</v>
      </c>
      <c r="G158">
        <v>3.49</v>
      </c>
      <c r="H158">
        <f>Sales_Data[[#This Row],[Quantity]]*Sales_Data[[#This Row],[UnitPrice]]</f>
        <v>73.290000000000006</v>
      </c>
    </row>
    <row r="159" spans="1:8" x14ac:dyDescent="0.25">
      <c r="A159" s="1">
        <v>44302</v>
      </c>
      <c r="B159" t="s">
        <v>6</v>
      </c>
      <c r="C159" t="s">
        <v>18</v>
      </c>
      <c r="D159" t="s">
        <v>9</v>
      </c>
      <c r="E159" t="s">
        <v>12</v>
      </c>
      <c r="F159">
        <v>48</v>
      </c>
      <c r="G159">
        <v>1.7699999999999998</v>
      </c>
      <c r="H159">
        <f>Sales_Data[[#This Row],[Quantity]]*Sales_Data[[#This Row],[UnitPrice]]</f>
        <v>84.96</v>
      </c>
    </row>
    <row r="160" spans="1:8" hidden="1" x14ac:dyDescent="0.25">
      <c r="A160" s="1">
        <v>44305</v>
      </c>
      <c r="B160" t="s">
        <v>6</v>
      </c>
      <c r="C160" t="s">
        <v>18</v>
      </c>
      <c r="D160" t="s">
        <v>16</v>
      </c>
      <c r="E160" t="s">
        <v>17</v>
      </c>
      <c r="F160">
        <v>24</v>
      </c>
      <c r="G160">
        <v>1.68</v>
      </c>
      <c r="H160">
        <f>Sales_Data[[#This Row],[Quantity]]*Sales_Data[[#This Row],[UnitPrice]]</f>
        <v>40.32</v>
      </c>
    </row>
    <row r="161" spans="1:8" hidden="1" x14ac:dyDescent="0.25">
      <c r="A161" s="1">
        <v>44308</v>
      </c>
      <c r="B161" t="s">
        <v>19</v>
      </c>
      <c r="C161" t="s">
        <v>21</v>
      </c>
      <c r="D161" t="s">
        <v>13</v>
      </c>
      <c r="E161" t="s">
        <v>14</v>
      </c>
      <c r="F161">
        <v>67</v>
      </c>
      <c r="G161">
        <v>1.87</v>
      </c>
      <c r="H161">
        <f>Sales_Data[[#This Row],[Quantity]]*Sales_Data[[#This Row],[UnitPrice]]</f>
        <v>125.29</v>
      </c>
    </row>
    <row r="162" spans="1:8" hidden="1" x14ac:dyDescent="0.25">
      <c r="A162" s="1">
        <v>44311</v>
      </c>
      <c r="B162" t="s">
        <v>6</v>
      </c>
      <c r="C162" t="s">
        <v>7</v>
      </c>
      <c r="D162" t="s">
        <v>9</v>
      </c>
      <c r="E162" t="s">
        <v>11</v>
      </c>
      <c r="F162">
        <v>27</v>
      </c>
      <c r="G162">
        <v>1.87</v>
      </c>
      <c r="H162">
        <f>Sales_Data[[#This Row],[Quantity]]*Sales_Data[[#This Row],[UnitPrice]]</f>
        <v>50.49</v>
      </c>
    </row>
    <row r="163" spans="1:8" hidden="1" x14ac:dyDescent="0.25">
      <c r="A163" s="1">
        <v>44314</v>
      </c>
      <c r="B163" t="s">
        <v>6</v>
      </c>
      <c r="C163" t="s">
        <v>7</v>
      </c>
      <c r="D163" t="s">
        <v>13</v>
      </c>
      <c r="E163" t="s">
        <v>15</v>
      </c>
      <c r="F163">
        <v>129</v>
      </c>
      <c r="G163">
        <v>2.8400000000000003</v>
      </c>
      <c r="H163">
        <f>Sales_Data[[#This Row],[Quantity]]*Sales_Data[[#This Row],[UnitPrice]]</f>
        <v>366.36</v>
      </c>
    </row>
    <row r="164" spans="1:8" hidden="1" x14ac:dyDescent="0.25">
      <c r="A164" s="1">
        <v>44317</v>
      </c>
      <c r="B164" t="s">
        <v>19</v>
      </c>
      <c r="C164" t="s">
        <v>20</v>
      </c>
      <c r="D164" t="s">
        <v>13</v>
      </c>
      <c r="E164" t="s">
        <v>8</v>
      </c>
      <c r="F164">
        <v>77</v>
      </c>
      <c r="G164">
        <v>2.1800000000000002</v>
      </c>
      <c r="H164">
        <f>Sales_Data[[#This Row],[Quantity]]*Sales_Data[[#This Row],[UnitPrice]]</f>
        <v>167.86</v>
      </c>
    </row>
    <row r="165" spans="1:8" hidden="1" x14ac:dyDescent="0.25">
      <c r="A165" s="1">
        <v>44320</v>
      </c>
      <c r="B165" t="s">
        <v>19</v>
      </c>
      <c r="C165" t="s">
        <v>20</v>
      </c>
      <c r="D165" t="s">
        <v>13</v>
      </c>
      <c r="E165" t="s">
        <v>14</v>
      </c>
      <c r="F165">
        <v>58</v>
      </c>
      <c r="G165">
        <v>1.8699999999999999</v>
      </c>
      <c r="H165">
        <f>Sales_Data[[#This Row],[Quantity]]*Sales_Data[[#This Row],[UnitPrice]]</f>
        <v>108.46</v>
      </c>
    </row>
    <row r="166" spans="1:8" hidden="1" x14ac:dyDescent="0.25">
      <c r="A166" s="1">
        <v>44323</v>
      </c>
      <c r="B166" t="s">
        <v>6</v>
      </c>
      <c r="C166" t="s">
        <v>18</v>
      </c>
      <c r="D166" t="s">
        <v>9</v>
      </c>
      <c r="E166" t="s">
        <v>11</v>
      </c>
      <c r="F166">
        <v>47</v>
      </c>
      <c r="G166">
        <v>1.87</v>
      </c>
      <c r="H166">
        <f>Sales_Data[[#This Row],[Quantity]]*Sales_Data[[#This Row],[UnitPrice]]</f>
        <v>87.89</v>
      </c>
    </row>
    <row r="167" spans="1:8" hidden="1" x14ac:dyDescent="0.25">
      <c r="A167" s="1">
        <v>44326</v>
      </c>
      <c r="B167" t="s">
        <v>6</v>
      </c>
      <c r="C167" t="s">
        <v>18</v>
      </c>
      <c r="D167" t="s">
        <v>13</v>
      </c>
      <c r="E167" t="s">
        <v>15</v>
      </c>
      <c r="F167">
        <v>33</v>
      </c>
      <c r="G167">
        <v>2.84</v>
      </c>
      <c r="H167">
        <f>Sales_Data[[#This Row],[Quantity]]*Sales_Data[[#This Row],[UnitPrice]]</f>
        <v>93.72</v>
      </c>
    </row>
    <row r="168" spans="1:8" hidden="1" x14ac:dyDescent="0.25">
      <c r="A168" s="1">
        <v>44329</v>
      </c>
      <c r="B168" t="s">
        <v>19</v>
      </c>
      <c r="C168" t="s">
        <v>21</v>
      </c>
      <c r="D168" t="s">
        <v>13</v>
      </c>
      <c r="E168" t="s">
        <v>14</v>
      </c>
      <c r="F168">
        <v>82</v>
      </c>
      <c r="G168">
        <v>1.87</v>
      </c>
      <c r="H168">
        <f>Sales_Data[[#This Row],[Quantity]]*Sales_Data[[#This Row],[UnitPrice]]</f>
        <v>153.34</v>
      </c>
    </row>
    <row r="169" spans="1:8" x14ac:dyDescent="0.25">
      <c r="A169" s="1">
        <v>44332</v>
      </c>
      <c r="B169" t="s">
        <v>6</v>
      </c>
      <c r="C169" t="s">
        <v>7</v>
      </c>
      <c r="D169" t="s">
        <v>9</v>
      </c>
      <c r="E169" t="s">
        <v>12</v>
      </c>
      <c r="F169">
        <v>58</v>
      </c>
      <c r="G169">
        <v>1.77</v>
      </c>
      <c r="H169">
        <f>Sales_Data[[#This Row],[Quantity]]*Sales_Data[[#This Row],[UnitPrice]]</f>
        <v>102.66</v>
      </c>
    </row>
    <row r="170" spans="1:8" hidden="1" x14ac:dyDescent="0.25">
      <c r="A170" s="1">
        <v>44335</v>
      </c>
      <c r="B170" t="s">
        <v>6</v>
      </c>
      <c r="C170" t="s">
        <v>7</v>
      </c>
      <c r="D170" t="s">
        <v>16</v>
      </c>
      <c r="E170" t="s">
        <v>24</v>
      </c>
      <c r="F170">
        <v>30</v>
      </c>
      <c r="G170">
        <v>3.15</v>
      </c>
      <c r="H170">
        <f>Sales_Data[[#This Row],[Quantity]]*Sales_Data[[#This Row],[UnitPrice]]</f>
        <v>94.5</v>
      </c>
    </row>
    <row r="171" spans="1:8" hidden="1" x14ac:dyDescent="0.25">
      <c r="A171" s="1">
        <v>44338</v>
      </c>
      <c r="B171" t="s">
        <v>19</v>
      </c>
      <c r="C171" t="s">
        <v>20</v>
      </c>
      <c r="D171" t="s">
        <v>13</v>
      </c>
      <c r="E171" t="s">
        <v>14</v>
      </c>
      <c r="F171">
        <v>43</v>
      </c>
      <c r="G171">
        <v>1.8699999999999999</v>
      </c>
      <c r="H171">
        <f>Sales_Data[[#This Row],[Quantity]]*Sales_Data[[#This Row],[UnitPrice]]</f>
        <v>80.41</v>
      </c>
    </row>
    <row r="172" spans="1:8" x14ac:dyDescent="0.25">
      <c r="A172" s="1">
        <v>44341</v>
      </c>
      <c r="B172" t="s">
        <v>6</v>
      </c>
      <c r="C172" t="s">
        <v>18</v>
      </c>
      <c r="D172" t="s">
        <v>9</v>
      </c>
      <c r="E172" t="s">
        <v>12</v>
      </c>
      <c r="F172">
        <v>84</v>
      </c>
      <c r="G172">
        <v>1.77</v>
      </c>
      <c r="H172">
        <f>Sales_Data[[#This Row],[Quantity]]*Sales_Data[[#This Row],[UnitPrice]]</f>
        <v>148.68</v>
      </c>
    </row>
    <row r="173" spans="1:8" hidden="1" x14ac:dyDescent="0.25">
      <c r="A173" s="1">
        <v>44344</v>
      </c>
      <c r="B173" t="s">
        <v>19</v>
      </c>
      <c r="C173" t="s">
        <v>21</v>
      </c>
      <c r="D173" t="s">
        <v>13</v>
      </c>
      <c r="E173" t="s">
        <v>8</v>
      </c>
      <c r="F173">
        <v>36</v>
      </c>
      <c r="G173">
        <v>2.1800000000000002</v>
      </c>
      <c r="H173">
        <f>Sales_Data[[#This Row],[Quantity]]*Sales_Data[[#This Row],[UnitPrice]]</f>
        <v>78.48</v>
      </c>
    </row>
    <row r="174" spans="1:8" hidden="1" x14ac:dyDescent="0.25">
      <c r="A174" s="1">
        <v>44347</v>
      </c>
      <c r="B174" t="s">
        <v>19</v>
      </c>
      <c r="C174" t="s">
        <v>21</v>
      </c>
      <c r="D174" t="s">
        <v>13</v>
      </c>
      <c r="E174" t="s">
        <v>15</v>
      </c>
      <c r="F174">
        <v>44</v>
      </c>
      <c r="G174">
        <v>2.84</v>
      </c>
      <c r="H174">
        <f>Sales_Data[[#This Row],[Quantity]]*Sales_Data[[#This Row],[UnitPrice]]</f>
        <v>124.96</v>
      </c>
    </row>
    <row r="175" spans="1:8" hidden="1" x14ac:dyDescent="0.25">
      <c r="A175" s="1">
        <v>44350</v>
      </c>
      <c r="B175" t="s">
        <v>6</v>
      </c>
      <c r="C175" t="s">
        <v>7</v>
      </c>
      <c r="D175" t="s">
        <v>9</v>
      </c>
      <c r="E175" t="s">
        <v>11</v>
      </c>
      <c r="F175">
        <v>27</v>
      </c>
      <c r="G175">
        <v>1.87</v>
      </c>
      <c r="H175">
        <f>Sales_Data[[#This Row],[Quantity]]*Sales_Data[[#This Row],[UnitPrice]]</f>
        <v>50.49</v>
      </c>
    </row>
    <row r="176" spans="1:8" hidden="1" x14ac:dyDescent="0.25">
      <c r="A176" s="1">
        <v>44353</v>
      </c>
      <c r="B176" t="s">
        <v>6</v>
      </c>
      <c r="C176" t="s">
        <v>7</v>
      </c>
      <c r="D176" t="s">
        <v>13</v>
      </c>
      <c r="E176" t="s">
        <v>15</v>
      </c>
      <c r="F176">
        <v>120</v>
      </c>
      <c r="G176">
        <v>2.8400000000000003</v>
      </c>
      <c r="H176">
        <f>Sales_Data[[#This Row],[Quantity]]*Sales_Data[[#This Row],[UnitPrice]]</f>
        <v>340.8</v>
      </c>
    </row>
    <row r="177" spans="1:8" hidden="1" x14ac:dyDescent="0.25">
      <c r="A177" s="1">
        <v>44356</v>
      </c>
      <c r="B177" t="s">
        <v>6</v>
      </c>
      <c r="C177" t="s">
        <v>7</v>
      </c>
      <c r="D177" t="s">
        <v>22</v>
      </c>
      <c r="E177" t="s">
        <v>23</v>
      </c>
      <c r="F177">
        <v>26</v>
      </c>
      <c r="G177">
        <v>3.4899999999999998</v>
      </c>
      <c r="H177">
        <f>Sales_Data[[#This Row],[Quantity]]*Sales_Data[[#This Row],[UnitPrice]]</f>
        <v>90.74</v>
      </c>
    </row>
    <row r="178" spans="1:8" x14ac:dyDescent="0.25">
      <c r="A178" s="1">
        <v>44359</v>
      </c>
      <c r="B178" t="s">
        <v>19</v>
      </c>
      <c r="C178" t="s">
        <v>20</v>
      </c>
      <c r="D178" t="s">
        <v>9</v>
      </c>
      <c r="E178" t="s">
        <v>12</v>
      </c>
      <c r="F178">
        <v>73</v>
      </c>
      <c r="G178">
        <v>1.77</v>
      </c>
      <c r="H178">
        <f>Sales_Data[[#This Row],[Quantity]]*Sales_Data[[#This Row],[UnitPrice]]</f>
        <v>129.21</v>
      </c>
    </row>
    <row r="179" spans="1:8" hidden="1" x14ac:dyDescent="0.25">
      <c r="A179" s="1">
        <v>44362</v>
      </c>
      <c r="B179" t="s">
        <v>6</v>
      </c>
      <c r="C179" t="s">
        <v>18</v>
      </c>
      <c r="D179" t="s">
        <v>9</v>
      </c>
      <c r="E179" t="s">
        <v>11</v>
      </c>
      <c r="F179">
        <v>38</v>
      </c>
      <c r="G179">
        <v>1.87</v>
      </c>
      <c r="H179">
        <f>Sales_Data[[#This Row],[Quantity]]*Sales_Data[[#This Row],[UnitPrice]]</f>
        <v>71.06</v>
      </c>
    </row>
    <row r="180" spans="1:8" hidden="1" x14ac:dyDescent="0.25">
      <c r="A180" s="1">
        <v>44365</v>
      </c>
      <c r="B180" t="s">
        <v>6</v>
      </c>
      <c r="C180" t="s">
        <v>18</v>
      </c>
      <c r="D180" t="s">
        <v>13</v>
      </c>
      <c r="E180" t="s">
        <v>15</v>
      </c>
      <c r="F180">
        <v>40</v>
      </c>
      <c r="G180">
        <v>2.84</v>
      </c>
      <c r="H180">
        <f>Sales_Data[[#This Row],[Quantity]]*Sales_Data[[#This Row],[UnitPrice]]</f>
        <v>113.6</v>
      </c>
    </row>
    <row r="181" spans="1:8" x14ac:dyDescent="0.25">
      <c r="A181" s="1">
        <v>44368</v>
      </c>
      <c r="B181" t="s">
        <v>19</v>
      </c>
      <c r="C181" t="s">
        <v>21</v>
      </c>
      <c r="D181" t="s">
        <v>9</v>
      </c>
      <c r="E181" t="s">
        <v>12</v>
      </c>
      <c r="F181">
        <v>41</v>
      </c>
      <c r="G181">
        <v>1.7699999999999998</v>
      </c>
      <c r="H181">
        <f>Sales_Data[[#This Row],[Quantity]]*Sales_Data[[#This Row],[UnitPrice]]</f>
        <v>72.569999999999993</v>
      </c>
    </row>
    <row r="182" spans="1:8" hidden="1" x14ac:dyDescent="0.25">
      <c r="A182" s="1">
        <v>44371</v>
      </c>
      <c r="B182" t="s">
        <v>6</v>
      </c>
      <c r="C182" t="s">
        <v>7</v>
      </c>
      <c r="D182" t="s">
        <v>9</v>
      </c>
      <c r="E182" t="s">
        <v>10</v>
      </c>
      <c r="F182">
        <v>27</v>
      </c>
      <c r="G182">
        <v>2.27</v>
      </c>
      <c r="H182">
        <f>Sales_Data[[#This Row],[Quantity]]*Sales_Data[[#This Row],[UnitPrice]]</f>
        <v>61.29</v>
      </c>
    </row>
    <row r="183" spans="1:8" hidden="1" x14ac:dyDescent="0.25">
      <c r="A183" s="1">
        <v>44374</v>
      </c>
      <c r="B183" t="s">
        <v>6</v>
      </c>
      <c r="C183" t="s">
        <v>7</v>
      </c>
      <c r="D183" t="s">
        <v>13</v>
      </c>
      <c r="E183" t="s">
        <v>14</v>
      </c>
      <c r="F183">
        <v>38</v>
      </c>
      <c r="G183">
        <v>1.87</v>
      </c>
      <c r="H183">
        <f>Sales_Data[[#This Row],[Quantity]]*Sales_Data[[#This Row],[UnitPrice]]</f>
        <v>71.06</v>
      </c>
    </row>
    <row r="184" spans="1:8" hidden="1" x14ac:dyDescent="0.25">
      <c r="A184" s="1">
        <v>44377</v>
      </c>
      <c r="B184" t="s">
        <v>6</v>
      </c>
      <c r="C184" t="s">
        <v>7</v>
      </c>
      <c r="D184" t="s">
        <v>22</v>
      </c>
      <c r="E184" t="s">
        <v>23</v>
      </c>
      <c r="F184">
        <v>34</v>
      </c>
      <c r="G184">
        <v>3.4899999999999998</v>
      </c>
      <c r="H184">
        <f>Sales_Data[[#This Row],[Quantity]]*Sales_Data[[#This Row],[UnitPrice]]</f>
        <v>118.66</v>
      </c>
    </row>
    <row r="185" spans="1:8" hidden="1" x14ac:dyDescent="0.25">
      <c r="A185" s="1">
        <v>44380</v>
      </c>
      <c r="B185" t="s">
        <v>19</v>
      </c>
      <c r="C185" t="s">
        <v>20</v>
      </c>
      <c r="D185" t="s">
        <v>9</v>
      </c>
      <c r="E185" t="s">
        <v>11</v>
      </c>
      <c r="F185">
        <v>65</v>
      </c>
      <c r="G185">
        <v>1.8699999999999999</v>
      </c>
      <c r="H185">
        <f>Sales_Data[[#This Row],[Quantity]]*Sales_Data[[#This Row],[UnitPrice]]</f>
        <v>121.55</v>
      </c>
    </row>
    <row r="186" spans="1:8" hidden="1" x14ac:dyDescent="0.25">
      <c r="A186" s="1">
        <v>44383</v>
      </c>
      <c r="B186" t="s">
        <v>19</v>
      </c>
      <c r="C186" t="s">
        <v>20</v>
      </c>
      <c r="D186" t="s">
        <v>13</v>
      </c>
      <c r="E186" t="s">
        <v>15</v>
      </c>
      <c r="F186">
        <v>60</v>
      </c>
      <c r="G186">
        <v>2.8400000000000003</v>
      </c>
      <c r="H186">
        <f>Sales_Data[[#This Row],[Quantity]]*Sales_Data[[#This Row],[UnitPrice]]</f>
        <v>170.4</v>
      </c>
    </row>
    <row r="187" spans="1:8" hidden="1" x14ac:dyDescent="0.25">
      <c r="A187" s="1">
        <v>44386</v>
      </c>
      <c r="B187" t="s">
        <v>6</v>
      </c>
      <c r="C187" t="s">
        <v>18</v>
      </c>
      <c r="D187" t="s">
        <v>13</v>
      </c>
      <c r="E187" t="s">
        <v>8</v>
      </c>
      <c r="F187">
        <v>37</v>
      </c>
      <c r="G187">
        <v>2.1799999999999997</v>
      </c>
      <c r="H187">
        <f>Sales_Data[[#This Row],[Quantity]]*Sales_Data[[#This Row],[UnitPrice]]</f>
        <v>80.66</v>
      </c>
    </row>
    <row r="188" spans="1:8" hidden="1" x14ac:dyDescent="0.25">
      <c r="A188" s="1">
        <v>44389</v>
      </c>
      <c r="B188" t="s">
        <v>6</v>
      </c>
      <c r="C188" t="s">
        <v>18</v>
      </c>
      <c r="D188" t="s">
        <v>13</v>
      </c>
      <c r="E188" t="s">
        <v>14</v>
      </c>
      <c r="F188">
        <v>40</v>
      </c>
      <c r="G188">
        <v>1.8699999999999999</v>
      </c>
      <c r="H188">
        <f>Sales_Data[[#This Row],[Quantity]]*Sales_Data[[#This Row],[UnitPrice]]</f>
        <v>74.8</v>
      </c>
    </row>
    <row r="189" spans="1:8" hidden="1" x14ac:dyDescent="0.25">
      <c r="A189" s="1">
        <v>44392</v>
      </c>
      <c r="B189" t="s">
        <v>19</v>
      </c>
      <c r="C189" t="s">
        <v>21</v>
      </c>
      <c r="D189" t="s">
        <v>9</v>
      </c>
      <c r="E189" t="s">
        <v>11</v>
      </c>
      <c r="F189">
        <v>26</v>
      </c>
      <c r="G189">
        <v>1.8699999999999999</v>
      </c>
      <c r="H189">
        <f>Sales_Data[[#This Row],[Quantity]]*Sales_Data[[#This Row],[UnitPrice]]</f>
        <v>48.62</v>
      </c>
    </row>
    <row r="190" spans="1:8" hidden="1" x14ac:dyDescent="0.25">
      <c r="A190" s="1">
        <v>44395</v>
      </c>
      <c r="B190" t="s">
        <v>6</v>
      </c>
      <c r="C190" t="s">
        <v>7</v>
      </c>
      <c r="D190" t="s">
        <v>9</v>
      </c>
      <c r="E190" t="s">
        <v>10</v>
      </c>
      <c r="F190">
        <v>22</v>
      </c>
      <c r="G190">
        <v>2.27</v>
      </c>
      <c r="H190">
        <f>Sales_Data[[#This Row],[Quantity]]*Sales_Data[[#This Row],[UnitPrice]]</f>
        <v>49.94</v>
      </c>
    </row>
    <row r="191" spans="1:8" hidden="1" x14ac:dyDescent="0.25">
      <c r="A191" s="1">
        <v>44398</v>
      </c>
      <c r="B191" t="s">
        <v>6</v>
      </c>
      <c r="C191" t="s">
        <v>7</v>
      </c>
      <c r="D191" t="s">
        <v>13</v>
      </c>
      <c r="E191" t="s">
        <v>14</v>
      </c>
      <c r="F191">
        <v>32</v>
      </c>
      <c r="G191">
        <v>1.87</v>
      </c>
      <c r="H191">
        <f>Sales_Data[[#This Row],[Quantity]]*Sales_Data[[#This Row],[UnitPrice]]</f>
        <v>59.84</v>
      </c>
    </row>
    <row r="192" spans="1:8" hidden="1" x14ac:dyDescent="0.25">
      <c r="A192" s="1">
        <v>44401</v>
      </c>
      <c r="B192" t="s">
        <v>6</v>
      </c>
      <c r="C192" t="s">
        <v>7</v>
      </c>
      <c r="D192" t="s">
        <v>22</v>
      </c>
      <c r="E192" t="s">
        <v>23</v>
      </c>
      <c r="F192">
        <v>23</v>
      </c>
      <c r="G192">
        <v>3.4899999999999998</v>
      </c>
      <c r="H192">
        <f>Sales_Data[[#This Row],[Quantity]]*Sales_Data[[#This Row],[UnitPrice]]</f>
        <v>80.27</v>
      </c>
    </row>
    <row r="193" spans="1:8" hidden="1" x14ac:dyDescent="0.25">
      <c r="A193" s="1">
        <v>44404</v>
      </c>
      <c r="B193" t="s">
        <v>19</v>
      </c>
      <c r="C193" t="s">
        <v>20</v>
      </c>
      <c r="D193" t="s">
        <v>13</v>
      </c>
      <c r="E193" t="s">
        <v>8</v>
      </c>
      <c r="F193">
        <v>20</v>
      </c>
      <c r="G193">
        <v>2.1800000000000002</v>
      </c>
      <c r="H193">
        <f>Sales_Data[[#This Row],[Quantity]]*Sales_Data[[#This Row],[UnitPrice]]</f>
        <v>43.6</v>
      </c>
    </row>
    <row r="194" spans="1:8" hidden="1" x14ac:dyDescent="0.25">
      <c r="A194" s="1">
        <v>44407</v>
      </c>
      <c r="B194" t="s">
        <v>19</v>
      </c>
      <c r="C194" t="s">
        <v>20</v>
      </c>
      <c r="D194" t="s">
        <v>13</v>
      </c>
      <c r="E194" t="s">
        <v>14</v>
      </c>
      <c r="F194">
        <v>64</v>
      </c>
      <c r="G194">
        <v>1.87</v>
      </c>
      <c r="H194">
        <f>Sales_Data[[#This Row],[Quantity]]*Sales_Data[[#This Row],[UnitPrice]]</f>
        <v>119.68</v>
      </c>
    </row>
    <row r="195" spans="1:8" x14ac:dyDescent="0.25">
      <c r="A195" s="1">
        <v>44410</v>
      </c>
      <c r="B195" t="s">
        <v>6</v>
      </c>
      <c r="C195" t="s">
        <v>18</v>
      </c>
      <c r="D195" t="s">
        <v>9</v>
      </c>
      <c r="E195" t="s">
        <v>12</v>
      </c>
      <c r="F195">
        <v>71</v>
      </c>
      <c r="G195">
        <v>1.77</v>
      </c>
      <c r="H195">
        <f>Sales_Data[[#This Row],[Quantity]]*Sales_Data[[#This Row],[UnitPrice]]</f>
        <v>125.67</v>
      </c>
    </row>
    <row r="196" spans="1:8" hidden="1" x14ac:dyDescent="0.25">
      <c r="A196" s="1">
        <v>44413</v>
      </c>
      <c r="B196" t="s">
        <v>19</v>
      </c>
      <c r="C196" t="s">
        <v>21</v>
      </c>
      <c r="D196" t="s">
        <v>13</v>
      </c>
      <c r="E196" t="s">
        <v>8</v>
      </c>
      <c r="F196">
        <v>90</v>
      </c>
      <c r="G196">
        <v>2.1799999999999997</v>
      </c>
      <c r="H196">
        <f>Sales_Data[[#This Row],[Quantity]]*Sales_Data[[#This Row],[UnitPrice]]</f>
        <v>196.2</v>
      </c>
    </row>
    <row r="197" spans="1:8" hidden="1" x14ac:dyDescent="0.25">
      <c r="A197" s="1">
        <v>44416</v>
      </c>
      <c r="B197" t="s">
        <v>19</v>
      </c>
      <c r="C197" t="s">
        <v>21</v>
      </c>
      <c r="D197" t="s">
        <v>13</v>
      </c>
      <c r="E197" t="s">
        <v>15</v>
      </c>
      <c r="F197">
        <v>38</v>
      </c>
      <c r="G197">
        <v>2.84</v>
      </c>
      <c r="H197">
        <f>Sales_Data[[#This Row],[Quantity]]*Sales_Data[[#This Row],[UnitPrice]]</f>
        <v>107.91999999999999</v>
      </c>
    </row>
    <row r="198" spans="1:8" x14ac:dyDescent="0.25">
      <c r="A198" s="1">
        <v>44419</v>
      </c>
      <c r="B198" t="s">
        <v>6</v>
      </c>
      <c r="C198" t="s">
        <v>7</v>
      </c>
      <c r="D198" t="s">
        <v>9</v>
      </c>
      <c r="E198" t="s">
        <v>12</v>
      </c>
      <c r="F198">
        <v>55</v>
      </c>
      <c r="G198">
        <v>1.7699999999999998</v>
      </c>
      <c r="H198">
        <f>Sales_Data[[#This Row],[Quantity]]*Sales_Data[[#This Row],[UnitPrice]]</f>
        <v>97.35</v>
      </c>
    </row>
    <row r="199" spans="1:8" hidden="1" x14ac:dyDescent="0.25">
      <c r="A199" s="1">
        <v>44422</v>
      </c>
      <c r="B199" t="s">
        <v>6</v>
      </c>
      <c r="C199" t="s">
        <v>7</v>
      </c>
      <c r="D199" t="s">
        <v>16</v>
      </c>
      <c r="E199" t="s">
        <v>24</v>
      </c>
      <c r="F199">
        <v>22</v>
      </c>
      <c r="G199">
        <v>3.15</v>
      </c>
      <c r="H199">
        <f>Sales_Data[[#This Row],[Quantity]]*Sales_Data[[#This Row],[UnitPrice]]</f>
        <v>69.3</v>
      </c>
    </row>
    <row r="200" spans="1:8" x14ac:dyDescent="0.25">
      <c r="A200" s="1">
        <v>44425</v>
      </c>
      <c r="B200" t="s">
        <v>19</v>
      </c>
      <c r="C200" t="s">
        <v>20</v>
      </c>
      <c r="D200" t="s">
        <v>9</v>
      </c>
      <c r="E200" t="s">
        <v>12</v>
      </c>
      <c r="F200">
        <v>34</v>
      </c>
      <c r="G200">
        <v>1.77</v>
      </c>
      <c r="H200">
        <f>Sales_Data[[#This Row],[Quantity]]*Sales_Data[[#This Row],[UnitPrice]]</f>
        <v>60.18</v>
      </c>
    </row>
    <row r="201" spans="1:8" hidden="1" x14ac:dyDescent="0.25">
      <c r="A201" s="1">
        <v>44428</v>
      </c>
      <c r="B201" t="s">
        <v>6</v>
      </c>
      <c r="C201" t="s">
        <v>18</v>
      </c>
      <c r="D201" t="s">
        <v>9</v>
      </c>
      <c r="E201" t="s">
        <v>11</v>
      </c>
      <c r="F201">
        <v>39</v>
      </c>
      <c r="G201">
        <v>1.87</v>
      </c>
      <c r="H201">
        <f>Sales_Data[[#This Row],[Quantity]]*Sales_Data[[#This Row],[UnitPrice]]</f>
        <v>72.930000000000007</v>
      </c>
    </row>
    <row r="202" spans="1:8" hidden="1" x14ac:dyDescent="0.25">
      <c r="A202" s="1">
        <v>44431</v>
      </c>
      <c r="B202" t="s">
        <v>6</v>
      </c>
      <c r="C202" t="s">
        <v>18</v>
      </c>
      <c r="D202" t="s">
        <v>13</v>
      </c>
      <c r="E202" t="s">
        <v>15</v>
      </c>
      <c r="F202">
        <v>41</v>
      </c>
      <c r="G202">
        <v>2.84</v>
      </c>
      <c r="H202">
        <f>Sales_Data[[#This Row],[Quantity]]*Sales_Data[[#This Row],[UnitPrice]]</f>
        <v>116.44</v>
      </c>
    </row>
    <row r="203" spans="1:8" x14ac:dyDescent="0.25">
      <c r="A203" s="1">
        <v>44434</v>
      </c>
      <c r="B203" t="s">
        <v>19</v>
      </c>
      <c r="C203" t="s">
        <v>21</v>
      </c>
      <c r="D203" t="s">
        <v>9</v>
      </c>
      <c r="E203" t="s">
        <v>12</v>
      </c>
      <c r="F203">
        <v>41</v>
      </c>
      <c r="G203">
        <v>1.7699999999999998</v>
      </c>
      <c r="H203">
        <f>Sales_Data[[#This Row],[Quantity]]*Sales_Data[[#This Row],[UnitPrice]]</f>
        <v>72.569999999999993</v>
      </c>
    </row>
    <row r="204" spans="1:8" hidden="1" x14ac:dyDescent="0.25">
      <c r="A204" s="1">
        <v>44437</v>
      </c>
      <c r="B204" t="s">
        <v>6</v>
      </c>
      <c r="C204" t="s">
        <v>7</v>
      </c>
      <c r="D204" t="s">
        <v>13</v>
      </c>
      <c r="E204" t="s">
        <v>8</v>
      </c>
      <c r="F204">
        <v>136</v>
      </c>
      <c r="G204">
        <v>2.1800000000000002</v>
      </c>
      <c r="H204">
        <f>Sales_Data[[#This Row],[Quantity]]*Sales_Data[[#This Row],[UnitPrice]]</f>
        <v>296.48</v>
      </c>
    </row>
    <row r="205" spans="1:8" x14ac:dyDescent="0.25">
      <c r="A205" s="1">
        <v>44440</v>
      </c>
      <c r="B205" t="s">
        <v>6</v>
      </c>
      <c r="C205" t="s">
        <v>7</v>
      </c>
      <c r="D205" t="s">
        <v>9</v>
      </c>
      <c r="E205" t="s">
        <v>12</v>
      </c>
      <c r="F205">
        <v>25</v>
      </c>
      <c r="G205">
        <v>1.77</v>
      </c>
      <c r="H205">
        <f>Sales_Data[[#This Row],[Quantity]]*Sales_Data[[#This Row],[UnitPrice]]</f>
        <v>44.25</v>
      </c>
    </row>
    <row r="206" spans="1:8" hidden="1" x14ac:dyDescent="0.25">
      <c r="A206" s="1">
        <v>44443</v>
      </c>
      <c r="B206" t="s">
        <v>6</v>
      </c>
      <c r="C206" t="s">
        <v>7</v>
      </c>
      <c r="D206" t="s">
        <v>16</v>
      </c>
      <c r="E206" t="s">
        <v>24</v>
      </c>
      <c r="F206">
        <v>26</v>
      </c>
      <c r="G206">
        <v>3.1500000000000004</v>
      </c>
      <c r="H206">
        <f>Sales_Data[[#This Row],[Quantity]]*Sales_Data[[#This Row],[UnitPrice]]</f>
        <v>81.900000000000006</v>
      </c>
    </row>
    <row r="207" spans="1:8" hidden="1" x14ac:dyDescent="0.25">
      <c r="A207" s="1">
        <v>44446</v>
      </c>
      <c r="B207" t="s">
        <v>19</v>
      </c>
      <c r="C207" t="s">
        <v>20</v>
      </c>
      <c r="D207" t="s">
        <v>9</v>
      </c>
      <c r="E207" t="s">
        <v>11</v>
      </c>
      <c r="F207">
        <v>50</v>
      </c>
      <c r="G207">
        <v>1.87</v>
      </c>
      <c r="H207">
        <f>Sales_Data[[#This Row],[Quantity]]*Sales_Data[[#This Row],[UnitPrice]]</f>
        <v>93.5</v>
      </c>
    </row>
    <row r="208" spans="1:8" hidden="1" x14ac:dyDescent="0.25">
      <c r="A208" s="1">
        <v>44449</v>
      </c>
      <c r="B208" t="s">
        <v>19</v>
      </c>
      <c r="C208" t="s">
        <v>20</v>
      </c>
      <c r="D208" t="s">
        <v>13</v>
      </c>
      <c r="E208" t="s">
        <v>15</v>
      </c>
      <c r="F208">
        <v>79</v>
      </c>
      <c r="G208">
        <v>2.8400000000000003</v>
      </c>
      <c r="H208">
        <f>Sales_Data[[#This Row],[Quantity]]*Sales_Data[[#This Row],[UnitPrice]]</f>
        <v>224.36</v>
      </c>
    </row>
    <row r="209" spans="1:8" x14ac:dyDescent="0.25">
      <c r="A209" s="1">
        <v>44452</v>
      </c>
      <c r="B209" t="s">
        <v>6</v>
      </c>
      <c r="C209" t="s">
        <v>18</v>
      </c>
      <c r="D209" t="s">
        <v>9</v>
      </c>
      <c r="E209" t="s">
        <v>12</v>
      </c>
      <c r="F209">
        <v>30</v>
      </c>
      <c r="G209">
        <v>1.77</v>
      </c>
      <c r="H209">
        <f>Sales_Data[[#This Row],[Quantity]]*Sales_Data[[#This Row],[UnitPrice]]</f>
        <v>53.1</v>
      </c>
    </row>
    <row r="210" spans="1:8" hidden="1" x14ac:dyDescent="0.25">
      <c r="A210" s="1">
        <v>44455</v>
      </c>
      <c r="B210" t="s">
        <v>6</v>
      </c>
      <c r="C210" t="s">
        <v>18</v>
      </c>
      <c r="D210" t="s">
        <v>16</v>
      </c>
      <c r="E210" t="s">
        <v>17</v>
      </c>
      <c r="F210">
        <v>20</v>
      </c>
      <c r="G210">
        <v>1.6800000000000002</v>
      </c>
      <c r="H210">
        <f>Sales_Data[[#This Row],[Quantity]]*Sales_Data[[#This Row],[UnitPrice]]</f>
        <v>33.6</v>
      </c>
    </row>
    <row r="211" spans="1:8" x14ac:dyDescent="0.25">
      <c r="A211" s="1">
        <v>44458</v>
      </c>
      <c r="B211" t="s">
        <v>19</v>
      </c>
      <c r="C211" t="s">
        <v>21</v>
      </c>
      <c r="D211" t="s">
        <v>9</v>
      </c>
      <c r="E211" t="s">
        <v>12</v>
      </c>
      <c r="F211">
        <v>49</v>
      </c>
      <c r="G211">
        <v>1.77</v>
      </c>
      <c r="H211">
        <f>Sales_Data[[#This Row],[Quantity]]*Sales_Data[[#This Row],[UnitPrice]]</f>
        <v>86.73</v>
      </c>
    </row>
    <row r="212" spans="1:8" hidden="1" x14ac:dyDescent="0.25">
      <c r="A212" s="1">
        <v>44461</v>
      </c>
      <c r="B212" t="s">
        <v>6</v>
      </c>
      <c r="C212" t="s">
        <v>7</v>
      </c>
      <c r="D212" t="s">
        <v>13</v>
      </c>
      <c r="E212" t="s">
        <v>8</v>
      </c>
      <c r="F212">
        <v>40</v>
      </c>
      <c r="G212">
        <v>2.1800000000000002</v>
      </c>
      <c r="H212">
        <f>Sales_Data[[#This Row],[Quantity]]*Sales_Data[[#This Row],[UnitPrice]]</f>
        <v>87.2</v>
      </c>
    </row>
    <row r="213" spans="1:8" x14ac:dyDescent="0.25">
      <c r="A213" s="1">
        <v>44464</v>
      </c>
      <c r="B213" t="s">
        <v>6</v>
      </c>
      <c r="C213" t="s">
        <v>7</v>
      </c>
      <c r="D213" t="s">
        <v>9</v>
      </c>
      <c r="E213" t="s">
        <v>12</v>
      </c>
      <c r="F213">
        <v>31</v>
      </c>
      <c r="G213">
        <v>1.77</v>
      </c>
      <c r="H213">
        <f>Sales_Data[[#This Row],[Quantity]]*Sales_Data[[#This Row],[UnitPrice]]</f>
        <v>54.87</v>
      </c>
    </row>
    <row r="214" spans="1:8" hidden="1" x14ac:dyDescent="0.25">
      <c r="A214" s="1">
        <v>44467</v>
      </c>
      <c r="B214" t="s">
        <v>6</v>
      </c>
      <c r="C214" t="s">
        <v>7</v>
      </c>
      <c r="D214" t="s">
        <v>16</v>
      </c>
      <c r="E214" t="s">
        <v>24</v>
      </c>
      <c r="F214">
        <v>21</v>
      </c>
      <c r="G214">
        <v>3.1500000000000004</v>
      </c>
      <c r="H214">
        <f>Sales_Data[[#This Row],[Quantity]]*Sales_Data[[#This Row],[UnitPrice]]</f>
        <v>66.150000000000006</v>
      </c>
    </row>
    <row r="215" spans="1:8" hidden="1" x14ac:dyDescent="0.25">
      <c r="A215" s="1">
        <v>44470</v>
      </c>
      <c r="B215" t="s">
        <v>19</v>
      </c>
      <c r="C215" t="s">
        <v>20</v>
      </c>
      <c r="D215" t="s">
        <v>9</v>
      </c>
      <c r="E215" t="s">
        <v>11</v>
      </c>
      <c r="F215">
        <v>43</v>
      </c>
      <c r="G215">
        <v>1.8699999999999999</v>
      </c>
      <c r="H215">
        <f>Sales_Data[[#This Row],[Quantity]]*Sales_Data[[#This Row],[UnitPrice]]</f>
        <v>80.41</v>
      </c>
    </row>
    <row r="216" spans="1:8" hidden="1" x14ac:dyDescent="0.25">
      <c r="A216" s="1">
        <v>44473</v>
      </c>
      <c r="B216" t="s">
        <v>19</v>
      </c>
      <c r="C216" t="s">
        <v>20</v>
      </c>
      <c r="D216" t="s">
        <v>13</v>
      </c>
      <c r="E216" t="s">
        <v>15</v>
      </c>
      <c r="F216">
        <v>47</v>
      </c>
      <c r="G216">
        <v>2.84</v>
      </c>
      <c r="H216">
        <f>Sales_Data[[#This Row],[Quantity]]*Sales_Data[[#This Row],[UnitPrice]]</f>
        <v>133.47999999999999</v>
      </c>
    </row>
    <row r="217" spans="1:8" hidden="1" x14ac:dyDescent="0.25">
      <c r="A217" s="1">
        <v>44476</v>
      </c>
      <c r="B217" t="s">
        <v>6</v>
      </c>
      <c r="C217" t="s">
        <v>18</v>
      </c>
      <c r="D217" t="s">
        <v>13</v>
      </c>
      <c r="E217" t="s">
        <v>8</v>
      </c>
      <c r="F217">
        <v>175</v>
      </c>
      <c r="G217">
        <v>2.1800000000000002</v>
      </c>
      <c r="H217">
        <f>Sales_Data[[#This Row],[Quantity]]*Sales_Data[[#This Row],[UnitPrice]]</f>
        <v>381.5</v>
      </c>
    </row>
    <row r="218" spans="1:8" hidden="1" x14ac:dyDescent="0.25">
      <c r="A218" s="1">
        <v>44479</v>
      </c>
      <c r="B218" t="s">
        <v>6</v>
      </c>
      <c r="C218" t="s">
        <v>18</v>
      </c>
      <c r="D218" t="s">
        <v>13</v>
      </c>
      <c r="E218" t="s">
        <v>14</v>
      </c>
      <c r="F218">
        <v>23</v>
      </c>
      <c r="G218">
        <v>1.8699999999999999</v>
      </c>
      <c r="H218">
        <f>Sales_Data[[#This Row],[Quantity]]*Sales_Data[[#This Row],[UnitPrice]]</f>
        <v>43.01</v>
      </c>
    </row>
    <row r="219" spans="1:8" x14ac:dyDescent="0.25">
      <c r="A219" s="1">
        <v>44482</v>
      </c>
      <c r="B219" t="s">
        <v>19</v>
      </c>
      <c r="C219" t="s">
        <v>21</v>
      </c>
      <c r="D219" t="s">
        <v>9</v>
      </c>
      <c r="E219" t="s">
        <v>12</v>
      </c>
      <c r="F219">
        <v>40</v>
      </c>
      <c r="G219">
        <v>1.77</v>
      </c>
      <c r="H219">
        <f>Sales_Data[[#This Row],[Quantity]]*Sales_Data[[#This Row],[UnitPrice]]</f>
        <v>70.8</v>
      </c>
    </row>
    <row r="220" spans="1:8" hidden="1" x14ac:dyDescent="0.25">
      <c r="A220" s="1">
        <v>44485</v>
      </c>
      <c r="B220" t="s">
        <v>6</v>
      </c>
      <c r="C220" t="s">
        <v>7</v>
      </c>
      <c r="D220" t="s">
        <v>13</v>
      </c>
      <c r="E220" t="s">
        <v>8</v>
      </c>
      <c r="F220">
        <v>87</v>
      </c>
      <c r="G220">
        <v>2.1800000000000002</v>
      </c>
      <c r="H220">
        <f>Sales_Data[[#This Row],[Quantity]]*Sales_Data[[#This Row],[UnitPrice]]</f>
        <v>189.66000000000003</v>
      </c>
    </row>
    <row r="221" spans="1:8" x14ac:dyDescent="0.25">
      <c r="A221" s="1">
        <v>44488</v>
      </c>
      <c r="B221" t="s">
        <v>6</v>
      </c>
      <c r="C221" t="s">
        <v>7</v>
      </c>
      <c r="D221" t="s">
        <v>9</v>
      </c>
      <c r="E221" t="s">
        <v>12</v>
      </c>
      <c r="F221">
        <v>43</v>
      </c>
      <c r="G221">
        <v>1.77</v>
      </c>
      <c r="H221">
        <f>Sales_Data[[#This Row],[Quantity]]*Sales_Data[[#This Row],[UnitPrice]]</f>
        <v>76.11</v>
      </c>
    </row>
    <row r="222" spans="1:8" hidden="1" x14ac:dyDescent="0.25">
      <c r="A222" s="1">
        <v>44491</v>
      </c>
      <c r="B222" t="s">
        <v>6</v>
      </c>
      <c r="C222" t="s">
        <v>7</v>
      </c>
      <c r="D222" t="s">
        <v>22</v>
      </c>
      <c r="E222" t="s">
        <v>23</v>
      </c>
      <c r="F222">
        <v>30</v>
      </c>
      <c r="G222">
        <v>3.49</v>
      </c>
      <c r="H222">
        <f>Sales_Data[[#This Row],[Quantity]]*Sales_Data[[#This Row],[UnitPrice]]</f>
        <v>104.7</v>
      </c>
    </row>
    <row r="223" spans="1:8" x14ac:dyDescent="0.25">
      <c r="A223" s="1">
        <v>44494</v>
      </c>
      <c r="B223" t="s">
        <v>19</v>
      </c>
      <c r="C223" t="s">
        <v>20</v>
      </c>
      <c r="D223" t="s">
        <v>9</v>
      </c>
      <c r="E223" t="s">
        <v>12</v>
      </c>
      <c r="F223">
        <v>35</v>
      </c>
      <c r="G223">
        <v>1.77</v>
      </c>
      <c r="H223">
        <f>Sales_Data[[#This Row],[Quantity]]*Sales_Data[[#This Row],[UnitPrice]]</f>
        <v>61.95</v>
      </c>
    </row>
    <row r="224" spans="1:8" hidden="1" x14ac:dyDescent="0.25">
      <c r="A224" s="1">
        <v>44497</v>
      </c>
      <c r="B224" t="s">
        <v>6</v>
      </c>
      <c r="C224" t="s">
        <v>18</v>
      </c>
      <c r="D224" t="s">
        <v>9</v>
      </c>
      <c r="E224" t="s">
        <v>11</v>
      </c>
      <c r="F224">
        <v>57</v>
      </c>
      <c r="G224">
        <v>1.87</v>
      </c>
      <c r="H224">
        <f>Sales_Data[[#This Row],[Quantity]]*Sales_Data[[#This Row],[UnitPrice]]</f>
        <v>106.59</v>
      </c>
    </row>
    <row r="225" spans="1:8" hidden="1" x14ac:dyDescent="0.25">
      <c r="A225" s="1">
        <v>44500</v>
      </c>
      <c r="B225" t="s">
        <v>6</v>
      </c>
      <c r="C225" t="s">
        <v>18</v>
      </c>
      <c r="D225" t="s">
        <v>16</v>
      </c>
      <c r="E225" t="s">
        <v>17</v>
      </c>
      <c r="F225">
        <v>25</v>
      </c>
      <c r="G225">
        <v>1.68</v>
      </c>
      <c r="H225">
        <f>Sales_Data[[#This Row],[Quantity]]*Sales_Data[[#This Row],[UnitPrice]]</f>
        <v>42</v>
      </c>
    </row>
    <row r="226" spans="1:8" hidden="1" x14ac:dyDescent="0.25">
      <c r="A226" s="1">
        <v>44503</v>
      </c>
      <c r="B226" t="s">
        <v>19</v>
      </c>
      <c r="C226" t="s">
        <v>21</v>
      </c>
      <c r="D226" t="s">
        <v>13</v>
      </c>
      <c r="E226" t="s">
        <v>14</v>
      </c>
      <c r="F226">
        <v>24</v>
      </c>
      <c r="G226">
        <v>1.87</v>
      </c>
      <c r="H226">
        <f>Sales_Data[[#This Row],[Quantity]]*Sales_Data[[#This Row],[UnitPrice]]</f>
        <v>44.88</v>
      </c>
    </row>
    <row r="227" spans="1:8" hidden="1" x14ac:dyDescent="0.25">
      <c r="A227" s="1">
        <v>44506</v>
      </c>
      <c r="B227" t="s">
        <v>6</v>
      </c>
      <c r="C227" t="s">
        <v>7</v>
      </c>
      <c r="D227" t="s">
        <v>9</v>
      </c>
      <c r="E227" t="s">
        <v>11</v>
      </c>
      <c r="F227">
        <v>83</v>
      </c>
      <c r="G227">
        <v>1.87</v>
      </c>
      <c r="H227">
        <f>Sales_Data[[#This Row],[Quantity]]*Sales_Data[[#This Row],[UnitPrice]]</f>
        <v>155.21</v>
      </c>
    </row>
    <row r="228" spans="1:8" hidden="1" x14ac:dyDescent="0.25">
      <c r="A228" s="1">
        <v>44509</v>
      </c>
      <c r="B228" t="s">
        <v>6</v>
      </c>
      <c r="C228" t="s">
        <v>7</v>
      </c>
      <c r="D228" t="s">
        <v>13</v>
      </c>
      <c r="E228" t="s">
        <v>15</v>
      </c>
      <c r="F228">
        <v>124</v>
      </c>
      <c r="G228">
        <v>2.8400000000000003</v>
      </c>
      <c r="H228">
        <f>Sales_Data[[#This Row],[Quantity]]*Sales_Data[[#This Row],[UnitPrice]]</f>
        <v>352.16</v>
      </c>
    </row>
    <row r="229" spans="1:8" x14ac:dyDescent="0.25">
      <c r="A229" s="1">
        <v>44512</v>
      </c>
      <c r="B229" t="s">
        <v>19</v>
      </c>
      <c r="C229" t="s">
        <v>20</v>
      </c>
      <c r="D229" t="s">
        <v>9</v>
      </c>
      <c r="E229" t="s">
        <v>12</v>
      </c>
      <c r="F229">
        <v>137</v>
      </c>
      <c r="G229">
        <v>1.77</v>
      </c>
      <c r="H229">
        <f>Sales_Data[[#This Row],[Quantity]]*Sales_Data[[#This Row],[UnitPrice]]</f>
        <v>242.49</v>
      </c>
    </row>
    <row r="230" spans="1:8" hidden="1" x14ac:dyDescent="0.25">
      <c r="A230" s="1">
        <v>44515</v>
      </c>
      <c r="B230" t="s">
        <v>6</v>
      </c>
      <c r="C230" t="s">
        <v>18</v>
      </c>
      <c r="D230" t="s">
        <v>13</v>
      </c>
      <c r="E230" t="s">
        <v>8</v>
      </c>
      <c r="F230">
        <v>146</v>
      </c>
      <c r="G230">
        <v>2.1799999999999997</v>
      </c>
      <c r="H230">
        <f>Sales_Data[[#This Row],[Quantity]]*Sales_Data[[#This Row],[UnitPrice]]</f>
        <v>318.27999999999997</v>
      </c>
    </row>
    <row r="231" spans="1:8" hidden="1" x14ac:dyDescent="0.25">
      <c r="A231" s="1">
        <v>44518</v>
      </c>
      <c r="B231" t="s">
        <v>6</v>
      </c>
      <c r="C231" t="s">
        <v>18</v>
      </c>
      <c r="D231" t="s">
        <v>13</v>
      </c>
      <c r="E231" t="s">
        <v>14</v>
      </c>
      <c r="F231">
        <v>34</v>
      </c>
      <c r="G231">
        <v>1.8699999999999999</v>
      </c>
      <c r="H231">
        <f>Sales_Data[[#This Row],[Quantity]]*Sales_Data[[#This Row],[UnitPrice]]</f>
        <v>63.58</v>
      </c>
    </row>
    <row r="232" spans="1:8" x14ac:dyDescent="0.25">
      <c r="A232" s="1">
        <v>44521</v>
      </c>
      <c r="B232" t="s">
        <v>19</v>
      </c>
      <c r="C232" t="s">
        <v>21</v>
      </c>
      <c r="D232" t="s">
        <v>9</v>
      </c>
      <c r="E232" t="s">
        <v>12</v>
      </c>
      <c r="F232">
        <v>20</v>
      </c>
      <c r="G232">
        <v>1.77</v>
      </c>
      <c r="H232">
        <f>Sales_Data[[#This Row],[Quantity]]*Sales_Data[[#This Row],[UnitPrice]]</f>
        <v>35.4</v>
      </c>
    </row>
    <row r="233" spans="1:8" hidden="1" x14ac:dyDescent="0.25">
      <c r="A233" s="1">
        <v>44524</v>
      </c>
      <c r="B233" t="s">
        <v>6</v>
      </c>
      <c r="C233" t="s">
        <v>7</v>
      </c>
      <c r="D233" t="s">
        <v>13</v>
      </c>
      <c r="E233" t="s">
        <v>8</v>
      </c>
      <c r="F233">
        <v>139</v>
      </c>
      <c r="G233">
        <v>2.1799999999999997</v>
      </c>
      <c r="H233">
        <f>Sales_Data[[#This Row],[Quantity]]*Sales_Data[[#This Row],[UnitPrice]]</f>
        <v>303.02</v>
      </c>
    </row>
    <row r="234" spans="1:8" hidden="1" x14ac:dyDescent="0.25">
      <c r="A234" s="1">
        <v>44527</v>
      </c>
      <c r="B234" t="s">
        <v>6</v>
      </c>
      <c r="C234" t="s">
        <v>7</v>
      </c>
      <c r="D234" t="s">
        <v>13</v>
      </c>
      <c r="E234" t="s">
        <v>14</v>
      </c>
      <c r="F234">
        <v>211</v>
      </c>
      <c r="G234">
        <v>1.8699999999999999</v>
      </c>
      <c r="H234">
        <f>Sales_Data[[#This Row],[Quantity]]*Sales_Data[[#This Row],[UnitPrice]]</f>
        <v>394.57</v>
      </c>
    </row>
    <row r="235" spans="1:8" hidden="1" x14ac:dyDescent="0.25">
      <c r="A235" s="1">
        <v>44530</v>
      </c>
      <c r="B235" t="s">
        <v>6</v>
      </c>
      <c r="C235" t="s">
        <v>7</v>
      </c>
      <c r="D235" t="s">
        <v>22</v>
      </c>
      <c r="E235" t="s">
        <v>23</v>
      </c>
      <c r="F235">
        <v>20</v>
      </c>
      <c r="G235">
        <v>3.4899999999999998</v>
      </c>
      <c r="H235">
        <f>Sales_Data[[#This Row],[Quantity]]*Sales_Data[[#This Row],[UnitPrice]]</f>
        <v>69.8</v>
      </c>
    </row>
    <row r="236" spans="1:8" hidden="1" x14ac:dyDescent="0.25">
      <c r="A236" s="1">
        <v>44533</v>
      </c>
      <c r="B236" t="s">
        <v>19</v>
      </c>
      <c r="C236" t="s">
        <v>20</v>
      </c>
      <c r="D236" t="s">
        <v>9</v>
      </c>
      <c r="E236" t="s">
        <v>11</v>
      </c>
      <c r="F236">
        <v>42</v>
      </c>
      <c r="G236">
        <v>1.87</v>
      </c>
      <c r="H236">
        <f>Sales_Data[[#This Row],[Quantity]]*Sales_Data[[#This Row],[UnitPrice]]</f>
        <v>78.540000000000006</v>
      </c>
    </row>
    <row r="237" spans="1:8" hidden="1" x14ac:dyDescent="0.25">
      <c r="A237" s="1">
        <v>44536</v>
      </c>
      <c r="B237" t="s">
        <v>19</v>
      </c>
      <c r="C237" t="s">
        <v>20</v>
      </c>
      <c r="D237" t="s">
        <v>13</v>
      </c>
      <c r="E237" t="s">
        <v>15</v>
      </c>
      <c r="F237">
        <v>100</v>
      </c>
      <c r="G237">
        <v>2.84</v>
      </c>
      <c r="H237">
        <f>Sales_Data[[#This Row],[Quantity]]*Sales_Data[[#This Row],[UnitPrice]]</f>
        <v>284</v>
      </c>
    </row>
    <row r="238" spans="1:8" x14ac:dyDescent="0.25">
      <c r="A238" s="1">
        <v>44539</v>
      </c>
      <c r="B238" t="s">
        <v>6</v>
      </c>
      <c r="C238" t="s">
        <v>18</v>
      </c>
      <c r="D238" t="s">
        <v>9</v>
      </c>
      <c r="E238" t="s">
        <v>12</v>
      </c>
      <c r="F238">
        <v>38</v>
      </c>
      <c r="G238">
        <v>1.7700000000000002</v>
      </c>
      <c r="H238">
        <f>Sales_Data[[#This Row],[Quantity]]*Sales_Data[[#This Row],[UnitPrice]]</f>
        <v>67.260000000000005</v>
      </c>
    </row>
    <row r="239" spans="1:8" hidden="1" x14ac:dyDescent="0.25">
      <c r="A239" s="1">
        <v>44542</v>
      </c>
      <c r="B239" t="s">
        <v>6</v>
      </c>
      <c r="C239" t="s">
        <v>18</v>
      </c>
      <c r="D239" t="s">
        <v>22</v>
      </c>
      <c r="E239" t="s">
        <v>23</v>
      </c>
      <c r="F239">
        <v>25</v>
      </c>
      <c r="G239">
        <v>3.49</v>
      </c>
      <c r="H239">
        <f>Sales_Data[[#This Row],[Quantity]]*Sales_Data[[#This Row],[UnitPrice]]</f>
        <v>87.25</v>
      </c>
    </row>
    <row r="240" spans="1:8" hidden="1" x14ac:dyDescent="0.25">
      <c r="A240" s="1">
        <v>44545</v>
      </c>
      <c r="B240" t="s">
        <v>19</v>
      </c>
      <c r="C240" t="s">
        <v>21</v>
      </c>
      <c r="D240" t="s">
        <v>13</v>
      </c>
      <c r="E240" t="s">
        <v>14</v>
      </c>
      <c r="F240">
        <v>96</v>
      </c>
      <c r="G240">
        <v>1.87</v>
      </c>
      <c r="H240">
        <f>Sales_Data[[#This Row],[Quantity]]*Sales_Data[[#This Row],[UnitPrice]]</f>
        <v>179.52</v>
      </c>
    </row>
    <row r="241" spans="1:8" hidden="1" x14ac:dyDescent="0.25">
      <c r="A241" s="1">
        <v>44548</v>
      </c>
      <c r="B241" t="s">
        <v>6</v>
      </c>
      <c r="C241" t="s">
        <v>7</v>
      </c>
      <c r="D241" t="s">
        <v>13</v>
      </c>
      <c r="E241" t="s">
        <v>8</v>
      </c>
      <c r="F241">
        <v>34</v>
      </c>
      <c r="G241">
        <v>2.1800000000000002</v>
      </c>
      <c r="H241">
        <f>Sales_Data[[#This Row],[Quantity]]*Sales_Data[[#This Row],[UnitPrice]]</f>
        <v>74.12</v>
      </c>
    </row>
    <row r="242" spans="1:8" hidden="1" x14ac:dyDescent="0.25">
      <c r="A242" s="1">
        <v>44551</v>
      </c>
      <c r="B242" t="s">
        <v>6</v>
      </c>
      <c r="C242" t="s">
        <v>7</v>
      </c>
      <c r="D242" t="s">
        <v>13</v>
      </c>
      <c r="E242" t="s">
        <v>14</v>
      </c>
      <c r="F242">
        <v>245</v>
      </c>
      <c r="G242">
        <v>1.8699999999999999</v>
      </c>
      <c r="H242">
        <f>Sales_Data[[#This Row],[Quantity]]*Sales_Data[[#This Row],[UnitPrice]]</f>
        <v>458.15</v>
      </c>
    </row>
    <row r="243" spans="1:8" hidden="1" x14ac:dyDescent="0.25">
      <c r="A243" s="1">
        <v>44554</v>
      </c>
      <c r="B243" t="s">
        <v>6</v>
      </c>
      <c r="C243" t="s">
        <v>7</v>
      </c>
      <c r="D243" t="s">
        <v>22</v>
      </c>
      <c r="E243" t="s">
        <v>23</v>
      </c>
      <c r="F243">
        <v>30</v>
      </c>
      <c r="G243">
        <v>3.49</v>
      </c>
      <c r="H243">
        <f>Sales_Data[[#This Row],[Quantity]]*Sales_Data[[#This Row],[UnitPrice]]</f>
        <v>104.7</v>
      </c>
    </row>
    <row r="244" spans="1:8" hidden="1" x14ac:dyDescent="0.25">
      <c r="A244" s="1">
        <v>44557</v>
      </c>
      <c r="B244" t="s">
        <v>19</v>
      </c>
      <c r="C244" t="s">
        <v>20</v>
      </c>
      <c r="D244" t="s">
        <v>9</v>
      </c>
      <c r="E244" t="s">
        <v>11</v>
      </c>
      <c r="F244">
        <v>30</v>
      </c>
      <c r="G244">
        <v>1.87</v>
      </c>
      <c r="H244">
        <f>Sales_Data[[#This Row],[Quantity]]*Sales_Data[[#This Row],[UnitPrice]]</f>
        <v>56.1</v>
      </c>
    </row>
    <row r="245" spans="1:8" hidden="1" x14ac:dyDescent="0.25">
      <c r="A245" s="1">
        <v>44560</v>
      </c>
      <c r="B245" t="s">
        <v>19</v>
      </c>
      <c r="C245" t="s">
        <v>20</v>
      </c>
      <c r="D245" t="s">
        <v>13</v>
      </c>
      <c r="E245" t="s">
        <v>15</v>
      </c>
      <c r="F245">
        <v>44</v>
      </c>
      <c r="G245">
        <v>2.84</v>
      </c>
      <c r="H245">
        <f>Sales_Data[[#This Row],[Quantity]]*Sales_Data[[#This Row],[UnitPrice]]</f>
        <v>124.96</v>
      </c>
    </row>
    <row r="246" spans="1:8" hidden="1" x14ac:dyDescent="0.25">
      <c r="A246" s="35"/>
      <c r="B246" t="s">
        <v>6</v>
      </c>
      <c r="G246" s="36"/>
      <c r="H246" s="36">
        <f>Sales_Data[[#This Row],[Quantity]]*Sales_Data[[#This Row],[UnitPrice]]</f>
        <v>0</v>
      </c>
    </row>
  </sheetData>
  <dataValidations count="4">
    <dataValidation type="date" allowBlank="1" showInputMessage="1" showErrorMessage="1" sqref="A1:A1048576" xr:uid="{87EE5F7B-2380-431B-A34B-83CF204AD0BC}">
      <formula1>43831</formula1>
      <formula2>44957</formula2>
    </dataValidation>
    <dataValidation type="list" allowBlank="1" showInputMessage="1" showErrorMessage="1" sqref="B1:B1048576" xr:uid="{C2081787-4899-4674-B2E4-526695B638B2}">
      <formula1>$B:$B</formula1>
    </dataValidation>
    <dataValidation type="list" allowBlank="1" showInputMessage="1" showErrorMessage="1" sqref="C1:C245 C247:C1048576" xr:uid="{203E7956-9496-43B2-A557-16A1D75DD100}">
      <formula1>$C$227</formula1>
    </dataValidation>
    <dataValidation type="list" allowBlank="1" showInputMessage="1" showErrorMessage="1" sqref="C246" xr:uid="{2FB726D7-7B9F-408D-BAD7-D31E502C318D}">
      <formula1>$C$227:$C$245</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D4EB6-15AA-4E2A-8710-29C8012F0C57}">
  <sheetPr codeName="Sheet3"/>
  <dimension ref="A1:E25"/>
  <sheetViews>
    <sheetView workbookViewId="0">
      <selection activeCell="H9" sqref="H9"/>
    </sheetView>
  </sheetViews>
  <sheetFormatPr defaultRowHeight="15" x14ac:dyDescent="0.25"/>
  <cols>
    <col min="5" max="5" width="14.5703125" customWidth="1"/>
  </cols>
  <sheetData>
    <row r="1" spans="1:5" x14ac:dyDescent="0.25">
      <c r="A1" s="29" t="s">
        <v>227</v>
      </c>
      <c r="B1" s="29" t="s">
        <v>228</v>
      </c>
      <c r="C1" s="29" t="s">
        <v>229</v>
      </c>
      <c r="D1" s="30" t="s">
        <v>230</v>
      </c>
      <c r="E1" s="30" t="s">
        <v>231</v>
      </c>
    </row>
    <row r="2" spans="1:5" x14ac:dyDescent="0.25">
      <c r="A2" s="31" t="s">
        <v>208</v>
      </c>
      <c r="B2" s="31" t="s">
        <v>232</v>
      </c>
      <c r="C2" s="31" t="s">
        <v>233</v>
      </c>
      <c r="D2" s="31" t="s">
        <v>234</v>
      </c>
      <c r="E2" s="32">
        <v>65000</v>
      </c>
    </row>
    <row r="3" spans="1:5" x14ac:dyDescent="0.25">
      <c r="A3" s="31" t="s">
        <v>235</v>
      </c>
      <c r="B3" s="31" t="s">
        <v>236</v>
      </c>
      <c r="C3" s="31" t="s">
        <v>237</v>
      </c>
      <c r="D3" s="31" t="s">
        <v>238</v>
      </c>
      <c r="E3" s="32">
        <v>62000</v>
      </c>
    </row>
    <row r="4" spans="1:5" x14ac:dyDescent="0.25">
      <c r="A4" s="31" t="s">
        <v>239</v>
      </c>
      <c r="B4" s="31" t="s">
        <v>240</v>
      </c>
      <c r="C4" s="31" t="s">
        <v>241</v>
      </c>
      <c r="D4" s="31" t="s">
        <v>238</v>
      </c>
      <c r="E4" s="32">
        <v>68000</v>
      </c>
    </row>
    <row r="5" spans="1:5" x14ac:dyDescent="0.25">
      <c r="A5" s="31" t="s">
        <v>242</v>
      </c>
      <c r="B5" s="31" t="s">
        <v>243</v>
      </c>
      <c r="C5" s="31" t="s">
        <v>233</v>
      </c>
      <c r="D5" s="31" t="s">
        <v>234</v>
      </c>
      <c r="E5" s="32">
        <v>64000</v>
      </c>
    </row>
    <row r="6" spans="1:5" x14ac:dyDescent="0.25">
      <c r="A6" s="31" t="s">
        <v>244</v>
      </c>
      <c r="B6" s="31" t="s">
        <v>245</v>
      </c>
      <c r="C6" s="31" t="s">
        <v>241</v>
      </c>
      <c r="D6" s="31" t="s">
        <v>238</v>
      </c>
      <c r="E6" s="32">
        <v>66000</v>
      </c>
    </row>
    <row r="7" spans="1:5" x14ac:dyDescent="0.25">
      <c r="A7" s="31" t="s">
        <v>246</v>
      </c>
      <c r="B7" s="31" t="s">
        <v>247</v>
      </c>
      <c r="C7" s="31" t="s">
        <v>237</v>
      </c>
      <c r="D7" s="31" t="s">
        <v>238</v>
      </c>
      <c r="E7" s="32">
        <v>63000</v>
      </c>
    </row>
    <row r="8" spans="1:5" x14ac:dyDescent="0.25">
      <c r="A8" s="31" t="s">
        <v>248</v>
      </c>
      <c r="B8" s="31" t="s">
        <v>249</v>
      </c>
      <c r="C8" s="31" t="s">
        <v>241</v>
      </c>
      <c r="D8" s="31" t="s">
        <v>238</v>
      </c>
      <c r="E8" s="32">
        <v>61000</v>
      </c>
    </row>
    <row r="9" spans="1:5" x14ac:dyDescent="0.25">
      <c r="A9" s="31" t="s">
        <v>250</v>
      </c>
      <c r="B9" s="31" t="s">
        <v>251</v>
      </c>
      <c r="C9" s="31" t="s">
        <v>233</v>
      </c>
      <c r="D9" s="31" t="s">
        <v>234</v>
      </c>
      <c r="E9" s="32">
        <v>60000</v>
      </c>
    </row>
    <row r="10" spans="1:5" x14ac:dyDescent="0.25">
      <c r="A10" s="31" t="s">
        <v>252</v>
      </c>
      <c r="B10" s="31" t="s">
        <v>253</v>
      </c>
      <c r="C10" s="31" t="s">
        <v>237</v>
      </c>
      <c r="D10" s="31" t="s">
        <v>238</v>
      </c>
      <c r="E10" s="32">
        <v>58000</v>
      </c>
    </row>
    <row r="11" spans="1:5" x14ac:dyDescent="0.25">
      <c r="A11" s="31" t="s">
        <v>254</v>
      </c>
      <c r="B11" s="31" t="s">
        <v>255</v>
      </c>
      <c r="C11" s="31" t="s">
        <v>233</v>
      </c>
      <c r="D11" s="31" t="s">
        <v>234</v>
      </c>
      <c r="E11" s="32">
        <v>70000</v>
      </c>
    </row>
    <row r="12" spans="1:5" x14ac:dyDescent="0.25">
      <c r="A12" s="31" t="s">
        <v>256</v>
      </c>
      <c r="B12" s="31" t="s">
        <v>257</v>
      </c>
      <c r="C12" s="31" t="s">
        <v>258</v>
      </c>
      <c r="D12" s="31" t="s">
        <v>238</v>
      </c>
      <c r="E12" s="32">
        <v>55000</v>
      </c>
    </row>
    <row r="13" spans="1:5" x14ac:dyDescent="0.25">
      <c r="A13" s="31" t="s">
        <v>259</v>
      </c>
      <c r="B13" s="31" t="s">
        <v>260</v>
      </c>
      <c r="C13" s="31" t="s">
        <v>237</v>
      </c>
      <c r="D13" s="31" t="s">
        <v>238</v>
      </c>
      <c r="E13" s="32">
        <v>57000</v>
      </c>
    </row>
    <row r="14" spans="1:5" x14ac:dyDescent="0.25">
      <c r="A14" s="31" t="s">
        <v>261</v>
      </c>
      <c r="B14" s="31" t="s">
        <v>262</v>
      </c>
      <c r="C14" s="31" t="s">
        <v>233</v>
      </c>
      <c r="D14" s="31" t="s">
        <v>234</v>
      </c>
      <c r="E14" s="32">
        <v>59000</v>
      </c>
    </row>
    <row r="15" spans="1:5" x14ac:dyDescent="0.25">
      <c r="A15" s="31" t="s">
        <v>263</v>
      </c>
      <c r="B15" s="31" t="s">
        <v>264</v>
      </c>
      <c r="C15" s="31" t="s">
        <v>241</v>
      </c>
      <c r="D15" s="31" t="s">
        <v>238</v>
      </c>
      <c r="E15" s="32">
        <v>68000</v>
      </c>
    </row>
    <row r="16" spans="1:5" x14ac:dyDescent="0.25">
      <c r="A16" s="31" t="s">
        <v>265</v>
      </c>
      <c r="B16" s="31" t="s">
        <v>266</v>
      </c>
      <c r="C16" s="31" t="s">
        <v>258</v>
      </c>
      <c r="D16" s="31" t="s">
        <v>234</v>
      </c>
      <c r="E16" s="32">
        <v>72000</v>
      </c>
    </row>
    <row r="17" spans="1:5" x14ac:dyDescent="0.25">
      <c r="A17" s="31" t="s">
        <v>11</v>
      </c>
      <c r="B17" s="31" t="s">
        <v>267</v>
      </c>
      <c r="C17" s="31" t="s">
        <v>237</v>
      </c>
      <c r="D17" s="31" t="s">
        <v>238</v>
      </c>
      <c r="E17" s="32">
        <v>75000</v>
      </c>
    </row>
    <row r="18" spans="1:5" x14ac:dyDescent="0.25">
      <c r="A18" s="31" t="s">
        <v>268</v>
      </c>
      <c r="B18" s="31" t="s">
        <v>269</v>
      </c>
      <c r="C18" s="31" t="s">
        <v>233</v>
      </c>
      <c r="D18" s="31" t="s">
        <v>234</v>
      </c>
      <c r="E18" s="32">
        <v>71000</v>
      </c>
    </row>
    <row r="19" spans="1:5" x14ac:dyDescent="0.25">
      <c r="A19" s="31" t="s">
        <v>270</v>
      </c>
      <c r="B19" s="31" t="s">
        <v>271</v>
      </c>
      <c r="C19" s="31" t="s">
        <v>241</v>
      </c>
      <c r="D19" s="31" t="s">
        <v>238</v>
      </c>
      <c r="E19" s="32">
        <v>56000</v>
      </c>
    </row>
    <row r="20" spans="1:5" x14ac:dyDescent="0.25">
      <c r="A20" s="31" t="s">
        <v>272</v>
      </c>
      <c r="B20" s="31" t="s">
        <v>273</v>
      </c>
      <c r="C20" s="31" t="s">
        <v>258</v>
      </c>
      <c r="D20" s="31" t="s">
        <v>234</v>
      </c>
      <c r="E20" s="32">
        <v>58000</v>
      </c>
    </row>
    <row r="21" spans="1:5" x14ac:dyDescent="0.25">
      <c r="A21" s="31" t="s">
        <v>274</v>
      </c>
      <c r="B21" s="31" t="s">
        <v>275</v>
      </c>
      <c r="C21" s="31" t="s">
        <v>241</v>
      </c>
      <c r="D21" s="31" t="s">
        <v>238</v>
      </c>
      <c r="E21" s="32">
        <v>55000</v>
      </c>
    </row>
    <row r="22" spans="1:5" x14ac:dyDescent="0.25">
      <c r="A22" s="31" t="s">
        <v>276</v>
      </c>
      <c r="B22" s="31" t="s">
        <v>277</v>
      </c>
      <c r="C22" s="31" t="s">
        <v>233</v>
      </c>
      <c r="D22" s="31" t="s">
        <v>234</v>
      </c>
      <c r="E22" s="32">
        <v>65000</v>
      </c>
    </row>
    <row r="23" spans="1:5" x14ac:dyDescent="0.25">
      <c r="A23" s="31" t="s">
        <v>278</v>
      </c>
      <c r="B23" s="31" t="s">
        <v>279</v>
      </c>
      <c r="C23" s="31" t="s">
        <v>233</v>
      </c>
      <c r="D23" s="31" t="s">
        <v>234</v>
      </c>
      <c r="E23" s="32">
        <v>63000</v>
      </c>
    </row>
    <row r="24" spans="1:5" x14ac:dyDescent="0.25">
      <c r="A24" s="31" t="s">
        <v>280</v>
      </c>
      <c r="B24" s="31" t="s">
        <v>269</v>
      </c>
      <c r="C24" s="31" t="s">
        <v>258</v>
      </c>
      <c r="D24" s="31" t="s">
        <v>234</v>
      </c>
      <c r="E24" s="32">
        <v>68000</v>
      </c>
    </row>
    <row r="25" spans="1:5" x14ac:dyDescent="0.25">
      <c r="A25" s="31" t="s">
        <v>281</v>
      </c>
      <c r="B25" s="31" t="s">
        <v>282</v>
      </c>
      <c r="C25" s="31" t="s">
        <v>258</v>
      </c>
      <c r="D25" s="31" t="s">
        <v>234</v>
      </c>
      <c r="E25" s="32">
        <v>70000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4B781-132F-4C4B-BAF2-86483035F2B7}">
  <sheetPr codeName="Sheet4"/>
  <dimension ref="A1:G13"/>
  <sheetViews>
    <sheetView workbookViewId="0">
      <selection activeCell="G8" sqref="G8"/>
    </sheetView>
  </sheetViews>
  <sheetFormatPr defaultRowHeight="15" x14ac:dyDescent="0.25"/>
  <cols>
    <col min="1" max="1" width="14.5703125" customWidth="1"/>
    <col min="5" max="5" width="10.140625" customWidth="1"/>
    <col min="6" max="6" width="10.42578125" customWidth="1"/>
  </cols>
  <sheetData>
    <row r="1" spans="1:7" x14ac:dyDescent="0.25">
      <c r="A1" s="20" t="s">
        <v>113</v>
      </c>
      <c r="B1" s="21" t="s">
        <v>203</v>
      </c>
      <c r="C1" s="21" t="s">
        <v>114</v>
      </c>
      <c r="D1" s="21" t="s">
        <v>115</v>
      </c>
      <c r="E1" s="22" t="s">
        <v>204</v>
      </c>
      <c r="F1" s="28" t="s">
        <v>225</v>
      </c>
      <c r="G1" s="28" t="s">
        <v>226</v>
      </c>
    </row>
    <row r="2" spans="1:7" x14ac:dyDescent="0.25">
      <c r="A2" s="23" t="s">
        <v>213</v>
      </c>
      <c r="B2" t="s">
        <v>179</v>
      </c>
      <c r="C2" t="s">
        <v>205</v>
      </c>
      <c r="D2">
        <v>23</v>
      </c>
      <c r="E2" s="24" t="s">
        <v>206</v>
      </c>
    </row>
    <row r="3" spans="1:7" x14ac:dyDescent="0.25">
      <c r="A3" s="23" t="s">
        <v>214</v>
      </c>
      <c r="B3" t="s">
        <v>179</v>
      </c>
      <c r="C3" t="s">
        <v>205</v>
      </c>
      <c r="D3">
        <v>18</v>
      </c>
      <c r="E3" s="24" t="s">
        <v>206</v>
      </c>
    </row>
    <row r="4" spans="1:7" x14ac:dyDescent="0.25">
      <c r="A4" s="23" t="s">
        <v>215</v>
      </c>
      <c r="B4" t="s">
        <v>179</v>
      </c>
      <c r="C4" t="s">
        <v>207</v>
      </c>
      <c r="D4">
        <v>19</v>
      </c>
      <c r="E4" s="24" t="s">
        <v>206</v>
      </c>
    </row>
    <row r="5" spans="1:7" x14ac:dyDescent="0.25">
      <c r="A5" s="23" t="s">
        <v>216</v>
      </c>
      <c r="B5" t="s">
        <v>179</v>
      </c>
      <c r="C5" t="s">
        <v>207</v>
      </c>
      <c r="D5">
        <v>22</v>
      </c>
      <c r="E5" s="24" t="s">
        <v>209</v>
      </c>
    </row>
    <row r="6" spans="1:7" x14ac:dyDescent="0.25">
      <c r="A6" s="23" t="s">
        <v>217</v>
      </c>
      <c r="B6" t="s">
        <v>210</v>
      </c>
      <c r="C6" t="s">
        <v>205</v>
      </c>
      <c r="D6">
        <v>31</v>
      </c>
      <c r="E6" s="24" t="s">
        <v>209</v>
      </c>
    </row>
    <row r="7" spans="1:7" x14ac:dyDescent="0.25">
      <c r="A7" s="23" t="s">
        <v>218</v>
      </c>
      <c r="B7" t="s">
        <v>210</v>
      </c>
      <c r="C7" t="s">
        <v>207</v>
      </c>
      <c r="D7">
        <v>25</v>
      </c>
      <c r="E7" s="24" t="s">
        <v>209</v>
      </c>
    </row>
    <row r="8" spans="1:7" x14ac:dyDescent="0.25">
      <c r="A8" s="23" t="s">
        <v>219</v>
      </c>
      <c r="B8" t="s">
        <v>211</v>
      </c>
      <c r="C8" t="s">
        <v>207</v>
      </c>
      <c r="D8">
        <v>35</v>
      </c>
      <c r="E8" s="24" t="s">
        <v>209</v>
      </c>
    </row>
    <row r="9" spans="1:7" x14ac:dyDescent="0.25">
      <c r="A9" s="23" t="s">
        <v>220</v>
      </c>
      <c r="B9" t="s">
        <v>211</v>
      </c>
      <c r="C9" t="s">
        <v>207</v>
      </c>
      <c r="D9">
        <v>31</v>
      </c>
      <c r="E9" s="24" t="s">
        <v>209</v>
      </c>
    </row>
    <row r="10" spans="1:7" x14ac:dyDescent="0.25">
      <c r="A10" s="23" t="s">
        <v>221</v>
      </c>
      <c r="B10" t="s">
        <v>211</v>
      </c>
      <c r="C10" t="s">
        <v>207</v>
      </c>
      <c r="D10">
        <v>37</v>
      </c>
      <c r="E10" s="24" t="s">
        <v>206</v>
      </c>
    </row>
    <row r="11" spans="1:7" x14ac:dyDescent="0.25">
      <c r="A11" s="23" t="s">
        <v>222</v>
      </c>
      <c r="B11" t="s">
        <v>212</v>
      </c>
      <c r="C11" t="s">
        <v>205</v>
      </c>
      <c r="D11">
        <v>52</v>
      </c>
      <c r="E11" s="24" t="s">
        <v>206</v>
      </c>
    </row>
    <row r="12" spans="1:7" x14ac:dyDescent="0.25">
      <c r="A12" s="23" t="s">
        <v>223</v>
      </c>
      <c r="B12" t="s">
        <v>212</v>
      </c>
      <c r="C12" t="s">
        <v>205</v>
      </c>
      <c r="D12">
        <v>58</v>
      </c>
      <c r="E12" s="24" t="s">
        <v>209</v>
      </c>
    </row>
    <row r="13" spans="1:7" x14ac:dyDescent="0.25">
      <c r="A13" s="25" t="s">
        <v>224</v>
      </c>
      <c r="B13" s="26" t="s">
        <v>212</v>
      </c>
      <c r="C13" s="26" t="s">
        <v>207</v>
      </c>
      <c r="D13" s="26">
        <v>43</v>
      </c>
      <c r="E13" s="27" t="s">
        <v>209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577E-1831-46DE-9A2F-9FD8DC19D4B9}">
  <sheetPr codeName="Sheet5"/>
  <dimension ref="A1:Q10"/>
  <sheetViews>
    <sheetView workbookViewId="0">
      <selection activeCell="Q1" sqref="Q1"/>
    </sheetView>
  </sheetViews>
  <sheetFormatPr defaultRowHeight="15" x14ac:dyDescent="0.25"/>
  <sheetData>
    <row r="1" spans="1:17" x14ac:dyDescent="0.25">
      <c r="B1" t="s">
        <v>112</v>
      </c>
      <c r="C1" t="s">
        <v>113</v>
      </c>
      <c r="D1" t="s">
        <v>114</v>
      </c>
      <c r="E1" t="s">
        <v>115</v>
      </c>
      <c r="F1" t="s">
        <v>116</v>
      </c>
      <c r="G1" t="s">
        <v>117</v>
      </c>
      <c r="H1" t="s">
        <v>118</v>
      </c>
      <c r="I1" t="s">
        <v>119</v>
      </c>
      <c r="J1" t="s">
        <v>121</v>
      </c>
      <c r="K1" t="s">
        <v>122</v>
      </c>
      <c r="L1" t="s">
        <v>2</v>
      </c>
      <c r="M1" t="s">
        <v>123</v>
      </c>
      <c r="N1" t="s">
        <v>124</v>
      </c>
      <c r="O1" t="s">
        <v>125</v>
      </c>
      <c r="P1" t="s">
        <v>120</v>
      </c>
      <c r="Q1" t="s">
        <v>202</v>
      </c>
    </row>
    <row r="2" spans="1:17" x14ac:dyDescent="0.25">
      <c r="A2">
        <v>158</v>
      </c>
      <c r="B2">
        <v>62</v>
      </c>
      <c r="C2" t="s">
        <v>189</v>
      </c>
      <c r="D2" t="s">
        <v>126</v>
      </c>
      <c r="E2">
        <v>21</v>
      </c>
      <c r="F2">
        <v>198</v>
      </c>
      <c r="G2">
        <v>90</v>
      </c>
      <c r="H2" t="s">
        <v>127</v>
      </c>
      <c r="I2" t="s">
        <v>128</v>
      </c>
      <c r="J2">
        <v>2016</v>
      </c>
      <c r="K2" t="s">
        <v>129</v>
      </c>
      <c r="L2" t="s">
        <v>130</v>
      </c>
      <c r="M2" t="s">
        <v>131</v>
      </c>
      <c r="N2" t="s">
        <v>132</v>
      </c>
      <c r="O2" t="s">
        <v>133</v>
      </c>
      <c r="P2" t="str">
        <f>_xlfn.CONCAT(K2,"  ",J2)</f>
        <v>Summer  2016</v>
      </c>
    </row>
    <row r="3" spans="1:17" x14ac:dyDescent="0.25">
      <c r="A3">
        <v>161</v>
      </c>
      <c r="B3">
        <v>65</v>
      </c>
      <c r="C3" t="s">
        <v>190</v>
      </c>
      <c r="D3" t="s">
        <v>134</v>
      </c>
      <c r="E3">
        <v>21</v>
      </c>
      <c r="F3">
        <v>165</v>
      </c>
      <c r="G3">
        <v>49</v>
      </c>
      <c r="H3" t="s">
        <v>135</v>
      </c>
      <c r="I3" t="s">
        <v>136</v>
      </c>
      <c r="J3">
        <v>2016</v>
      </c>
      <c r="K3" t="s">
        <v>129</v>
      </c>
      <c r="L3" t="s">
        <v>130</v>
      </c>
      <c r="M3" t="s">
        <v>137</v>
      </c>
      <c r="N3" t="s">
        <v>138</v>
      </c>
      <c r="O3" t="s">
        <v>133</v>
      </c>
    </row>
    <row r="4" spans="1:17" x14ac:dyDescent="0.25">
      <c r="A4">
        <v>175</v>
      </c>
      <c r="B4">
        <v>73</v>
      </c>
      <c r="C4" t="s">
        <v>191</v>
      </c>
      <c r="D4" t="s">
        <v>126</v>
      </c>
      <c r="E4">
        <v>31</v>
      </c>
      <c r="F4">
        <v>182</v>
      </c>
      <c r="G4">
        <v>86</v>
      </c>
      <c r="H4" t="s">
        <v>139</v>
      </c>
      <c r="I4" t="s">
        <v>140</v>
      </c>
      <c r="J4">
        <v>2016</v>
      </c>
      <c r="K4" t="s">
        <v>129</v>
      </c>
      <c r="L4" t="s">
        <v>130</v>
      </c>
      <c r="M4" t="s">
        <v>141</v>
      </c>
      <c r="N4" t="s">
        <v>142</v>
      </c>
      <c r="O4" t="s">
        <v>143</v>
      </c>
    </row>
    <row r="5" spans="1:17" x14ac:dyDescent="0.25">
      <c r="A5">
        <v>450</v>
      </c>
      <c r="B5">
        <v>250</v>
      </c>
      <c r="C5" t="s">
        <v>144</v>
      </c>
      <c r="D5" t="s">
        <v>126</v>
      </c>
      <c r="E5">
        <v>26</v>
      </c>
      <c r="F5">
        <v>170</v>
      </c>
      <c r="G5">
        <v>80</v>
      </c>
      <c r="H5" t="s">
        <v>145</v>
      </c>
      <c r="I5" t="s">
        <v>146</v>
      </c>
      <c r="J5">
        <v>2016</v>
      </c>
      <c r="K5" t="s">
        <v>129</v>
      </c>
      <c r="L5" t="s">
        <v>130</v>
      </c>
      <c r="M5" t="s">
        <v>147</v>
      </c>
      <c r="N5" t="s">
        <v>148</v>
      </c>
      <c r="O5" t="s">
        <v>133</v>
      </c>
    </row>
    <row r="6" spans="1:17" x14ac:dyDescent="0.25">
      <c r="A6">
        <v>794</v>
      </c>
      <c r="B6">
        <v>455</v>
      </c>
      <c r="C6" t="s">
        <v>149</v>
      </c>
      <c r="D6" t="s">
        <v>126</v>
      </c>
      <c r="E6">
        <v>24</v>
      </c>
      <c r="F6">
        <v>161</v>
      </c>
      <c r="G6">
        <v>62</v>
      </c>
      <c r="H6" t="s">
        <v>150</v>
      </c>
      <c r="I6" t="s">
        <v>151</v>
      </c>
      <c r="J6">
        <v>2016</v>
      </c>
      <c r="K6" t="s">
        <v>129</v>
      </c>
      <c r="L6" t="s">
        <v>130</v>
      </c>
      <c r="M6" t="s">
        <v>152</v>
      </c>
      <c r="N6" t="s">
        <v>153</v>
      </c>
      <c r="O6" t="s">
        <v>143</v>
      </c>
    </row>
    <row r="7" spans="1:17" x14ac:dyDescent="0.25">
      <c r="A7">
        <v>796</v>
      </c>
      <c r="B7">
        <v>455</v>
      </c>
      <c r="C7" t="s">
        <v>149</v>
      </c>
      <c r="D7" t="s">
        <v>126</v>
      </c>
      <c r="E7">
        <v>24</v>
      </c>
      <c r="F7">
        <v>161</v>
      </c>
      <c r="G7">
        <v>62</v>
      </c>
      <c r="H7" t="s">
        <v>150</v>
      </c>
      <c r="I7" t="s">
        <v>151</v>
      </c>
      <c r="J7">
        <v>2016</v>
      </c>
      <c r="K7" t="s">
        <v>129</v>
      </c>
      <c r="L7" t="s">
        <v>130</v>
      </c>
      <c r="M7" t="s">
        <v>152</v>
      </c>
      <c r="N7" t="s">
        <v>154</v>
      </c>
      <c r="O7" t="s">
        <v>143</v>
      </c>
    </row>
    <row r="8" spans="1:17" x14ac:dyDescent="0.25">
      <c r="A8">
        <v>797</v>
      </c>
      <c r="B8">
        <v>455</v>
      </c>
      <c r="C8" t="s">
        <v>149</v>
      </c>
      <c r="D8" t="s">
        <v>126</v>
      </c>
      <c r="E8">
        <v>24</v>
      </c>
      <c r="F8">
        <v>161</v>
      </c>
      <c r="G8">
        <v>62</v>
      </c>
      <c r="H8" t="s">
        <v>150</v>
      </c>
      <c r="I8" t="s">
        <v>151</v>
      </c>
      <c r="J8">
        <v>2016</v>
      </c>
      <c r="K8" t="s">
        <v>129</v>
      </c>
      <c r="L8" t="s">
        <v>130</v>
      </c>
      <c r="M8" t="s">
        <v>152</v>
      </c>
      <c r="N8" t="s">
        <v>155</v>
      </c>
      <c r="O8" t="s">
        <v>133</v>
      </c>
    </row>
    <row r="9" spans="1:17" x14ac:dyDescent="0.25">
      <c r="A9">
        <v>814</v>
      </c>
      <c r="B9">
        <v>465</v>
      </c>
      <c r="C9" t="s">
        <v>195</v>
      </c>
      <c r="D9" t="s">
        <v>126</v>
      </c>
      <c r="E9">
        <v>30</v>
      </c>
      <c r="F9">
        <v>197</v>
      </c>
      <c r="G9">
        <v>92</v>
      </c>
      <c r="H9" t="s">
        <v>156</v>
      </c>
      <c r="I9" t="s">
        <v>157</v>
      </c>
      <c r="J9">
        <v>2016</v>
      </c>
      <c r="K9" t="s">
        <v>129</v>
      </c>
      <c r="L9" t="s">
        <v>130</v>
      </c>
      <c r="M9" t="s">
        <v>158</v>
      </c>
      <c r="N9" t="s">
        <v>159</v>
      </c>
      <c r="O9" t="s">
        <v>133</v>
      </c>
    </row>
    <row r="10" spans="1:17" x14ac:dyDescent="0.25">
      <c r="A10">
        <v>1029</v>
      </c>
      <c r="B10">
        <v>576</v>
      </c>
      <c r="C10" t="s">
        <v>196</v>
      </c>
      <c r="D10" t="s">
        <v>126</v>
      </c>
      <c r="E10">
        <v>23</v>
      </c>
      <c r="F10">
        <v>198</v>
      </c>
      <c r="G10">
        <v>93</v>
      </c>
      <c r="H10" t="s">
        <v>160</v>
      </c>
      <c r="I10" t="s">
        <v>161</v>
      </c>
      <c r="J10">
        <v>2016</v>
      </c>
      <c r="K10" t="s">
        <v>129</v>
      </c>
      <c r="L10" t="s">
        <v>130</v>
      </c>
      <c r="M10" t="s">
        <v>162</v>
      </c>
      <c r="N10" t="s">
        <v>163</v>
      </c>
      <c r="O10"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28D1-41B2-457D-9961-2C132729125F}">
  <sheetPr codeName="Sheet6"/>
  <dimension ref="A1:P19"/>
  <sheetViews>
    <sheetView workbookViewId="0">
      <selection activeCell="O10" sqref="A1:O10"/>
    </sheetView>
  </sheetViews>
  <sheetFormatPr defaultRowHeight="15" x14ac:dyDescent="0.25"/>
  <sheetData>
    <row r="1" spans="1:16" x14ac:dyDescent="0.25">
      <c r="B1" t="s">
        <v>112</v>
      </c>
      <c r="C1" t="s">
        <v>113</v>
      </c>
      <c r="D1" t="s">
        <v>114</v>
      </c>
      <c r="E1" t="s">
        <v>115</v>
      </c>
      <c r="F1" t="s">
        <v>116</v>
      </c>
      <c r="G1" t="s">
        <v>117</v>
      </c>
      <c r="H1" t="s">
        <v>118</v>
      </c>
      <c r="I1" t="s">
        <v>119</v>
      </c>
      <c r="J1" t="s">
        <v>121</v>
      </c>
      <c r="K1" t="s">
        <v>122</v>
      </c>
      <c r="L1" t="s">
        <v>2</v>
      </c>
      <c r="M1" t="s">
        <v>123</v>
      </c>
      <c r="N1" t="s">
        <v>124</v>
      </c>
      <c r="O1" t="s">
        <v>125</v>
      </c>
      <c r="P1" t="s">
        <v>197</v>
      </c>
    </row>
    <row r="2" spans="1:16" x14ac:dyDescent="0.25">
      <c r="A2">
        <v>158</v>
      </c>
      <c r="B2">
        <v>62</v>
      </c>
      <c r="C2" t="s">
        <v>189</v>
      </c>
      <c r="D2" t="s">
        <v>126</v>
      </c>
      <c r="E2">
        <v>21</v>
      </c>
      <c r="F2">
        <v>198</v>
      </c>
      <c r="G2">
        <v>90</v>
      </c>
      <c r="H2" t="s">
        <v>127</v>
      </c>
      <c r="I2" t="s">
        <v>128</v>
      </c>
      <c r="J2">
        <v>2016</v>
      </c>
      <c r="K2" t="s">
        <v>129</v>
      </c>
      <c r="L2" t="s">
        <v>130</v>
      </c>
      <c r="M2" t="s">
        <v>131</v>
      </c>
      <c r="N2" t="s">
        <v>132</v>
      </c>
      <c r="O2" t="s">
        <v>133</v>
      </c>
      <c r="P2" t="str">
        <f>TRIM(C2)</f>
        <v>Giovanni Abagnale</v>
      </c>
    </row>
    <row r="3" spans="1:16" x14ac:dyDescent="0.25">
      <c r="A3">
        <v>161</v>
      </c>
      <c r="B3">
        <v>65</v>
      </c>
      <c r="C3" t="s">
        <v>190</v>
      </c>
      <c r="D3" t="s">
        <v>134</v>
      </c>
      <c r="E3">
        <v>21</v>
      </c>
      <c r="F3">
        <v>165</v>
      </c>
      <c r="G3">
        <v>49</v>
      </c>
      <c r="H3" t="s">
        <v>135</v>
      </c>
      <c r="I3" t="s">
        <v>136</v>
      </c>
      <c r="J3">
        <v>2016</v>
      </c>
      <c r="K3" t="s">
        <v>129</v>
      </c>
      <c r="L3" t="s">
        <v>130</v>
      </c>
      <c r="M3" t="s">
        <v>137</v>
      </c>
      <c r="N3" t="s">
        <v>138</v>
      </c>
      <c r="O3" t="s">
        <v>133</v>
      </c>
    </row>
    <row r="4" spans="1:16" x14ac:dyDescent="0.25">
      <c r="A4">
        <v>175</v>
      </c>
      <c r="B4">
        <v>73</v>
      </c>
      <c r="C4" t="s">
        <v>191</v>
      </c>
      <c r="D4" t="s">
        <v>126</v>
      </c>
      <c r="E4">
        <v>31</v>
      </c>
      <c r="F4">
        <v>182</v>
      </c>
      <c r="G4">
        <v>86</v>
      </c>
      <c r="H4" t="s">
        <v>139</v>
      </c>
      <c r="I4" t="s">
        <v>140</v>
      </c>
      <c r="J4">
        <v>2016</v>
      </c>
      <c r="K4" t="s">
        <v>129</v>
      </c>
      <c r="L4" t="s">
        <v>130</v>
      </c>
      <c r="M4" t="s">
        <v>141</v>
      </c>
      <c r="N4" t="s">
        <v>142</v>
      </c>
      <c r="O4" t="s">
        <v>143</v>
      </c>
    </row>
    <row r="5" spans="1:16" x14ac:dyDescent="0.25">
      <c r="A5">
        <v>450</v>
      </c>
      <c r="B5">
        <v>250</v>
      </c>
      <c r="C5" t="s">
        <v>144</v>
      </c>
      <c r="D5" t="s">
        <v>126</v>
      </c>
      <c r="E5">
        <v>26</v>
      </c>
      <c r="F5">
        <v>170</v>
      </c>
      <c r="G5">
        <v>80</v>
      </c>
      <c r="H5" t="s">
        <v>145</v>
      </c>
      <c r="I5" t="s">
        <v>146</v>
      </c>
      <c r="J5">
        <v>2016</v>
      </c>
      <c r="K5" t="s">
        <v>129</v>
      </c>
      <c r="L5" t="s">
        <v>130</v>
      </c>
      <c r="M5" t="s">
        <v>147</v>
      </c>
      <c r="N5" t="s">
        <v>148</v>
      </c>
      <c r="O5" t="s">
        <v>133</v>
      </c>
    </row>
    <row r="6" spans="1:16" x14ac:dyDescent="0.25">
      <c r="A6">
        <v>794</v>
      </c>
      <c r="B6">
        <v>455</v>
      </c>
      <c r="C6" t="s">
        <v>149</v>
      </c>
      <c r="D6" t="s">
        <v>126</v>
      </c>
      <c r="E6">
        <v>24</v>
      </c>
      <c r="F6">
        <v>161</v>
      </c>
      <c r="G6">
        <v>62</v>
      </c>
      <c r="H6" t="s">
        <v>150</v>
      </c>
      <c r="I6" t="s">
        <v>151</v>
      </c>
      <c r="J6">
        <v>2016</v>
      </c>
      <c r="K6" t="s">
        <v>129</v>
      </c>
      <c r="L6" t="s">
        <v>130</v>
      </c>
      <c r="M6" t="s">
        <v>152</v>
      </c>
      <c r="N6" t="s">
        <v>153</v>
      </c>
      <c r="O6" t="s">
        <v>143</v>
      </c>
    </row>
    <row r="7" spans="1:16" x14ac:dyDescent="0.25">
      <c r="A7">
        <v>796</v>
      </c>
      <c r="B7">
        <v>455</v>
      </c>
      <c r="C7" t="s">
        <v>149</v>
      </c>
      <c r="D7" t="s">
        <v>126</v>
      </c>
      <c r="E7">
        <v>24</v>
      </c>
      <c r="F7">
        <v>161</v>
      </c>
      <c r="G7">
        <v>62</v>
      </c>
      <c r="H7" t="s">
        <v>150</v>
      </c>
      <c r="I7" t="s">
        <v>151</v>
      </c>
      <c r="J7">
        <v>2016</v>
      </c>
      <c r="K7" t="s">
        <v>129</v>
      </c>
      <c r="L7" t="s">
        <v>130</v>
      </c>
      <c r="M7" t="s">
        <v>152</v>
      </c>
      <c r="N7" t="s">
        <v>154</v>
      </c>
      <c r="O7" t="s">
        <v>143</v>
      </c>
    </row>
    <row r="8" spans="1:16" x14ac:dyDescent="0.25">
      <c r="A8">
        <v>797</v>
      </c>
      <c r="B8">
        <v>455</v>
      </c>
      <c r="C8" t="s">
        <v>149</v>
      </c>
      <c r="D8" t="s">
        <v>126</v>
      </c>
      <c r="E8">
        <v>24</v>
      </c>
      <c r="F8">
        <v>161</v>
      </c>
      <c r="G8">
        <v>62</v>
      </c>
      <c r="H8" t="s">
        <v>150</v>
      </c>
      <c r="I8" t="s">
        <v>151</v>
      </c>
      <c r="J8">
        <v>2016</v>
      </c>
      <c r="K8" t="s">
        <v>129</v>
      </c>
      <c r="L8" t="s">
        <v>130</v>
      </c>
      <c r="M8" t="s">
        <v>152</v>
      </c>
      <c r="N8" t="s">
        <v>155</v>
      </c>
      <c r="O8" t="s">
        <v>133</v>
      </c>
    </row>
    <row r="9" spans="1:16" x14ac:dyDescent="0.25">
      <c r="A9">
        <v>814</v>
      </c>
      <c r="B9">
        <v>465</v>
      </c>
      <c r="C9" t="s">
        <v>195</v>
      </c>
      <c r="D9" t="s">
        <v>126</v>
      </c>
      <c r="E9">
        <v>30</v>
      </c>
      <c r="F9">
        <v>197</v>
      </c>
      <c r="G9">
        <v>92</v>
      </c>
      <c r="H9" t="s">
        <v>156</v>
      </c>
      <c r="I9" t="s">
        <v>157</v>
      </c>
      <c r="J9">
        <v>2016</v>
      </c>
      <c r="K9" t="s">
        <v>129</v>
      </c>
      <c r="L9" t="s">
        <v>130</v>
      </c>
      <c r="M9" t="s">
        <v>158</v>
      </c>
      <c r="N9" t="s">
        <v>159</v>
      </c>
      <c r="O9" t="s">
        <v>133</v>
      </c>
    </row>
    <row r="10" spans="1:16" x14ac:dyDescent="0.25">
      <c r="A10">
        <v>1029</v>
      </c>
      <c r="B10">
        <v>576</v>
      </c>
      <c r="C10" t="s">
        <v>196</v>
      </c>
      <c r="D10" t="s">
        <v>126</v>
      </c>
      <c r="E10">
        <v>23</v>
      </c>
      <c r="F10">
        <v>198</v>
      </c>
      <c r="G10">
        <v>93</v>
      </c>
      <c r="H10" t="s">
        <v>160</v>
      </c>
      <c r="I10" t="s">
        <v>161</v>
      </c>
      <c r="J10">
        <v>2016</v>
      </c>
      <c r="K10" t="s">
        <v>129</v>
      </c>
      <c r="L10" t="s">
        <v>130</v>
      </c>
      <c r="M10" t="s">
        <v>162</v>
      </c>
      <c r="N10" t="s">
        <v>163</v>
      </c>
      <c r="O10" t="s">
        <v>133</v>
      </c>
    </row>
    <row r="11" spans="1:16" x14ac:dyDescent="0.25">
      <c r="A11">
        <v>1080</v>
      </c>
      <c r="B11">
        <v>608</v>
      </c>
      <c r="C11" t="s">
        <v>164</v>
      </c>
      <c r="D11" t="s">
        <v>126</v>
      </c>
      <c r="E11">
        <v>20</v>
      </c>
      <c r="F11">
        <v>178</v>
      </c>
      <c r="G11">
        <v>68</v>
      </c>
      <c r="H11" t="s">
        <v>165</v>
      </c>
      <c r="I11" t="s">
        <v>166</v>
      </c>
      <c r="J11">
        <v>2016</v>
      </c>
      <c r="K11" t="s">
        <v>129</v>
      </c>
      <c r="L11" t="s">
        <v>130</v>
      </c>
      <c r="M11" t="s">
        <v>137</v>
      </c>
      <c r="N11" t="s">
        <v>167</v>
      </c>
      <c r="O11" t="s">
        <v>168</v>
      </c>
    </row>
    <row r="12" spans="1:16" x14ac:dyDescent="0.25">
      <c r="A12">
        <v>1228</v>
      </c>
      <c r="B12">
        <v>690</v>
      </c>
      <c r="C12" t="s">
        <v>169</v>
      </c>
      <c r="D12" t="s">
        <v>134</v>
      </c>
      <c r="E12">
        <v>31</v>
      </c>
      <c r="F12">
        <v>172</v>
      </c>
      <c r="G12">
        <v>72</v>
      </c>
      <c r="H12" t="s">
        <v>170</v>
      </c>
      <c r="I12" t="s">
        <v>171</v>
      </c>
      <c r="J12">
        <v>2016</v>
      </c>
      <c r="K12" t="s">
        <v>129</v>
      </c>
      <c r="L12" t="s">
        <v>130</v>
      </c>
      <c r="M12" t="s">
        <v>131</v>
      </c>
      <c r="N12" t="s">
        <v>172</v>
      </c>
      <c r="O12" t="s">
        <v>143</v>
      </c>
    </row>
    <row r="13" spans="1:16" x14ac:dyDescent="0.25">
      <c r="A13">
        <v>1495</v>
      </c>
      <c r="B13">
        <v>832</v>
      </c>
      <c r="C13" t="s">
        <v>173</v>
      </c>
      <c r="D13" t="s">
        <v>134</v>
      </c>
      <c r="E13">
        <v>33</v>
      </c>
      <c r="F13">
        <v>164</v>
      </c>
      <c r="G13">
        <v>51</v>
      </c>
      <c r="H13" t="s">
        <v>198</v>
      </c>
      <c r="I13" t="s">
        <v>174</v>
      </c>
      <c r="J13">
        <v>2016</v>
      </c>
      <c r="K13" t="s">
        <v>129</v>
      </c>
      <c r="L13" t="s">
        <v>130</v>
      </c>
      <c r="M13" t="s">
        <v>175</v>
      </c>
      <c r="N13" t="s">
        <v>176</v>
      </c>
      <c r="O13" t="s">
        <v>168</v>
      </c>
    </row>
    <row r="14" spans="1:16" x14ac:dyDescent="0.25">
      <c r="A14">
        <v>1514</v>
      </c>
      <c r="B14">
        <v>837</v>
      </c>
      <c r="C14" t="s">
        <v>177</v>
      </c>
      <c r="D14" t="s">
        <v>134</v>
      </c>
      <c r="E14">
        <v>26</v>
      </c>
      <c r="F14">
        <v>188</v>
      </c>
      <c r="G14">
        <v>81</v>
      </c>
      <c r="H14" t="s">
        <v>178</v>
      </c>
      <c r="I14" t="s">
        <v>179</v>
      </c>
      <c r="J14">
        <v>2016</v>
      </c>
      <c r="K14" t="s">
        <v>129</v>
      </c>
      <c r="L14" t="s">
        <v>130</v>
      </c>
      <c r="M14" t="s">
        <v>180</v>
      </c>
      <c r="N14" t="s">
        <v>181</v>
      </c>
      <c r="O14" t="s">
        <v>133</v>
      </c>
    </row>
    <row r="15" spans="1:16" x14ac:dyDescent="0.25">
      <c r="A15">
        <v>1529</v>
      </c>
      <c r="B15">
        <v>846</v>
      </c>
      <c r="C15" t="s">
        <v>182</v>
      </c>
      <c r="D15" t="s">
        <v>134</v>
      </c>
      <c r="E15">
        <v>31</v>
      </c>
      <c r="F15">
        <v>193</v>
      </c>
      <c r="G15">
        <v>120</v>
      </c>
      <c r="H15" t="s">
        <v>199</v>
      </c>
      <c r="I15" t="s">
        <v>183</v>
      </c>
      <c r="J15">
        <v>2016</v>
      </c>
      <c r="K15" t="s">
        <v>129</v>
      </c>
      <c r="L15" t="s">
        <v>130</v>
      </c>
      <c r="M15" t="s">
        <v>184</v>
      </c>
      <c r="N15" t="s">
        <v>185</v>
      </c>
      <c r="O15" t="s">
        <v>143</v>
      </c>
    </row>
    <row r="16" spans="1:16" x14ac:dyDescent="0.25">
      <c r="A16">
        <v>1847</v>
      </c>
      <c r="B16">
        <v>1017</v>
      </c>
      <c r="C16" t="s">
        <v>193</v>
      </c>
      <c r="D16" t="s">
        <v>126</v>
      </c>
      <c r="E16">
        <v>27</v>
      </c>
      <c r="F16">
        <v>198</v>
      </c>
      <c r="G16">
        <v>100</v>
      </c>
      <c r="H16" t="s">
        <v>200</v>
      </c>
      <c r="I16" t="s">
        <v>179</v>
      </c>
      <c r="J16">
        <v>2016</v>
      </c>
      <c r="K16" t="s">
        <v>129</v>
      </c>
      <c r="L16" t="s">
        <v>130</v>
      </c>
      <c r="M16" t="s">
        <v>158</v>
      </c>
      <c r="N16" t="s">
        <v>186</v>
      </c>
      <c r="O16" t="s">
        <v>133</v>
      </c>
    </row>
    <row r="17" spans="1:15" x14ac:dyDescent="0.25">
      <c r="A17">
        <v>1848</v>
      </c>
      <c r="B17">
        <v>1017</v>
      </c>
      <c r="C17" t="s">
        <v>194</v>
      </c>
      <c r="D17" t="s">
        <v>126</v>
      </c>
      <c r="E17">
        <v>27</v>
      </c>
      <c r="F17">
        <v>198</v>
      </c>
      <c r="G17">
        <v>100</v>
      </c>
      <c r="H17" t="s">
        <v>201</v>
      </c>
      <c r="I17" t="s">
        <v>179</v>
      </c>
      <c r="J17">
        <v>2016</v>
      </c>
      <c r="K17" t="s">
        <v>129</v>
      </c>
      <c r="L17" t="s">
        <v>130</v>
      </c>
      <c r="M17" t="s">
        <v>158</v>
      </c>
      <c r="N17" t="s">
        <v>187</v>
      </c>
      <c r="O17" t="s">
        <v>133</v>
      </c>
    </row>
    <row r="18" spans="1:15" x14ac:dyDescent="0.25">
      <c r="A18">
        <v>1849</v>
      </c>
      <c r="B18">
        <v>1017</v>
      </c>
      <c r="C18" t="s">
        <v>193</v>
      </c>
      <c r="D18" t="s">
        <v>126</v>
      </c>
      <c r="E18">
        <v>27</v>
      </c>
      <c r="F18">
        <v>198</v>
      </c>
      <c r="G18">
        <v>100</v>
      </c>
      <c r="H18" t="s">
        <v>200</v>
      </c>
      <c r="I18" t="s">
        <v>179</v>
      </c>
      <c r="J18">
        <v>2016</v>
      </c>
      <c r="K18" t="s">
        <v>129</v>
      </c>
      <c r="L18" t="s">
        <v>130</v>
      </c>
      <c r="M18" t="s">
        <v>158</v>
      </c>
      <c r="N18" t="s">
        <v>159</v>
      </c>
      <c r="O18" t="s">
        <v>168</v>
      </c>
    </row>
    <row r="19" spans="1:15" x14ac:dyDescent="0.25">
      <c r="A19">
        <v>1850</v>
      </c>
      <c r="B19">
        <v>1017</v>
      </c>
      <c r="C19" t="s">
        <v>192</v>
      </c>
      <c r="D19" t="s">
        <v>126</v>
      </c>
      <c r="E19">
        <v>27</v>
      </c>
      <c r="F19">
        <v>198</v>
      </c>
      <c r="G19">
        <v>100</v>
      </c>
      <c r="H19" t="s">
        <v>200</v>
      </c>
      <c r="I19" t="s">
        <v>179</v>
      </c>
      <c r="J19">
        <v>2016</v>
      </c>
      <c r="K19" t="s">
        <v>129</v>
      </c>
      <c r="L19" t="s">
        <v>130</v>
      </c>
      <c r="M19" t="s">
        <v>158</v>
      </c>
      <c r="N19" t="s">
        <v>188</v>
      </c>
      <c r="O19" t="s">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4DC9C-6057-4960-9192-7DC238697731}">
  <sheetPr codeName="Sheet7"/>
  <dimension ref="A1:G26"/>
  <sheetViews>
    <sheetView topLeftCell="A2" workbookViewId="0">
      <selection activeCell="G26" sqref="G26"/>
    </sheetView>
  </sheetViews>
  <sheetFormatPr defaultRowHeight="15" x14ac:dyDescent="0.25"/>
  <sheetData>
    <row r="1" spans="1:7" x14ac:dyDescent="0.25">
      <c r="B1" t="s">
        <v>38</v>
      </c>
      <c r="C1" t="s">
        <v>39</v>
      </c>
      <c r="D1" t="s">
        <v>40</v>
      </c>
      <c r="E1" t="s">
        <v>41</v>
      </c>
      <c r="F1" t="s">
        <v>42</v>
      </c>
      <c r="G1" t="s">
        <v>74</v>
      </c>
    </row>
    <row r="2" spans="1:7" x14ac:dyDescent="0.25">
      <c r="A2">
        <v>0</v>
      </c>
      <c r="B2" t="s">
        <v>43</v>
      </c>
      <c r="C2" t="s">
        <v>44</v>
      </c>
      <c r="D2">
        <v>2570</v>
      </c>
      <c r="E2">
        <v>864</v>
      </c>
      <c r="F2">
        <v>4887681</v>
      </c>
      <c r="G2">
        <v>408.3</v>
      </c>
    </row>
    <row r="3" spans="1:7" x14ac:dyDescent="0.25">
      <c r="A3">
        <v>1</v>
      </c>
      <c r="B3" t="s">
        <v>45</v>
      </c>
      <c r="C3" t="s">
        <v>46</v>
      </c>
      <c r="D3">
        <v>1434</v>
      </c>
      <c r="E3">
        <v>582</v>
      </c>
      <c r="F3">
        <v>735139</v>
      </c>
      <c r="G3">
        <v>120.366</v>
      </c>
    </row>
    <row r="4" spans="1:7" x14ac:dyDescent="0.25">
      <c r="A4">
        <v>2</v>
      </c>
      <c r="B4" t="s">
        <v>47</v>
      </c>
      <c r="C4" t="s">
        <v>48</v>
      </c>
      <c r="D4">
        <v>7259</v>
      </c>
      <c r="E4">
        <v>2606</v>
      </c>
      <c r="F4">
        <v>7158024</v>
      </c>
      <c r="G4">
        <v>66.12</v>
      </c>
    </row>
    <row r="5" spans="1:7" x14ac:dyDescent="0.25">
      <c r="A5">
        <v>3</v>
      </c>
      <c r="B5" t="s">
        <v>49</v>
      </c>
      <c r="C5" t="s">
        <v>50</v>
      </c>
      <c r="D5">
        <v>2280</v>
      </c>
      <c r="E5">
        <v>432</v>
      </c>
      <c r="F5">
        <v>3009733</v>
      </c>
      <c r="G5">
        <v>44.865000000000002</v>
      </c>
    </row>
    <row r="6" spans="1:7" x14ac:dyDescent="0.25">
      <c r="A6">
        <v>4</v>
      </c>
      <c r="B6" t="s">
        <v>45</v>
      </c>
      <c r="C6" t="s">
        <v>51</v>
      </c>
      <c r="D6">
        <v>109008</v>
      </c>
      <c r="E6">
        <v>20964</v>
      </c>
      <c r="F6">
        <v>39461588</v>
      </c>
      <c r="G6">
        <v>113.67</v>
      </c>
    </row>
    <row r="7" spans="1:7" x14ac:dyDescent="0.25">
      <c r="A7">
        <v>5</v>
      </c>
      <c r="B7" t="s">
        <v>47</v>
      </c>
      <c r="C7" t="s">
        <v>52</v>
      </c>
      <c r="D7">
        <v>7607</v>
      </c>
      <c r="E7">
        <v>3250</v>
      </c>
      <c r="F7">
        <v>5691287</v>
      </c>
      <c r="G7">
        <v>55.241999999999997</v>
      </c>
    </row>
    <row r="8" spans="1:7" x14ac:dyDescent="0.25">
      <c r="A8">
        <v>6</v>
      </c>
      <c r="B8" t="s">
        <v>53</v>
      </c>
      <c r="C8" t="s">
        <v>54</v>
      </c>
      <c r="D8">
        <v>2280</v>
      </c>
      <c r="E8">
        <v>1696</v>
      </c>
      <c r="F8">
        <v>3571520</v>
      </c>
      <c r="G8">
        <v>285.77999999999997</v>
      </c>
    </row>
    <row r="9" spans="1:7" x14ac:dyDescent="0.25">
      <c r="A9">
        <v>7</v>
      </c>
      <c r="B9" t="s">
        <v>55</v>
      </c>
      <c r="C9" t="s">
        <v>56</v>
      </c>
      <c r="D9">
        <v>708</v>
      </c>
      <c r="E9">
        <v>374</v>
      </c>
      <c r="F9">
        <v>965479</v>
      </c>
      <c r="G9">
        <v>290.666</v>
      </c>
    </row>
    <row r="10" spans="1:7" x14ac:dyDescent="0.25">
      <c r="A10">
        <v>8</v>
      </c>
      <c r="B10" t="s">
        <v>55</v>
      </c>
      <c r="C10" t="s">
        <v>57</v>
      </c>
      <c r="D10">
        <v>3770</v>
      </c>
      <c r="E10">
        <v>3134</v>
      </c>
      <c r="F10">
        <v>701547</v>
      </c>
      <c r="G10">
        <v>206.4</v>
      </c>
    </row>
    <row r="11" spans="1:7" x14ac:dyDescent="0.25">
      <c r="A11">
        <v>9</v>
      </c>
      <c r="B11" t="s">
        <v>55</v>
      </c>
      <c r="C11" t="s">
        <v>58</v>
      </c>
      <c r="D11">
        <v>21443</v>
      </c>
      <c r="E11">
        <v>9587</v>
      </c>
      <c r="F11">
        <v>21244317</v>
      </c>
      <c r="G11">
        <v>162.72</v>
      </c>
    </row>
    <row r="12" spans="1:7" x14ac:dyDescent="0.25">
      <c r="A12">
        <v>10</v>
      </c>
      <c r="B12" t="s">
        <v>55</v>
      </c>
      <c r="C12" t="s">
        <v>59</v>
      </c>
      <c r="D12">
        <v>6943</v>
      </c>
      <c r="E12">
        <v>2556</v>
      </c>
      <c r="F12">
        <v>10511131</v>
      </c>
      <c r="G12">
        <v>352.35</v>
      </c>
    </row>
    <row r="13" spans="1:7" x14ac:dyDescent="0.25">
      <c r="A13">
        <v>11</v>
      </c>
      <c r="B13" t="s">
        <v>45</v>
      </c>
      <c r="C13" t="s">
        <v>60</v>
      </c>
      <c r="D13">
        <v>4131</v>
      </c>
      <c r="E13">
        <v>2399</v>
      </c>
      <c r="F13">
        <v>1420593</v>
      </c>
      <c r="G13">
        <v>400.70400000000001</v>
      </c>
    </row>
    <row r="14" spans="1:7" x14ac:dyDescent="0.25">
      <c r="A14">
        <v>12</v>
      </c>
      <c r="B14" t="s">
        <v>47</v>
      </c>
      <c r="C14" t="s">
        <v>61</v>
      </c>
      <c r="D14">
        <v>1297</v>
      </c>
      <c r="E14">
        <v>715</v>
      </c>
      <c r="F14">
        <v>1750536</v>
      </c>
      <c r="G14">
        <v>309.60000000000002</v>
      </c>
    </row>
    <row r="15" spans="1:7" x14ac:dyDescent="0.25">
      <c r="A15">
        <v>13</v>
      </c>
      <c r="B15" t="s">
        <v>62</v>
      </c>
      <c r="C15" t="s">
        <v>63</v>
      </c>
      <c r="D15">
        <v>6752</v>
      </c>
      <c r="E15">
        <v>3891</v>
      </c>
      <c r="F15">
        <v>12723071</v>
      </c>
      <c r="G15">
        <v>139.65</v>
      </c>
    </row>
    <row r="16" spans="1:7" x14ac:dyDescent="0.25">
      <c r="A16">
        <v>14</v>
      </c>
      <c r="B16" t="s">
        <v>62</v>
      </c>
      <c r="C16" t="s">
        <v>64</v>
      </c>
      <c r="D16">
        <v>3776</v>
      </c>
      <c r="E16">
        <v>1482</v>
      </c>
      <c r="F16">
        <v>6695497</v>
      </c>
      <c r="G16">
        <v>40.68</v>
      </c>
    </row>
    <row r="17" spans="1:7" x14ac:dyDescent="0.25">
      <c r="A17">
        <v>15</v>
      </c>
      <c r="B17" t="s">
        <v>65</v>
      </c>
      <c r="C17" t="s">
        <v>66</v>
      </c>
      <c r="D17">
        <v>1711</v>
      </c>
      <c r="E17">
        <v>1038</v>
      </c>
      <c r="F17">
        <v>3148618</v>
      </c>
      <c r="G17">
        <v>81.983999999999995</v>
      </c>
    </row>
    <row r="18" spans="1:7" x14ac:dyDescent="0.25">
      <c r="A18">
        <v>16</v>
      </c>
      <c r="B18" t="s">
        <v>65</v>
      </c>
      <c r="C18" t="s">
        <v>67</v>
      </c>
      <c r="D18">
        <v>1443</v>
      </c>
      <c r="E18">
        <v>773</v>
      </c>
      <c r="F18">
        <v>2911359</v>
      </c>
      <c r="G18">
        <v>78.3</v>
      </c>
    </row>
    <row r="19" spans="1:7" x14ac:dyDescent="0.25">
      <c r="A19">
        <v>17</v>
      </c>
      <c r="B19" t="s">
        <v>43</v>
      </c>
      <c r="C19" t="s">
        <v>68</v>
      </c>
      <c r="D19">
        <v>2735</v>
      </c>
      <c r="E19">
        <v>953</v>
      </c>
      <c r="F19">
        <v>4461153</v>
      </c>
      <c r="G19">
        <v>22.65</v>
      </c>
    </row>
    <row r="20" spans="1:7" x14ac:dyDescent="0.25">
      <c r="A20">
        <v>18</v>
      </c>
      <c r="B20" t="s">
        <v>49</v>
      </c>
      <c r="C20" t="s">
        <v>69</v>
      </c>
      <c r="D20">
        <v>2540</v>
      </c>
      <c r="E20">
        <v>519</v>
      </c>
      <c r="F20">
        <v>4659690</v>
      </c>
      <c r="G20">
        <v>20.34</v>
      </c>
    </row>
    <row r="21" spans="1:7" x14ac:dyDescent="0.25">
      <c r="A21">
        <v>19</v>
      </c>
      <c r="B21" t="s">
        <v>53</v>
      </c>
      <c r="C21" t="s">
        <v>70</v>
      </c>
      <c r="D21">
        <v>1450</v>
      </c>
      <c r="E21">
        <v>1066</v>
      </c>
      <c r="F21">
        <v>1339057</v>
      </c>
      <c r="G21">
        <v>21.39</v>
      </c>
    </row>
    <row r="22" spans="1:7" x14ac:dyDescent="0.25">
      <c r="A22">
        <v>20</v>
      </c>
      <c r="B22" t="s">
        <v>55</v>
      </c>
      <c r="C22" t="s">
        <v>71</v>
      </c>
      <c r="D22">
        <v>4914</v>
      </c>
      <c r="E22">
        <v>2230</v>
      </c>
      <c r="F22">
        <v>6035802</v>
      </c>
      <c r="G22">
        <v>21.06</v>
      </c>
    </row>
    <row r="25" spans="1:7" x14ac:dyDescent="0.25">
      <c r="A25" s="18"/>
      <c r="B25" s="18" t="s">
        <v>75</v>
      </c>
      <c r="C25" s="18"/>
      <c r="D25" s="18"/>
      <c r="E25" s="18"/>
      <c r="F25" s="18"/>
      <c r="G25" s="18">
        <f>ROUND(G9,2)</f>
        <v>290.67</v>
      </c>
    </row>
    <row r="26" spans="1:7" x14ac:dyDescent="0.25">
      <c r="A26" s="18"/>
      <c r="B26" s="18"/>
      <c r="C26" s="18"/>
      <c r="D26" s="18"/>
      <c r="E26" s="18"/>
      <c r="F26" s="18"/>
      <c r="G26"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2647-0457-44B7-8C09-61DA83FBAE28}">
  <sheetPr codeName="Sheet8"/>
  <dimension ref="A1:H54"/>
  <sheetViews>
    <sheetView workbookViewId="0">
      <selection activeCell="O52" sqref="O52"/>
    </sheetView>
  </sheetViews>
  <sheetFormatPr defaultRowHeight="15" x14ac:dyDescent="0.25"/>
  <cols>
    <col min="2" max="2" width="19.85546875" customWidth="1"/>
    <col min="3" max="3" width="11.28515625" customWidth="1"/>
  </cols>
  <sheetData>
    <row r="1" spans="1:7" x14ac:dyDescent="0.25">
      <c r="B1" t="s">
        <v>38</v>
      </c>
      <c r="C1" t="s">
        <v>39</v>
      </c>
      <c r="D1" t="s">
        <v>40</v>
      </c>
      <c r="E1" t="s">
        <v>41</v>
      </c>
      <c r="F1" t="s">
        <v>42</v>
      </c>
      <c r="G1" t="s">
        <v>73</v>
      </c>
    </row>
    <row r="2" spans="1:7" x14ac:dyDescent="0.25">
      <c r="A2">
        <v>0</v>
      </c>
      <c r="B2" t="s">
        <v>43</v>
      </c>
      <c r="C2" t="s">
        <v>44</v>
      </c>
      <c r="D2">
        <v>2570</v>
      </c>
      <c r="E2">
        <v>864</v>
      </c>
      <c r="F2">
        <v>4887681</v>
      </c>
      <c r="G2">
        <v>1</v>
      </c>
    </row>
    <row r="3" spans="1:7" x14ac:dyDescent="0.25">
      <c r="A3">
        <v>1</v>
      </c>
      <c r="B3" t="s">
        <v>45</v>
      </c>
      <c r="C3" t="s">
        <v>46</v>
      </c>
      <c r="D3">
        <v>1434</v>
      </c>
      <c r="E3">
        <v>582</v>
      </c>
      <c r="F3">
        <v>735139</v>
      </c>
      <c r="G3">
        <v>2</v>
      </c>
    </row>
    <row r="4" spans="1:7" x14ac:dyDescent="0.25">
      <c r="A4">
        <v>2</v>
      </c>
      <c r="B4" t="s">
        <v>47</v>
      </c>
      <c r="C4" t="s">
        <v>48</v>
      </c>
      <c r="D4">
        <v>7259</v>
      </c>
      <c r="E4">
        <v>2606</v>
      </c>
      <c r="F4">
        <v>7158024</v>
      </c>
    </row>
    <row r="5" spans="1:7" x14ac:dyDescent="0.25">
      <c r="A5">
        <v>3</v>
      </c>
      <c r="B5" t="s">
        <v>49</v>
      </c>
      <c r="C5" t="s">
        <v>50</v>
      </c>
      <c r="D5">
        <v>2280</v>
      </c>
      <c r="E5">
        <v>432</v>
      </c>
      <c r="F5">
        <v>3009733</v>
      </c>
      <c r="G5">
        <v>3</v>
      </c>
    </row>
    <row r="6" spans="1:7" x14ac:dyDescent="0.25">
      <c r="A6">
        <v>4</v>
      </c>
      <c r="B6" t="s">
        <v>45</v>
      </c>
      <c r="C6" t="s">
        <v>51</v>
      </c>
      <c r="D6">
        <v>109008</v>
      </c>
      <c r="E6">
        <v>20964</v>
      </c>
      <c r="F6">
        <v>39461588</v>
      </c>
      <c r="G6">
        <v>2</v>
      </c>
    </row>
    <row r="7" spans="1:7" x14ac:dyDescent="0.25">
      <c r="A7">
        <v>5</v>
      </c>
      <c r="B7" t="s">
        <v>47</v>
      </c>
      <c r="C7" t="s">
        <v>52</v>
      </c>
      <c r="D7">
        <v>7607</v>
      </c>
      <c r="E7">
        <v>3250</v>
      </c>
      <c r="F7">
        <v>5691287</v>
      </c>
    </row>
    <row r="8" spans="1:7" x14ac:dyDescent="0.25">
      <c r="A8">
        <v>6</v>
      </c>
      <c r="B8" t="s">
        <v>53</v>
      </c>
      <c r="C8" t="s">
        <v>54</v>
      </c>
      <c r="D8">
        <v>2280</v>
      </c>
      <c r="E8">
        <v>1696</v>
      </c>
      <c r="F8">
        <v>3571520</v>
      </c>
      <c r="G8">
        <v>4</v>
      </c>
    </row>
    <row r="9" spans="1:7" x14ac:dyDescent="0.25">
      <c r="A9">
        <v>7</v>
      </c>
      <c r="B9" t="s">
        <v>55</v>
      </c>
      <c r="C9" t="s">
        <v>56</v>
      </c>
      <c r="D9">
        <v>708</v>
      </c>
      <c r="E9">
        <v>374</v>
      </c>
      <c r="F9">
        <v>965479</v>
      </c>
      <c r="G9">
        <v>5</v>
      </c>
    </row>
    <row r="10" spans="1:7" x14ac:dyDescent="0.25">
      <c r="A10">
        <v>8</v>
      </c>
      <c r="B10" t="s">
        <v>55</v>
      </c>
      <c r="C10" t="s">
        <v>57</v>
      </c>
      <c r="D10">
        <v>3770</v>
      </c>
      <c r="E10">
        <v>3134</v>
      </c>
      <c r="F10">
        <v>701547</v>
      </c>
      <c r="G10">
        <v>5</v>
      </c>
    </row>
    <row r="11" spans="1:7" x14ac:dyDescent="0.25">
      <c r="A11">
        <v>9</v>
      </c>
      <c r="B11" t="s">
        <v>55</v>
      </c>
      <c r="C11" t="s">
        <v>58</v>
      </c>
      <c r="D11">
        <v>21443</v>
      </c>
      <c r="E11">
        <v>9587</v>
      </c>
      <c r="F11">
        <v>21244317</v>
      </c>
      <c r="G11">
        <v>5</v>
      </c>
    </row>
    <row r="12" spans="1:7" x14ac:dyDescent="0.25">
      <c r="A12">
        <v>10</v>
      </c>
      <c r="B12" t="s">
        <v>55</v>
      </c>
      <c r="C12" t="s">
        <v>59</v>
      </c>
      <c r="D12">
        <v>6943</v>
      </c>
      <c r="E12">
        <v>2556</v>
      </c>
      <c r="F12">
        <v>10511131</v>
      </c>
      <c r="G12">
        <v>5</v>
      </c>
    </row>
    <row r="13" spans="1:7" x14ac:dyDescent="0.25">
      <c r="A13">
        <v>11</v>
      </c>
      <c r="B13" t="s">
        <v>45</v>
      </c>
      <c r="C13" t="s">
        <v>60</v>
      </c>
      <c r="D13">
        <v>4131</v>
      </c>
      <c r="E13">
        <v>2399</v>
      </c>
      <c r="F13">
        <v>1420593</v>
      </c>
      <c r="G13">
        <v>2</v>
      </c>
    </row>
    <row r="14" spans="1:7" x14ac:dyDescent="0.25">
      <c r="A14">
        <v>12</v>
      </c>
      <c r="B14" t="s">
        <v>47</v>
      </c>
      <c r="C14" t="s">
        <v>61</v>
      </c>
      <c r="D14">
        <v>1297</v>
      </c>
      <c r="E14">
        <v>715</v>
      </c>
      <c r="F14">
        <v>1750536</v>
      </c>
    </row>
    <row r="15" spans="1:7" x14ac:dyDescent="0.25">
      <c r="A15">
        <v>13</v>
      </c>
      <c r="B15" t="s">
        <v>62</v>
      </c>
      <c r="C15" t="s">
        <v>63</v>
      </c>
      <c r="D15">
        <v>6752</v>
      </c>
      <c r="E15">
        <v>3891</v>
      </c>
      <c r="F15">
        <v>12723071</v>
      </c>
      <c r="G15">
        <v>1</v>
      </c>
    </row>
    <row r="16" spans="1:7" x14ac:dyDescent="0.25">
      <c r="A16">
        <v>14</v>
      </c>
      <c r="B16" t="s">
        <v>62</v>
      </c>
      <c r="C16" t="s">
        <v>64</v>
      </c>
      <c r="D16">
        <v>3776</v>
      </c>
      <c r="E16">
        <v>1482</v>
      </c>
      <c r="F16">
        <v>6695497</v>
      </c>
      <c r="G16">
        <v>1</v>
      </c>
    </row>
    <row r="17" spans="1:8" x14ac:dyDescent="0.25">
      <c r="A17">
        <v>15</v>
      </c>
      <c r="B17" t="s">
        <v>65</v>
      </c>
      <c r="C17" t="s">
        <v>66</v>
      </c>
      <c r="D17">
        <v>1711</v>
      </c>
      <c r="E17">
        <v>1038</v>
      </c>
      <c r="F17">
        <v>3148618</v>
      </c>
      <c r="G17">
        <v>3</v>
      </c>
    </row>
    <row r="18" spans="1:8" x14ac:dyDescent="0.25">
      <c r="A18">
        <v>16</v>
      </c>
      <c r="B18" t="s">
        <v>65</v>
      </c>
      <c r="C18" t="s">
        <v>67</v>
      </c>
      <c r="D18">
        <v>1443</v>
      </c>
      <c r="E18">
        <v>773</v>
      </c>
      <c r="F18">
        <v>2911359</v>
      </c>
      <c r="G18">
        <v>3</v>
      </c>
    </row>
    <row r="19" spans="1:8" x14ac:dyDescent="0.25">
      <c r="A19">
        <v>17</v>
      </c>
      <c r="B19" t="s">
        <v>43</v>
      </c>
      <c r="C19" t="s">
        <v>68</v>
      </c>
      <c r="D19">
        <v>2735</v>
      </c>
      <c r="E19">
        <v>953</v>
      </c>
      <c r="F19">
        <v>4461153</v>
      </c>
      <c r="G19">
        <v>1</v>
      </c>
    </row>
    <row r="20" spans="1:8" x14ac:dyDescent="0.25">
      <c r="A20">
        <v>18</v>
      </c>
      <c r="B20" t="s">
        <v>49</v>
      </c>
      <c r="C20" t="s">
        <v>69</v>
      </c>
      <c r="D20">
        <v>2540</v>
      </c>
      <c r="E20">
        <v>519</v>
      </c>
      <c r="F20">
        <v>4659690</v>
      </c>
      <c r="G20">
        <v>3</v>
      </c>
    </row>
    <row r="21" spans="1:8" x14ac:dyDescent="0.25">
      <c r="A21">
        <v>19</v>
      </c>
      <c r="B21" t="s">
        <v>53</v>
      </c>
      <c r="C21" t="s">
        <v>70</v>
      </c>
      <c r="D21">
        <v>1450</v>
      </c>
      <c r="E21">
        <v>1066</v>
      </c>
      <c r="F21">
        <v>1339057</v>
      </c>
      <c r="G21">
        <v>4</v>
      </c>
    </row>
    <row r="22" spans="1:8" x14ac:dyDescent="0.25">
      <c r="A22">
        <v>20</v>
      </c>
      <c r="B22" t="s">
        <v>55</v>
      </c>
      <c r="C22" t="s">
        <v>71</v>
      </c>
      <c r="D22">
        <v>4914</v>
      </c>
      <c r="E22">
        <v>2230</v>
      </c>
      <c r="F22">
        <v>6035802</v>
      </c>
      <c r="G22">
        <v>5</v>
      </c>
    </row>
    <row r="24" spans="1:8" x14ac:dyDescent="0.25">
      <c r="A24" s="17"/>
      <c r="B24" s="17"/>
      <c r="C24" s="17" t="s">
        <v>31</v>
      </c>
      <c r="D24" s="17">
        <f>COUNT(D2:D22)</f>
        <v>21</v>
      </c>
      <c r="E24" s="17"/>
      <c r="F24" s="17"/>
    </row>
    <row r="25" spans="1:8" x14ac:dyDescent="0.25">
      <c r="A25" s="17"/>
      <c r="B25" s="17"/>
      <c r="C25" s="17" t="s">
        <v>32</v>
      </c>
      <c r="D25" s="17">
        <f>COUNTA(B2:B22)</f>
        <v>21</v>
      </c>
      <c r="E25" s="17"/>
      <c r="F25" s="17"/>
    </row>
    <row r="26" spans="1:8" x14ac:dyDescent="0.25">
      <c r="A26" s="17"/>
      <c r="B26" s="17"/>
      <c r="C26" s="17" t="s">
        <v>72</v>
      </c>
      <c r="D26" s="17">
        <f>COUNTBLANK(G2:G22)</f>
        <v>3</v>
      </c>
      <c r="E26" s="17"/>
      <c r="F26" s="17"/>
    </row>
    <row r="28" spans="1:8" x14ac:dyDescent="0.25">
      <c r="A28" s="38" t="s">
        <v>111</v>
      </c>
      <c r="B28" s="38"/>
      <c r="C28" s="38"/>
      <c r="D28" s="38"/>
      <c r="E28" s="38"/>
      <c r="F28" s="38"/>
      <c r="G28" s="38"/>
      <c r="H28" s="38"/>
    </row>
    <row r="29" spans="1:8" x14ac:dyDescent="0.25">
      <c r="A29" t="s">
        <v>76</v>
      </c>
      <c r="B29" t="s">
        <v>77</v>
      </c>
      <c r="C29" t="s">
        <v>78</v>
      </c>
      <c r="D29" t="s">
        <v>79</v>
      </c>
      <c r="E29" t="s">
        <v>80</v>
      </c>
      <c r="F29" t="s">
        <v>81</v>
      </c>
      <c r="G29" t="s">
        <v>82</v>
      </c>
      <c r="H29" t="s">
        <v>83</v>
      </c>
    </row>
    <row r="30" spans="1:8" x14ac:dyDescent="0.25">
      <c r="A30">
        <v>1</v>
      </c>
      <c r="B30" t="s">
        <v>84</v>
      </c>
      <c r="C30">
        <v>1</v>
      </c>
      <c r="D30">
        <v>0.7</v>
      </c>
      <c r="E30">
        <v>6.9</v>
      </c>
      <c r="F30">
        <v>64</v>
      </c>
      <c r="G30" t="s">
        <v>85</v>
      </c>
      <c r="H30" t="s">
        <v>86</v>
      </c>
    </row>
    <row r="31" spans="1:8" x14ac:dyDescent="0.25">
      <c r="A31">
        <v>2</v>
      </c>
      <c r="B31" t="s">
        <v>87</v>
      </c>
      <c r="C31">
        <v>1</v>
      </c>
      <c r="D31">
        <v>1</v>
      </c>
      <c r="E31">
        <v>13</v>
      </c>
      <c r="F31">
        <v>142</v>
      </c>
      <c r="G31" t="s">
        <v>85</v>
      </c>
      <c r="H31" t="s">
        <v>86</v>
      </c>
    </row>
    <row r="32" spans="1:8" x14ac:dyDescent="0.25">
      <c r="A32">
        <v>3</v>
      </c>
      <c r="B32" t="s">
        <v>88</v>
      </c>
      <c r="C32">
        <v>1</v>
      </c>
      <c r="D32">
        <v>2</v>
      </c>
      <c r="E32">
        <v>100</v>
      </c>
      <c r="F32">
        <v>236</v>
      </c>
      <c r="G32" t="s">
        <v>85</v>
      </c>
      <c r="H32" t="s">
        <v>86</v>
      </c>
    </row>
    <row r="33" spans="1:8" x14ac:dyDescent="0.25">
      <c r="A33">
        <v>4</v>
      </c>
      <c r="B33" t="s">
        <v>89</v>
      </c>
      <c r="C33">
        <v>1</v>
      </c>
      <c r="D33">
        <v>0.6</v>
      </c>
      <c r="E33">
        <v>8.5</v>
      </c>
      <c r="F33">
        <v>62</v>
      </c>
      <c r="G33" t="s">
        <v>90</v>
      </c>
    </row>
    <row r="34" spans="1:8" x14ac:dyDescent="0.25">
      <c r="A34">
        <v>5</v>
      </c>
      <c r="B34" t="s">
        <v>91</v>
      </c>
      <c r="C34">
        <v>1</v>
      </c>
      <c r="D34">
        <v>1.1000000000000001</v>
      </c>
      <c r="E34">
        <v>19</v>
      </c>
      <c r="F34">
        <v>142</v>
      </c>
      <c r="G34" t="s">
        <v>90</v>
      </c>
    </row>
    <row r="35" spans="1:8" x14ac:dyDescent="0.25">
      <c r="A35">
        <v>6</v>
      </c>
      <c r="B35" t="s">
        <v>92</v>
      </c>
      <c r="C35">
        <v>1</v>
      </c>
      <c r="D35">
        <v>1.7</v>
      </c>
      <c r="E35">
        <v>90.5</v>
      </c>
      <c r="F35">
        <v>240</v>
      </c>
      <c r="G35" t="s">
        <v>90</v>
      </c>
      <c r="H35" t="s">
        <v>93</v>
      </c>
    </row>
    <row r="36" spans="1:8" x14ac:dyDescent="0.25">
      <c r="A36">
        <v>7</v>
      </c>
      <c r="B36" t="s">
        <v>94</v>
      </c>
      <c r="C36">
        <v>1</v>
      </c>
      <c r="D36">
        <v>0.5</v>
      </c>
      <c r="E36">
        <v>9</v>
      </c>
      <c r="F36">
        <v>63</v>
      </c>
      <c r="G36" t="s">
        <v>95</v>
      </c>
    </row>
    <row r="37" spans="1:8" x14ac:dyDescent="0.25">
      <c r="A37">
        <v>8</v>
      </c>
      <c r="B37" t="s">
        <v>96</v>
      </c>
      <c r="C37">
        <v>1</v>
      </c>
      <c r="D37">
        <v>1</v>
      </c>
      <c r="E37">
        <v>22.5</v>
      </c>
      <c r="F37">
        <v>142</v>
      </c>
      <c r="G37" t="s">
        <v>95</v>
      </c>
    </row>
    <row r="38" spans="1:8" x14ac:dyDescent="0.25">
      <c r="A38">
        <v>9</v>
      </c>
      <c r="B38" t="s">
        <v>97</v>
      </c>
      <c r="C38">
        <v>1</v>
      </c>
      <c r="D38">
        <v>1.6</v>
      </c>
      <c r="E38">
        <v>85.5</v>
      </c>
      <c r="F38">
        <v>239</v>
      </c>
      <c r="G38" t="s">
        <v>95</v>
      </c>
    </row>
    <row r="39" spans="1:8" x14ac:dyDescent="0.25">
      <c r="A39">
        <v>10</v>
      </c>
      <c r="B39" t="s">
        <v>98</v>
      </c>
      <c r="C39">
        <v>1</v>
      </c>
      <c r="D39">
        <v>0.3</v>
      </c>
      <c r="E39">
        <v>2.9</v>
      </c>
      <c r="F39">
        <v>39</v>
      </c>
      <c r="G39" t="s">
        <v>99</v>
      </c>
    </row>
    <row r="40" spans="1:8" x14ac:dyDescent="0.25">
      <c r="A40">
        <v>11</v>
      </c>
      <c r="B40" t="s">
        <v>100</v>
      </c>
      <c r="C40">
        <v>1</v>
      </c>
      <c r="D40">
        <v>0.7</v>
      </c>
      <c r="E40">
        <v>9.9</v>
      </c>
      <c r="F40">
        <v>72</v>
      </c>
      <c r="G40" t="s">
        <v>99</v>
      </c>
    </row>
    <row r="41" spans="1:8" x14ac:dyDescent="0.25">
      <c r="A41">
        <v>12</v>
      </c>
      <c r="B41" t="s">
        <v>101</v>
      </c>
      <c r="C41">
        <v>1</v>
      </c>
      <c r="D41">
        <v>1.1000000000000001</v>
      </c>
      <c r="E41">
        <v>32</v>
      </c>
      <c r="F41">
        <v>178</v>
      </c>
      <c r="G41" t="s">
        <v>99</v>
      </c>
      <c r="H41" t="s">
        <v>93</v>
      </c>
    </row>
    <row r="42" spans="1:8" x14ac:dyDescent="0.25">
      <c r="A42">
        <v>13</v>
      </c>
      <c r="B42" t="s">
        <v>102</v>
      </c>
      <c r="C42">
        <v>1</v>
      </c>
      <c r="D42">
        <v>0.3</v>
      </c>
      <c r="E42">
        <v>3.2</v>
      </c>
      <c r="F42">
        <v>39</v>
      </c>
      <c r="G42" t="s">
        <v>99</v>
      </c>
      <c r="H42" t="s">
        <v>86</v>
      </c>
    </row>
    <row r="43" spans="1:8" x14ac:dyDescent="0.25">
      <c r="A43">
        <v>14</v>
      </c>
      <c r="B43" t="s">
        <v>103</v>
      </c>
      <c r="C43">
        <v>1</v>
      </c>
      <c r="D43">
        <v>0.6</v>
      </c>
      <c r="E43">
        <v>10</v>
      </c>
      <c r="F43">
        <v>72</v>
      </c>
      <c r="G43" t="s">
        <v>99</v>
      </c>
      <c r="H43" t="s">
        <v>86</v>
      </c>
    </row>
    <row r="44" spans="1:8" x14ac:dyDescent="0.25">
      <c r="A44">
        <v>15</v>
      </c>
      <c r="B44" t="s">
        <v>104</v>
      </c>
      <c r="C44">
        <v>1</v>
      </c>
      <c r="D44">
        <v>1</v>
      </c>
      <c r="E44">
        <v>29.5</v>
      </c>
      <c r="F44">
        <v>178</v>
      </c>
      <c r="G44" t="s">
        <v>99</v>
      </c>
      <c r="H44" t="s">
        <v>86</v>
      </c>
    </row>
    <row r="45" spans="1:8" x14ac:dyDescent="0.25">
      <c r="A45">
        <v>16</v>
      </c>
      <c r="B45" t="s">
        <v>105</v>
      </c>
      <c r="C45">
        <v>1</v>
      </c>
      <c r="D45">
        <v>0.3</v>
      </c>
      <c r="E45">
        <v>1.8</v>
      </c>
      <c r="F45">
        <v>50</v>
      </c>
      <c r="G45" t="s">
        <v>106</v>
      </c>
      <c r="H45" t="s">
        <v>93</v>
      </c>
    </row>
    <row r="46" spans="1:8" x14ac:dyDescent="0.25">
      <c r="A46">
        <v>17</v>
      </c>
      <c r="B46" t="s">
        <v>107</v>
      </c>
      <c r="C46">
        <v>1</v>
      </c>
      <c r="D46">
        <v>1.1000000000000001</v>
      </c>
      <c r="E46">
        <v>30</v>
      </c>
      <c r="F46">
        <v>122</v>
      </c>
      <c r="G46" t="s">
        <v>106</v>
      </c>
      <c r="H46" t="s">
        <v>93</v>
      </c>
    </row>
    <row r="47" spans="1:8" x14ac:dyDescent="0.25">
      <c r="A47">
        <v>18</v>
      </c>
      <c r="B47" t="s">
        <v>108</v>
      </c>
      <c r="C47">
        <v>1</v>
      </c>
      <c r="D47">
        <v>1.5</v>
      </c>
      <c r="E47">
        <v>39.5</v>
      </c>
      <c r="F47">
        <v>216</v>
      </c>
      <c r="G47" t="s">
        <v>106</v>
      </c>
      <c r="H47" t="s">
        <v>93</v>
      </c>
    </row>
    <row r="48" spans="1:8" x14ac:dyDescent="0.25">
      <c r="A48">
        <v>19</v>
      </c>
      <c r="B48" t="s">
        <v>109</v>
      </c>
      <c r="C48">
        <v>1</v>
      </c>
      <c r="D48">
        <v>0.3</v>
      </c>
      <c r="E48">
        <v>3.5</v>
      </c>
      <c r="F48">
        <v>51</v>
      </c>
      <c r="G48" t="s">
        <v>106</v>
      </c>
    </row>
    <row r="49" spans="1:8" x14ac:dyDescent="0.25">
      <c r="A49">
        <v>20</v>
      </c>
      <c r="B49" t="s">
        <v>110</v>
      </c>
      <c r="C49">
        <v>1</v>
      </c>
      <c r="D49">
        <v>0.7</v>
      </c>
      <c r="E49">
        <v>18.5</v>
      </c>
      <c r="F49">
        <v>145</v>
      </c>
      <c r="G49" t="s">
        <v>106</v>
      </c>
    </row>
    <row r="51" spans="1:8" x14ac:dyDescent="0.25">
      <c r="A51" s="19"/>
      <c r="B51" s="19"/>
      <c r="C51" s="19"/>
      <c r="D51" s="19"/>
      <c r="E51" s="19"/>
      <c r="F51" s="19"/>
      <c r="G51" s="19"/>
      <c r="H51" s="19"/>
    </row>
    <row r="52" spans="1:8" x14ac:dyDescent="0.25">
      <c r="A52" s="19"/>
      <c r="B52" s="19"/>
      <c r="C52" s="19"/>
      <c r="D52" s="19"/>
      <c r="E52" s="19"/>
      <c r="F52" s="19"/>
      <c r="G52" s="19"/>
      <c r="H52" s="19"/>
    </row>
    <row r="53" spans="1:8" x14ac:dyDescent="0.25">
      <c r="A53" s="19"/>
      <c r="B53" s="19"/>
      <c r="C53" s="19"/>
      <c r="D53" s="19"/>
      <c r="E53" s="19"/>
      <c r="F53" s="19"/>
      <c r="G53" s="19"/>
      <c r="H53" s="19"/>
    </row>
    <row r="54" spans="1:8" x14ac:dyDescent="0.25">
      <c r="A54" s="19"/>
      <c r="B54" s="19"/>
      <c r="C54" s="19"/>
      <c r="D54" s="19"/>
      <c r="E54" s="19"/>
      <c r="F54" s="19"/>
      <c r="G54" s="19"/>
      <c r="H54" s="19"/>
    </row>
  </sheetData>
  <mergeCells count="1">
    <mergeCell ref="A28:H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705C6-3C96-468F-B07B-589FAF43A542}">
  <sheetPr codeName="Sheet9"/>
  <dimension ref="A1:H18"/>
  <sheetViews>
    <sheetView workbookViewId="0">
      <selection activeCell="E9" sqref="E9"/>
    </sheetView>
  </sheetViews>
  <sheetFormatPr defaultRowHeight="15" x14ac:dyDescent="0.25"/>
  <cols>
    <col min="2" max="2" width="12.7109375" customWidth="1"/>
  </cols>
  <sheetData>
    <row r="1" spans="1:8" x14ac:dyDescent="0.25">
      <c r="A1" s="39" t="s">
        <v>27</v>
      </c>
      <c r="B1" s="40"/>
      <c r="C1" s="6">
        <v>8</v>
      </c>
      <c r="D1" s="6">
        <v>2</v>
      </c>
      <c r="E1" s="7">
        <f>C1/D1</f>
        <v>4</v>
      </c>
      <c r="F1" s="6">
        <v>3</v>
      </c>
      <c r="G1" s="6" t="e">
        <f t="shared" ref="G1:G8" si="0">VLOOKUP(F1,$C$1:$D$8,2,0)</f>
        <v>#N/A</v>
      </c>
      <c r="H1" s="6">
        <v>10</v>
      </c>
    </row>
    <row r="2" spans="1:8" x14ac:dyDescent="0.25">
      <c r="A2" s="39"/>
      <c r="B2" s="40"/>
      <c r="C2" s="6">
        <v>5</v>
      </c>
      <c r="D2" s="6">
        <v>10</v>
      </c>
      <c r="E2" s="7">
        <f t="shared" ref="E2:E8" si="1">C2/D2</f>
        <v>0.5</v>
      </c>
      <c r="F2" s="6">
        <v>4</v>
      </c>
      <c r="G2" s="6" t="e">
        <f t="shared" si="0"/>
        <v>#N/A</v>
      </c>
      <c r="H2" s="6">
        <v>11</v>
      </c>
    </row>
    <row r="3" spans="1:8" x14ac:dyDescent="0.25">
      <c r="A3" s="39"/>
      <c r="B3" s="40"/>
      <c r="C3" s="6">
        <v>6</v>
      </c>
      <c r="D3" s="6">
        <v>3</v>
      </c>
      <c r="E3" s="7">
        <f t="shared" si="1"/>
        <v>2</v>
      </c>
      <c r="F3" s="6">
        <v>7</v>
      </c>
      <c r="G3" s="6">
        <f t="shared" si="0"/>
        <v>5</v>
      </c>
      <c r="H3" s="6"/>
    </row>
    <row r="4" spans="1:8" x14ac:dyDescent="0.25">
      <c r="A4" s="39"/>
      <c r="B4" s="40"/>
      <c r="C4" s="6">
        <v>7</v>
      </c>
      <c r="D4" s="6">
        <v>5</v>
      </c>
      <c r="E4" s="7">
        <f t="shared" si="1"/>
        <v>1.4</v>
      </c>
      <c r="F4" s="6">
        <v>5</v>
      </c>
      <c r="G4" s="6">
        <f t="shared" si="0"/>
        <v>10</v>
      </c>
      <c r="H4" s="6">
        <v>13</v>
      </c>
    </row>
    <row r="5" spans="1:8" x14ac:dyDescent="0.25">
      <c r="A5" s="39"/>
      <c r="B5" s="40"/>
      <c r="C5" s="6">
        <v>8</v>
      </c>
      <c r="D5" s="6">
        <v>6</v>
      </c>
      <c r="E5" s="7">
        <f t="shared" si="1"/>
        <v>1.3333333333333333</v>
      </c>
      <c r="F5" s="6">
        <v>2</v>
      </c>
      <c r="G5" s="6">
        <f t="shared" si="0"/>
        <v>3</v>
      </c>
      <c r="H5" s="6">
        <v>16</v>
      </c>
    </row>
    <row r="6" spans="1:8" x14ac:dyDescent="0.25">
      <c r="A6" s="39"/>
      <c r="B6" s="40"/>
      <c r="C6" s="6">
        <v>5</v>
      </c>
      <c r="D6" s="6">
        <v>0</v>
      </c>
      <c r="E6" s="7" t="e">
        <f t="shared" si="1"/>
        <v>#DIV/0!</v>
      </c>
      <c r="F6" s="6">
        <v>1.3</v>
      </c>
      <c r="G6" s="6" t="e">
        <f t="shared" si="0"/>
        <v>#N/A</v>
      </c>
      <c r="H6" s="6">
        <v>5</v>
      </c>
    </row>
    <row r="7" spans="1:8" x14ac:dyDescent="0.25">
      <c r="A7" s="41"/>
      <c r="B7" s="42"/>
      <c r="C7" s="6">
        <v>2</v>
      </c>
      <c r="D7" s="6">
        <v>3</v>
      </c>
      <c r="E7" s="7">
        <f t="shared" si="1"/>
        <v>0.66666666666666663</v>
      </c>
      <c r="F7" s="6">
        <v>5</v>
      </c>
      <c r="G7" s="6">
        <f t="shared" si="0"/>
        <v>10</v>
      </c>
      <c r="H7" s="6">
        <v>4</v>
      </c>
    </row>
    <row r="8" spans="1:8" x14ac:dyDescent="0.25">
      <c r="A8" s="8" t="s">
        <v>28</v>
      </c>
      <c r="B8" s="8" t="s">
        <v>29</v>
      </c>
      <c r="C8" s="6">
        <v>1</v>
      </c>
      <c r="D8" s="6">
        <v>1</v>
      </c>
      <c r="E8" s="7">
        <f t="shared" si="1"/>
        <v>1</v>
      </c>
      <c r="F8" s="6">
        <v>7</v>
      </c>
      <c r="G8" s="6">
        <f t="shared" si="0"/>
        <v>5</v>
      </c>
      <c r="H8" s="6">
        <v>2</v>
      </c>
    </row>
    <row r="9" spans="1:8" x14ac:dyDescent="0.25">
      <c r="A9" s="6">
        <v>1</v>
      </c>
      <c r="B9" s="9" t="s">
        <v>30</v>
      </c>
      <c r="C9" s="10">
        <f>_xlfn.AGGREGATE($A9,4,C$1:C$8)</f>
        <v>5.25</v>
      </c>
      <c r="D9" s="10">
        <f>_xlfn.AGGREGATE($A9,4,D$1:D$8)</f>
        <v>3.75</v>
      </c>
      <c r="E9" s="11">
        <f>_xlfn.AGGREGATE($A9,6,E$1:E$8)</f>
        <v>1.5571428571428572</v>
      </c>
      <c r="F9" s="12">
        <f>_xlfn.AGGREGATE($A9,4,F$1:F$8)</f>
        <v>4.2874999999999996</v>
      </c>
      <c r="G9" s="12">
        <f>_xlfn.AGGREGATE($A9,6,G$1:G$8)</f>
        <v>6.6</v>
      </c>
      <c r="H9" s="12">
        <f>_xlfn.AGGREGATE($A9,5,H$1:H$8)</f>
        <v>8.7142857142857135</v>
      </c>
    </row>
    <row r="10" spans="1:8" x14ac:dyDescent="0.25">
      <c r="A10" s="6">
        <v>2</v>
      </c>
      <c r="B10" s="9" t="s">
        <v>31</v>
      </c>
      <c r="C10" s="10">
        <f>_xlfn.AGGREGATE($A10,4,C$1:C$8)</f>
        <v>8</v>
      </c>
      <c r="D10" s="10">
        <f t="shared" ref="C10:D15" si="2">_xlfn.AGGREGATE($A10,4,D$1:D$8)</f>
        <v>8</v>
      </c>
      <c r="E10" s="13">
        <f t="shared" ref="E10:E15" si="3">_xlfn.AGGREGATE($A10,6,E$1:E$8)</f>
        <v>7</v>
      </c>
      <c r="F10" s="13">
        <f t="shared" ref="F10:F15" si="4">_xlfn.AGGREGATE($A10,4,F$1:F$8)</f>
        <v>8</v>
      </c>
      <c r="G10" s="13">
        <f t="shared" ref="G10:G15" si="5">_xlfn.AGGREGATE($A10,6,G$1:G$8)</f>
        <v>5</v>
      </c>
      <c r="H10" s="13">
        <f t="shared" ref="H10:H15" si="6">_xlfn.AGGREGATE($A10,5,H$1:H$8)</f>
        <v>7</v>
      </c>
    </row>
    <row r="11" spans="1:8" x14ac:dyDescent="0.25">
      <c r="A11" s="6">
        <v>3</v>
      </c>
      <c r="B11" s="9" t="s">
        <v>32</v>
      </c>
      <c r="C11" s="10">
        <f t="shared" si="2"/>
        <v>8</v>
      </c>
      <c r="D11" s="10">
        <f t="shared" si="2"/>
        <v>8</v>
      </c>
      <c r="E11" s="13">
        <f t="shared" si="3"/>
        <v>7</v>
      </c>
      <c r="F11" s="13">
        <f t="shared" si="4"/>
        <v>8</v>
      </c>
      <c r="G11" s="13">
        <f t="shared" si="5"/>
        <v>5</v>
      </c>
      <c r="H11" s="13">
        <f t="shared" si="6"/>
        <v>7</v>
      </c>
    </row>
    <row r="12" spans="1:8" x14ac:dyDescent="0.25">
      <c r="A12" s="6">
        <v>4</v>
      </c>
      <c r="B12" s="9" t="s">
        <v>33</v>
      </c>
      <c r="C12" s="10">
        <f t="shared" si="2"/>
        <v>8</v>
      </c>
      <c r="D12" s="10">
        <f t="shared" si="2"/>
        <v>10</v>
      </c>
      <c r="E12" s="12">
        <f t="shared" si="3"/>
        <v>4</v>
      </c>
      <c r="F12" s="13">
        <f t="shared" si="4"/>
        <v>7</v>
      </c>
      <c r="G12" s="13">
        <f t="shared" si="5"/>
        <v>10</v>
      </c>
      <c r="H12" s="13">
        <f t="shared" si="6"/>
        <v>16</v>
      </c>
    </row>
    <row r="13" spans="1:8" x14ac:dyDescent="0.25">
      <c r="A13" s="6">
        <v>5</v>
      </c>
      <c r="B13" s="9" t="s">
        <v>34</v>
      </c>
      <c r="C13" s="10">
        <f t="shared" si="2"/>
        <v>1</v>
      </c>
      <c r="D13" s="10">
        <f t="shared" si="2"/>
        <v>0</v>
      </c>
      <c r="E13" s="12">
        <f t="shared" si="3"/>
        <v>0.5</v>
      </c>
      <c r="F13" s="14">
        <f t="shared" si="4"/>
        <v>1.3</v>
      </c>
      <c r="G13" s="14">
        <f t="shared" si="5"/>
        <v>3</v>
      </c>
      <c r="H13" s="14">
        <f t="shared" si="6"/>
        <v>2</v>
      </c>
    </row>
    <row r="14" spans="1:8" x14ac:dyDescent="0.25">
      <c r="A14" s="6">
        <v>6</v>
      </c>
      <c r="B14" s="9" t="s">
        <v>4</v>
      </c>
      <c r="C14" s="10">
        <f t="shared" si="2"/>
        <v>134400</v>
      </c>
      <c r="D14" s="10">
        <f t="shared" si="2"/>
        <v>0</v>
      </c>
      <c r="E14" s="12">
        <f t="shared" si="3"/>
        <v>4.977777777777777</v>
      </c>
      <c r="F14" s="13">
        <f t="shared" si="4"/>
        <v>38220</v>
      </c>
      <c r="G14" s="13">
        <f t="shared" si="5"/>
        <v>7500</v>
      </c>
      <c r="H14" s="13">
        <f t="shared" si="6"/>
        <v>915200</v>
      </c>
    </row>
    <row r="15" spans="1:8" x14ac:dyDescent="0.25">
      <c r="A15" s="6">
        <v>9</v>
      </c>
      <c r="B15" s="9" t="s">
        <v>35</v>
      </c>
      <c r="C15" s="10">
        <f t="shared" si="2"/>
        <v>42</v>
      </c>
      <c r="D15" s="10">
        <f t="shared" si="2"/>
        <v>30</v>
      </c>
      <c r="E15" s="12">
        <f t="shared" si="3"/>
        <v>10.9</v>
      </c>
      <c r="F15" s="14">
        <f t="shared" si="4"/>
        <v>34.299999999999997</v>
      </c>
      <c r="G15" s="14">
        <f t="shared" si="5"/>
        <v>33</v>
      </c>
      <c r="H15" s="14">
        <f t="shared" si="6"/>
        <v>61</v>
      </c>
    </row>
    <row r="18" spans="2:6" x14ac:dyDescent="0.25">
      <c r="B18">
        <f>_xlfn.AGGREGATE(9,2,E1:E8)</f>
        <v>10.9</v>
      </c>
      <c r="C18" s="37" t="e">
        <f>SUM(E1:E8)</f>
        <v>#DIV/0!</v>
      </c>
      <c r="D18">
        <f>_xlfn.AGGREGATE(4,7,E1:E8)</f>
        <v>4</v>
      </c>
      <c r="E18">
        <f>_xlfn.AGGREGATE(1,6,G1:G8)</f>
        <v>6.6</v>
      </c>
      <c r="F18" t="e">
        <f>AVERAGE(G1:G8)</f>
        <v>#N/A</v>
      </c>
    </row>
  </sheetData>
  <mergeCells count="1">
    <mergeCell ref="A1:B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7B71-AFA0-463C-B528-B105DB0B5F9B}">
  <sheetPr codeName="Sheet10"/>
  <dimension ref="A1:L19"/>
  <sheetViews>
    <sheetView workbookViewId="0">
      <selection activeCell="L2" sqref="L2"/>
    </sheetView>
  </sheetViews>
  <sheetFormatPr defaultRowHeight="15" x14ac:dyDescent="0.25"/>
  <cols>
    <col min="1" max="1" width="14.85546875" customWidth="1"/>
  </cols>
  <sheetData>
    <row r="1" spans="1:12" x14ac:dyDescent="0.25">
      <c r="A1" s="5" t="s">
        <v>0</v>
      </c>
      <c r="B1" s="2" t="s">
        <v>1</v>
      </c>
      <c r="C1" s="2" t="s">
        <v>2</v>
      </c>
      <c r="D1" s="2" t="s">
        <v>3</v>
      </c>
      <c r="E1" s="2" t="s">
        <v>4</v>
      </c>
      <c r="F1" s="2" t="s">
        <v>25</v>
      </c>
      <c r="G1" s="2" t="s">
        <v>26</v>
      </c>
      <c r="H1" s="2" t="s">
        <v>5</v>
      </c>
      <c r="J1" s="16" t="s">
        <v>738</v>
      </c>
      <c r="K1" s="16" t="s">
        <v>36</v>
      </c>
      <c r="L1" s="16" t="s">
        <v>739</v>
      </c>
    </row>
    <row r="2" spans="1:12" ht="15" customHeight="1" x14ac:dyDescent="0.25">
      <c r="A2" s="4">
        <v>43831</v>
      </c>
      <c r="B2" s="3" t="s">
        <v>6</v>
      </c>
      <c r="C2" s="3" t="s">
        <v>7</v>
      </c>
      <c r="D2" s="3" t="s">
        <v>9</v>
      </c>
      <c r="E2" s="3" t="s">
        <v>12</v>
      </c>
      <c r="F2" s="3">
        <v>33</v>
      </c>
      <c r="G2" s="3">
        <v>1.7699999999999998</v>
      </c>
      <c r="H2" s="3">
        <f>Sales_Data[[#This Row],[Quantity]]*Sales_Data[[#This Row],[UnitPrice]]</f>
        <v>58.41</v>
      </c>
      <c r="J2" t="str">
        <f>IF(B2="East","YES","NO")</f>
        <v>YES</v>
      </c>
      <c r="K2" t="str">
        <f>IF(F2&gt;60,"Above 60","Below 60")</f>
        <v>Below 60</v>
      </c>
    </row>
    <row r="3" spans="1:12" ht="15" customHeight="1" x14ac:dyDescent="0.25">
      <c r="A3" s="4">
        <v>43834</v>
      </c>
      <c r="B3" s="3" t="s">
        <v>6</v>
      </c>
      <c r="C3" s="3" t="s">
        <v>7</v>
      </c>
      <c r="D3" s="3" t="s">
        <v>22</v>
      </c>
      <c r="E3" s="3" t="s">
        <v>23</v>
      </c>
      <c r="F3" s="3">
        <v>87</v>
      </c>
      <c r="G3" s="3">
        <v>3.4899999999999998</v>
      </c>
      <c r="H3" s="3">
        <f>Sales_Data[[#This Row],[Quantity]]*Sales_Data[[#This Row],[UnitPrice]]</f>
        <v>303.63</v>
      </c>
      <c r="J3" t="str">
        <f t="shared" ref="J3:J15" si="0">IF(B3="East","YES","NO")</f>
        <v>YES</v>
      </c>
      <c r="K3" t="str">
        <f t="shared" ref="K3:K15" si="1">IF(F3&gt;60,"Above 60","Below 60")</f>
        <v>Above 60</v>
      </c>
    </row>
    <row r="4" spans="1:12" ht="15" customHeight="1" x14ac:dyDescent="0.25">
      <c r="A4" s="4">
        <v>43837</v>
      </c>
      <c r="B4" s="3" t="s">
        <v>19</v>
      </c>
      <c r="C4" s="3" t="s">
        <v>20</v>
      </c>
      <c r="D4" s="3" t="s">
        <v>13</v>
      </c>
      <c r="E4" s="3" t="s">
        <v>14</v>
      </c>
      <c r="F4" s="3">
        <v>58</v>
      </c>
      <c r="G4" s="3">
        <v>1.8699999999999999</v>
      </c>
      <c r="H4" s="3">
        <f>Sales_Data[[#This Row],[Quantity]]*Sales_Data[[#This Row],[UnitPrice]]</f>
        <v>108.46</v>
      </c>
      <c r="J4" t="str">
        <f t="shared" si="0"/>
        <v>NO</v>
      </c>
      <c r="K4" t="str">
        <f t="shared" si="1"/>
        <v>Below 60</v>
      </c>
    </row>
    <row r="5" spans="1:12" ht="15" customHeight="1" x14ac:dyDescent="0.25">
      <c r="A5" s="4">
        <v>43840</v>
      </c>
      <c r="B5" s="3" t="s">
        <v>6</v>
      </c>
      <c r="C5" s="3" t="s">
        <v>18</v>
      </c>
      <c r="D5" s="3" t="s">
        <v>13</v>
      </c>
      <c r="E5" s="3" t="s">
        <v>14</v>
      </c>
      <c r="F5" s="3">
        <v>82</v>
      </c>
      <c r="G5" s="3">
        <v>1.87</v>
      </c>
      <c r="H5" s="3">
        <f>Sales_Data[[#This Row],[Quantity]]*Sales_Data[[#This Row],[UnitPrice]]</f>
        <v>153.34</v>
      </c>
      <c r="J5" t="str">
        <f t="shared" si="0"/>
        <v>YES</v>
      </c>
      <c r="K5" t="str">
        <f t="shared" si="1"/>
        <v>Above 60</v>
      </c>
    </row>
    <row r="6" spans="1:12" ht="15" customHeight="1" x14ac:dyDescent="0.25">
      <c r="A6" s="4">
        <v>43843</v>
      </c>
      <c r="B6" s="3" t="s">
        <v>6</v>
      </c>
      <c r="C6" s="3" t="s">
        <v>7</v>
      </c>
      <c r="D6" s="3" t="s">
        <v>13</v>
      </c>
      <c r="E6" s="3" t="s">
        <v>8</v>
      </c>
      <c r="F6" s="3">
        <v>38</v>
      </c>
      <c r="G6" s="3">
        <v>2.1800000000000002</v>
      </c>
      <c r="H6" s="3">
        <f>Sales_Data[[#This Row],[Quantity]]*Sales_Data[[#This Row],[UnitPrice]]</f>
        <v>82.84</v>
      </c>
      <c r="J6" t="str">
        <f t="shared" si="0"/>
        <v>YES</v>
      </c>
      <c r="K6" t="str">
        <f t="shared" si="1"/>
        <v>Below 60</v>
      </c>
    </row>
    <row r="7" spans="1:12" ht="15" customHeight="1" x14ac:dyDescent="0.25">
      <c r="A7" s="4">
        <v>43846</v>
      </c>
      <c r="B7" s="3" t="s">
        <v>6</v>
      </c>
      <c r="C7" s="3" t="s">
        <v>7</v>
      </c>
      <c r="D7" s="3" t="s">
        <v>9</v>
      </c>
      <c r="E7" s="3" t="s">
        <v>12</v>
      </c>
      <c r="F7" s="3">
        <v>54</v>
      </c>
      <c r="G7" s="3">
        <v>1.77</v>
      </c>
      <c r="H7" s="3">
        <f>Sales_Data[[#This Row],[Quantity]]*Sales_Data[[#This Row],[UnitPrice]]</f>
        <v>95.58</v>
      </c>
      <c r="J7" t="str">
        <f t="shared" si="0"/>
        <v>YES</v>
      </c>
      <c r="K7" t="str">
        <f t="shared" si="1"/>
        <v>Below 60</v>
      </c>
    </row>
    <row r="8" spans="1:12" ht="15" customHeight="1" x14ac:dyDescent="0.25">
      <c r="A8" s="4">
        <v>43849</v>
      </c>
      <c r="B8" s="3" t="s">
        <v>6</v>
      </c>
      <c r="C8" s="3" t="s">
        <v>7</v>
      </c>
      <c r="D8" s="3" t="s">
        <v>22</v>
      </c>
      <c r="E8" s="3" t="s">
        <v>23</v>
      </c>
      <c r="F8" s="3">
        <v>149</v>
      </c>
      <c r="G8" s="3">
        <v>3.4899999999999998</v>
      </c>
      <c r="H8" s="3">
        <f>Sales_Data[[#This Row],[Quantity]]*Sales_Data[[#This Row],[UnitPrice]]</f>
        <v>520.01</v>
      </c>
      <c r="J8" t="str">
        <f t="shared" si="0"/>
        <v>YES</v>
      </c>
      <c r="K8" t="str">
        <f t="shared" si="1"/>
        <v>Above 60</v>
      </c>
    </row>
    <row r="9" spans="1:12" x14ac:dyDescent="0.25">
      <c r="A9" s="4">
        <v>43852</v>
      </c>
      <c r="B9" s="3" t="s">
        <v>19</v>
      </c>
      <c r="C9" s="3" t="s">
        <v>20</v>
      </c>
      <c r="D9" s="3" t="s">
        <v>9</v>
      </c>
      <c r="E9" s="3" t="s">
        <v>12</v>
      </c>
      <c r="F9" s="3">
        <v>51</v>
      </c>
      <c r="G9" s="3">
        <v>1.77</v>
      </c>
      <c r="H9" s="3">
        <f>Sales_Data[[#This Row],[Quantity]]*Sales_Data[[#This Row],[UnitPrice]]</f>
        <v>90.27</v>
      </c>
      <c r="J9" t="str">
        <f t="shared" si="0"/>
        <v>NO</v>
      </c>
      <c r="K9" t="str">
        <f t="shared" si="1"/>
        <v>Below 60</v>
      </c>
    </row>
    <row r="10" spans="1:12" x14ac:dyDescent="0.25">
      <c r="A10" s="4">
        <v>43855</v>
      </c>
      <c r="B10" s="3" t="s">
        <v>6</v>
      </c>
      <c r="C10" s="3" t="s">
        <v>18</v>
      </c>
      <c r="D10" s="3" t="s">
        <v>9</v>
      </c>
      <c r="E10" s="3" t="s">
        <v>12</v>
      </c>
      <c r="F10" s="3">
        <v>100</v>
      </c>
      <c r="G10" s="3">
        <v>1.77</v>
      </c>
      <c r="H10" s="3">
        <f>Sales_Data[[#This Row],[Quantity]]*Sales_Data[[#This Row],[UnitPrice]]</f>
        <v>177</v>
      </c>
      <c r="J10" t="str">
        <f t="shared" si="0"/>
        <v>YES</v>
      </c>
      <c r="K10" t="str">
        <f t="shared" si="1"/>
        <v>Above 60</v>
      </c>
    </row>
    <row r="11" spans="1:12" x14ac:dyDescent="0.25">
      <c r="A11" s="4">
        <v>43858</v>
      </c>
      <c r="B11" s="3" t="s">
        <v>6</v>
      </c>
      <c r="C11" s="3" t="s">
        <v>18</v>
      </c>
      <c r="D11" s="3" t="s">
        <v>16</v>
      </c>
      <c r="E11" s="3" t="s">
        <v>17</v>
      </c>
      <c r="F11" s="3">
        <v>28</v>
      </c>
      <c r="G11" s="3">
        <v>1.35</v>
      </c>
      <c r="H11" s="3">
        <f>Sales_Data[[#This Row],[Quantity]]*Sales_Data[[#This Row],[UnitPrice]]</f>
        <v>37.800000000000004</v>
      </c>
      <c r="J11" t="str">
        <f t="shared" si="0"/>
        <v>YES</v>
      </c>
      <c r="K11" t="str">
        <f t="shared" si="1"/>
        <v>Below 60</v>
      </c>
    </row>
    <row r="12" spans="1:12" x14ac:dyDescent="0.25">
      <c r="A12" s="4">
        <v>43861</v>
      </c>
      <c r="B12" s="3" t="s">
        <v>6</v>
      </c>
      <c r="C12" s="3" t="s">
        <v>7</v>
      </c>
      <c r="D12" s="3" t="s">
        <v>13</v>
      </c>
      <c r="E12" s="3" t="s">
        <v>8</v>
      </c>
      <c r="F12" s="3">
        <v>36</v>
      </c>
      <c r="G12" s="3">
        <v>2.1800000000000002</v>
      </c>
      <c r="H12" s="3">
        <f>Sales_Data[[#This Row],[Quantity]]*Sales_Data[[#This Row],[UnitPrice]]</f>
        <v>78.48</v>
      </c>
      <c r="J12" t="str">
        <f t="shared" si="0"/>
        <v>YES</v>
      </c>
      <c r="K12" t="str">
        <f t="shared" si="1"/>
        <v>Below 60</v>
      </c>
    </row>
    <row r="13" spans="1:12" x14ac:dyDescent="0.25">
      <c r="A13" s="4">
        <v>43864</v>
      </c>
      <c r="B13" s="3" t="s">
        <v>6</v>
      </c>
      <c r="C13" s="3" t="s">
        <v>7</v>
      </c>
      <c r="D13" s="3" t="s">
        <v>13</v>
      </c>
      <c r="E13" s="3" t="s">
        <v>14</v>
      </c>
      <c r="F13" s="3">
        <v>31</v>
      </c>
      <c r="G13" s="3">
        <v>1.8699999999999999</v>
      </c>
      <c r="H13" s="3">
        <f>Sales_Data[[#This Row],[Quantity]]*Sales_Data[[#This Row],[UnitPrice]]</f>
        <v>57.97</v>
      </c>
      <c r="J13" t="str">
        <f t="shared" si="0"/>
        <v>YES</v>
      </c>
      <c r="K13" t="str">
        <f t="shared" si="1"/>
        <v>Below 60</v>
      </c>
    </row>
    <row r="14" spans="1:12" x14ac:dyDescent="0.25">
      <c r="A14" s="4">
        <v>43867</v>
      </c>
      <c r="B14" s="3" t="s">
        <v>6</v>
      </c>
      <c r="C14" s="3" t="s">
        <v>7</v>
      </c>
      <c r="D14" s="3" t="s">
        <v>22</v>
      </c>
      <c r="E14" s="3" t="s">
        <v>23</v>
      </c>
      <c r="F14" s="3">
        <v>28</v>
      </c>
      <c r="G14" s="3">
        <v>3.4899999999999998</v>
      </c>
      <c r="H14" s="3">
        <f>Sales_Data[[#This Row],[Quantity]]*Sales_Data[[#This Row],[UnitPrice]]</f>
        <v>97.72</v>
      </c>
      <c r="J14" t="str">
        <f t="shared" si="0"/>
        <v>YES</v>
      </c>
      <c r="K14" t="str">
        <f t="shared" si="1"/>
        <v>Below 60</v>
      </c>
    </row>
    <row r="15" spans="1:12" x14ac:dyDescent="0.25">
      <c r="A15" s="4">
        <v>43870</v>
      </c>
      <c r="B15" s="3" t="s">
        <v>19</v>
      </c>
      <c r="C15" s="3" t="s">
        <v>20</v>
      </c>
      <c r="D15" s="3" t="s">
        <v>9</v>
      </c>
      <c r="E15" s="3" t="s">
        <v>12</v>
      </c>
      <c r="F15" s="3">
        <v>44</v>
      </c>
      <c r="G15" s="3">
        <v>1.7699999999999998</v>
      </c>
      <c r="H15" s="3">
        <f>Sales_Data[[#This Row],[Quantity]]*Sales_Data[[#This Row],[UnitPrice]]</f>
        <v>77.88</v>
      </c>
      <c r="J15" t="str">
        <f t="shared" si="0"/>
        <v>NO</v>
      </c>
      <c r="K15" t="str">
        <f t="shared" si="1"/>
        <v>Below 60</v>
      </c>
    </row>
    <row r="19" spans="1:1" x14ac:dyDescent="0.25">
      <c r="A19"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g E A A B Q S w M E F A A C A A g A G a n X 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G a n X 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m p 1 1 S M t w t b 0 g E A A N U D A A A T A B w A R m 9 y b X V s Y X M v U 2 V j d G l v b j E u b S C i G A A o o B Q A A A A A A A A A A A A A A A A A A A A A A A A A A A C d U k 1 v 2 z A M v Q f I f x D U S w I Y t h t 0 P X T w Y b O z D 6 A Y 2 s T D D k k P i s z Y 2 m S x k O i m Q Z D / P j l x l 2 7 O d p g v p t 6 j H q l H O p C k 0 L D 5 8 X / 5 d j g Y D l w l L B R s A 4 I q s C x h G m g 4 Y P 6 b Y 2 M l e C R 1 T 2 G G s q n B 0 O i D 0 h C m a M g f 3 I i n N 8 u v D q x b Z t P b 2 2 W G G 6 N R F G 7 Z 6 Y X S P f F x s M h A q 1 o R 2 I Q H P G A p 6 q Y 2 L r k K 2 N R I L J Q p k + s 3 c X w Z s P s G C e a 0 1 Z C c w v A L G n g Y B 8 f G L v i d x d p z B f s E o v D V u e 8 y F y u f 2 D E d P j q + I W C L D n + n 9 V w K L a x L y D a v J d N K m N I r 5 t t H O M n l V h i 3 R l s f O 2 5 J N z p T P 9 j t e C G 2 / m n k U x j B M + 0 D t u O y U l K U 6 P H P h q 6 v w l a g I 8 A Y o f r E C q x W 5 n d 8 P x 4 O l D n b 6 e s Z X v B D 0 y z m Z 8 f 4 D V b h n S h h 1 A a n C V Z E j + 4 m i j a b T b j C Z 1 y v l Y Q a v 2 M o s Y 6 2 I G w 0 i S e T i I 9 f z M o E i d g L H p V 3 8 X 7 R I g / / Y + V B q j V v J s y P v h k z 0 C A c 9 G z 9 C M b 2 0 f d N U Q L 1 4 F l j j F 8 w l q v 6 j J J F 5 9 q N b K w F I 7 e n 2 n n l V / g w 2 z + u 5 E h C s 7 9 f 7 J p u b f p V r / D x g c y U I 6 t W D a H t C U 8 d q d o n F i + M x t K v j / 7 n / H 8 C U E s B A i 0 A F A A C A A g A G a n X V A p U c G m k A A A A 9 w A A A B I A A A A A A A A A A A A A A A A A A A A A A E N v b m Z p Z y 9 Q Y W N r Y W d l L n h t b F B L A Q I t A B Q A A g A I A B m p 1 1 Q P y u m r p A A A A O k A A A A T A A A A A A A A A A A A A A A A A P A A A A B b Q 2 9 u d G V u d F 9 U e X B l c 1 0 u e G 1 s U E s B A i 0 A F A A C A A g A G a n X V I y 3 C 1 v S A Q A A 1 Q M A A B M A A A A A A A A A A A A A A A A A 4 Q 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x Y A A A A A A A A N 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2 V h d G h 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d l Y X R o Z X I 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M i 0 w N i 0 y M 1 Q y M D o w M D o 0 M C 4 w O T g w N j k 2 W i I g L z 4 8 R W 5 0 c n k g V H l w Z T 0 i R m l s b E N v b H V t b l R 5 c G V z I i B W Y W x 1 Z T 0 i c 0 J n T U R B d z 0 9 I i A v P j x F b n R y e S B U e X B l P S J G a W x s Q 2 9 s d W 1 u T m F t Z X M i I F Z h b H V l P S J z W y Z x d W 9 0 O 2 R h e S Z x d W 9 0 O y w m c X V v d D t j a G l j Y W d v J n F 1 b 3 Q 7 L C Z x d W 9 0 O 2 N o Z W 5 u Y W k m c X V v d D s s J n F 1 b 3 Q 7 Y m V y b G l 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2 V h d G h l c i 9 D a G F u Z 2 V k I F R 5 c G U u e 2 R h e S w w f S Z x d W 9 0 O y w m c X V v d D t T Z W N 0 a W 9 u M S 9 3 Z W F 0 a G V y L 0 N o Y W 5 n Z W Q g V H l w Z S 5 7 Y 2 h p Y 2 F n b y w x f S Z x d W 9 0 O y w m c X V v d D t T Z W N 0 a W 9 u M S 9 3 Z W F 0 a G V y L 0 N o Y W 5 n Z W Q g V H l w Z S 5 7 Y 2 h l b m 5 h a S w y f S Z x d W 9 0 O y w m c X V v d D t T Z W N 0 a W 9 u M S 9 3 Z W F 0 a G V y L 0 N o Y W 5 n Z W Q g V H l w Z S 5 7 Y m V y b G l u L D N 9 J n F 1 b 3 Q 7 X S w m c X V v d D t D b 2 x 1 b W 5 D b 3 V u d C Z x d W 9 0 O z o 0 L C Z x d W 9 0 O 0 t l e U N v b H V t b k 5 h b W V z J n F 1 b 3 Q 7 O l t d L C Z x d W 9 0 O 0 N v b H V t b k l k Z W 5 0 a X R p Z X M m c X V v d D s 6 W y Z x d W 9 0 O 1 N l Y 3 R p b 2 4 x L 3 d l Y X R o Z X I v Q 2 h h b m d l Z C B U e X B l L n t k Y X k s M H 0 m c X V v d D s s J n F 1 b 3 Q 7 U 2 V j d G l v b j E v d 2 V h d G h l c i 9 D a G F u Z 2 V k I F R 5 c G U u e 2 N o a W N h Z 2 8 s M X 0 m c X V v d D s s J n F 1 b 3 Q 7 U 2 V j d G l v b j E v d 2 V h d G h l c i 9 D a G F u Z 2 V k I F R 5 c G U u e 2 N o Z W 5 u Y W k s M n 0 m c X V v d D s s J n F 1 b 3 Q 7 U 2 V j d G l v b j E v d 2 V h d G h l c i 9 D a G F u Z 2 V k I F R 5 c G U u e 2 J l c m x p b i w z f S Z x d W 9 0 O 1 0 s J n F 1 b 3 Q 7 U m V s Y X R p b 2 5 z a G l w S W 5 m b y Z x d W 9 0 O z p b X X 0 i I C 8 + P C 9 T d G F i b G V F b n R y a W V z P j w v S X R l b T 4 8 S X R l b T 4 8 S X R l b U x v Y 2 F 0 a W 9 u P j x J d G V t V H l w Z T 5 G b 3 J t d W x h P C 9 J d G V t V H l w Z T 4 8 S X R l b V B h d G g + U 2 V j d G l v b j E v d 2 V h d G h l c i 9 T b 3 V y Y 2 U 8 L 0 l 0 Z W 1 Q Y X R o P j w v S X R l b U x v Y 2 F 0 a W 9 u P j x T d G F i b G V F b n R y a W V z I C 8 + P C 9 J d G V t P j x J d G V t P j x J d G V t T G 9 j Y X R p b 2 4 + P E l 0 Z W 1 U e X B l P k Z v c m 1 1 b G E 8 L 0 l 0 Z W 1 U e X B l P j x J d G V t U G F 0 a D 5 T Z W N 0 a W 9 u M S 9 3 Z W F 0 a G V y L 1 B y b 2 1 v d G V k J T I w S G V h Z G V y c z w v S X R l b V B h d G g + P C 9 J d G V t T G 9 j Y X R p b 2 4 + P F N 0 Y W J s Z U V u d H J p Z X M g L z 4 8 L 0 l 0 Z W 0 + P E l 0 Z W 0 + P E l 0 Z W 1 M b 2 N h d G l v b j 4 8 S X R l b V R 5 c G U + R m 9 y b X V s Y T w v S X R l b V R 5 c G U + P E l 0 Z W 1 Q Y X R o P l N l Y 3 R p b 2 4 x L 3 d l Y X R o Z X I v Q 2 h h b m d l Z C U y M F R 5 c G U 8 L 0 l 0 Z W 1 Q Y X R o P j w v S X R l b U x v Y 2 F 0 a W 9 u P j x T d G F i b G V F b n R y a W V z I C 8 + P C 9 J d G V t P j x J d G V t P j x J d G V t T G 9 j Y X R p b 2 4 + P E l 0 Z W 1 U e X B l P k Z v c m 1 1 b G E 8 L 0 l 0 Z W 1 U e X B l P j x J d G V t U G F 0 a D 5 T Z W N 0 a W 9 u M S 9 U Y W J s Z S U y 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b 3 h f T 2 Z m a W N l 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M i 0 w N i 0 y M 1 Q y M D o w N j o y M i 4 x M T g w O D A w W i I g L z 4 8 R W 5 0 c n k g V H l w Z T 0 i R m l s b E N v b H V t b l R 5 c G V z I i B W Y W x 1 Z T 0 i c 0 F 3 W U d C Z 1 l S Q m h F S k J n R T 0 i I C 8 + P E V u d H J 5 I F R 5 c G U 9 I k Z p b G x D b 2 x 1 b W 5 O Y W 1 l c y I g V m F s d W U 9 I n N b J n F 1 b 3 Q 7 U m F u a y Z x d W 9 0 O y w m c X V v d D t S Z W x l Y X N l J n F 1 b 3 Q 7 L C Z x d W 9 0 O 0 d l b n J l J n F 1 b 3 Q 7 L C Z x d W 9 0 O 0 J 1 Z G d l d C Z x d W 9 0 O y w m c X V v d D t S d W 5 u a W 5 n I F R p b W U m c X V v d D s s J n F 1 b 3 Q 7 R 3 J v c 3 M m c X V v d D s s J n F 1 b 3 Q 7 V G h l Y X R l c n M m c X V v d D s s J n F 1 b 3 Q 7 V G 9 0 Y W w g R 3 J v c 3 M m c X V v d D s s J n F 1 b 3 Q 7 U m V s Z W F z Z S B E Y X R l J n F 1 b 3 Q 7 L C Z x d W 9 0 O 0 R p c 3 R y a W J 1 d G 9 y J n F 1 b 3 Q 7 L C Z x d W 9 0 O 0 V z d G l t Y X R l Z 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S A w L 0 N o Y W 5 n Z W Q g V H l w Z S 5 7 U m F u a y w w f S Z x d W 9 0 O y w m c X V v d D t T Z W N 0 a W 9 u M S 9 U Y W J s Z S A w L 0 N o Y W 5 n Z W Q g V H l w Z S 5 7 U m V s Z W F z Z S w x f S Z x d W 9 0 O y w m c X V v d D t T Z W N 0 a W 9 u M S 9 U Y W J s Z S A w L 0 N o Y W 5 n Z W Q g V H l w Z S 5 7 R 2 V u c m U s M n 0 m c X V v d D s s J n F 1 b 3 Q 7 U 2 V j d G l v b j E v V G F i b G U g M C 9 D a G F u Z 2 V k I F R 5 c G U u e 0 J 1 Z G d l d C w z f S Z x d W 9 0 O y w m c X V v d D t T Z W N 0 a W 9 u M S 9 U Y W J s Z S A w L 0 N o Y W 5 n Z W Q g V H l w Z S 5 7 U n V u b m l u Z y B U a W 1 l L D R 9 J n F 1 b 3 Q 7 L C Z x d W 9 0 O 1 N l Y 3 R p b 2 4 x L 1 R h Y m x l I D A v Q 2 h h b m d l Z C B U e X B l L n t H c m 9 z c y w 1 f S Z x d W 9 0 O y w m c X V v d D t T Z W N 0 a W 9 u M S 9 U Y W J s Z S A w L 0 N o Y W 5 n Z W Q g V H l w Z S 5 7 V G h l Y X R l c n M s N n 0 m c X V v d D s s J n F 1 b 3 Q 7 U 2 V j d G l v b j E v V G F i b G U g M C 9 D a G F u Z 2 V k I F R 5 c G U u e 1 R v d G F s I E d y b 3 N z L D d 9 J n F 1 b 3 Q 7 L C Z x d W 9 0 O 1 N l Y 3 R p b 2 4 x L 1 R h Y m x l I D A v Q 2 h h b m d l Z C B U e X B l L n t S Z W x l Y X N l I E R h d G U s O H 0 m c X V v d D s s J n F 1 b 3 Q 7 U 2 V j d G l v b j E v V G F i b G U g M C 9 D a G F u Z 2 V k I F R 5 c G U u e 0 R p c 3 R y a W J 1 d G 9 y L D l 9 J n F 1 b 3 Q 7 L C Z x d W 9 0 O 1 N l Y 3 R p b 2 4 x L 1 R h Y m x l I D A v Q 2 h h b m d l Z C B U e X B l L n t F c 3 R p b W F 0 Z W Q s M T B 9 J n F 1 b 3 Q 7 X S w m c X V v d D t D b 2 x 1 b W 5 D b 3 V u d C Z x d W 9 0 O z o x M S w m c X V v d D t L Z X l D b 2 x 1 b W 5 O Y W 1 l c y Z x d W 9 0 O z p b X S w m c X V v d D t D b 2 x 1 b W 5 J Z G V u d G l 0 a W V z J n F 1 b 3 Q 7 O l s m c X V v d D t T Z W N 0 a W 9 u M S 9 U Y W J s Z S A w L 0 N o Y W 5 n Z W Q g V H l w Z S 5 7 U m F u a y w w f S Z x d W 9 0 O y w m c X V v d D t T Z W N 0 a W 9 u M S 9 U Y W J s Z S A w L 0 N o Y W 5 n Z W Q g V H l w Z S 5 7 U m V s Z W F z Z S w x f S Z x d W 9 0 O y w m c X V v d D t T Z W N 0 a W 9 u M S 9 U Y W J s Z S A w L 0 N o Y W 5 n Z W Q g V H l w Z S 5 7 R 2 V u c m U s M n 0 m c X V v d D s s J n F 1 b 3 Q 7 U 2 V j d G l v b j E v V G F i b G U g M C 9 D a G F u Z 2 V k I F R 5 c G U u e 0 J 1 Z G d l d C w z f S Z x d W 9 0 O y w m c X V v d D t T Z W N 0 a W 9 u M S 9 U Y W J s Z S A w L 0 N o Y W 5 n Z W Q g V H l w Z S 5 7 U n V u b m l u Z y B U a W 1 l L D R 9 J n F 1 b 3 Q 7 L C Z x d W 9 0 O 1 N l Y 3 R p b 2 4 x L 1 R h Y m x l I D A v Q 2 h h b m d l Z C B U e X B l L n t H c m 9 z c y w 1 f S Z x d W 9 0 O y w m c X V v d D t T Z W N 0 a W 9 u M S 9 U Y W J s Z S A w L 0 N o Y W 5 n Z W Q g V H l w Z S 5 7 V G h l Y X R l c n M s N n 0 m c X V v d D s s J n F 1 b 3 Q 7 U 2 V j d G l v b j E v V G F i b G U g M C 9 D a G F u Z 2 V k I F R 5 c G U u e 1 R v d G F s I E d y b 3 N z L D d 9 J n F 1 b 3 Q 7 L C Z x d W 9 0 O 1 N l Y 3 R p b 2 4 x L 1 R h Y m x l I D A v Q 2 h h b m d l Z C B U e X B l L n t S Z W x l Y X N l I E R h d G U s O H 0 m c X V v d D s s J n F 1 b 3 Q 7 U 2 V j d G l v b j E v V G F i b G U g M C 9 D a G F u Z 2 V k I F R 5 c G U u e 0 R p c 3 R y a W J 1 d G 9 y L D l 9 J n F 1 b 3 Q 7 L C Z x d W 9 0 O 1 N l Y 3 R p b 2 4 x L 1 R h Y m x l I D A v Q 2 h h b m d l Z C B U e X B l L n t F c 3 R p b W F 0 Z W Q s M T B 9 J n F 1 b 3 Q 7 X S w m c X V v d D t S Z W x h d G l v b n N o a X B J b m Z v J n F 1 b 3 Q 7 O l t d f S I g L z 4 8 R W 5 0 c n k g V H l w Z T 0 i R m l s b F R h c m d l d E 5 h b W V D d X N 0 b 2 1 p e m V k I i B W Y W x 1 Z T 0 i b D E 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C 9 J d G V t c z 4 8 L 0 x v Y 2 F s U G F j a 2 F n Z U 1 l d G F k Y X R h R m l s Z T 4 W A A A A U E s F B g A A A A A A A A A A A A A A A A A A A A A A A C Y B A A A B A A A A 0 I y d 3 w E V 0 R G M e g D A T 8 K X 6 w E A A A B w e a w D F a 4 H R 5 q Q h H 8 Y b W l A A A A A A A I A A A A A A B B m A A A A A Q A A I A A A A F z C P m w 1 M o f b v m j c f A K 6 w z F 2 v / y K u u D N q Z 1 9 w / 9 h u F g S A A A A A A 6 A A A A A A g A A I A A A A L j G C 0 0 d r 7 l J m 0 + R U C C k o y + 2 o w A U C D r Y S g 8 U o M z o E F t v U A A A A O g 7 6 t E 2 7 Q b Q p i L u S 1 k z a v D r M d H p x h d C 3 X T v w A L u d y K v f K y H x p t Y p B / h L 1 a + c j g d + 7 c d a T v j v l / P p X l x I t c f r w I p h D 1 s M K 7 W x D O o 7 h m S u f X F Q A A A A D I o v T E U K A C 6 i Z C p p e T Y h k x c G c a w s 8 P P G Z 7 c u / k r 7 I J u S F d W s z Y N H y I i O 1 P O a z x b G P i x w 6 e 7 E K L X 3 e p 5 a I J x k g Y = < / D a t a M a s h u p > 
</file>

<file path=customXml/itemProps1.xml><?xml version="1.0" encoding="utf-8"?>
<ds:datastoreItem xmlns:ds="http://schemas.openxmlformats.org/officeDocument/2006/customXml" ds:itemID="{28D65113-8518-4018-9531-1A74D6854E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VLOOKUP</vt:lpstr>
      <vt:lpstr>HLOOKUP</vt:lpstr>
      <vt:lpstr>Text to column</vt:lpstr>
      <vt:lpstr>Count</vt:lpstr>
      <vt:lpstr>Aggregate function</vt:lpstr>
      <vt:lpstr>IF_Function</vt:lpstr>
      <vt:lpstr>SUMIF</vt:lpstr>
      <vt:lpstr>weather</vt:lpstr>
      <vt:lpstr>Get Data</vt:lpstr>
      <vt:lpstr>Box_Office</vt:lpstr>
      <vt:lpstr>FoodSales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Adepoju oluwadara</cp:lastModifiedBy>
  <cp:lastPrinted>2022-06-23T19:17:59Z</cp:lastPrinted>
  <dcterms:created xsi:type="dcterms:W3CDTF">2007-08-07T00:48:59Z</dcterms:created>
  <dcterms:modified xsi:type="dcterms:W3CDTF">2022-06-23T22:08:03Z</dcterms:modified>
</cp:coreProperties>
</file>