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User\Documents\Udacity\Sybullus\L4 Inferential Statistics\Project\"/>
    </mc:Choice>
  </mc:AlternateContent>
  <bookViews>
    <workbookView xWindow="0" yWindow="0" windowWidth="28800" windowHeight="13635"/>
  </bookViews>
  <sheets>
    <sheet name="Tabelle2" sheetId="2" r:id="rId1"/>
    <sheet name="Tabelle1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2" i="2" l="1"/>
  <c r="J31" i="2"/>
  <c r="J33" i="2"/>
  <c r="N8" i="2"/>
  <c r="N7" i="2"/>
  <c r="N6" i="2"/>
  <c r="N5" i="2"/>
  <c r="N4" i="2"/>
  <c r="N3" i="2"/>
  <c r="N2" i="2"/>
  <c r="M8" i="2"/>
  <c r="M7" i="2"/>
  <c r="M6" i="2"/>
  <c r="M5" i="2"/>
  <c r="M4" i="2"/>
  <c r="M2" i="2"/>
  <c r="M3" i="2"/>
  <c r="J30" i="2"/>
  <c r="G2" i="2"/>
  <c r="H2" i="2" s="1"/>
  <c r="C10" i="2"/>
  <c r="D10" i="2" s="1"/>
  <c r="C18" i="2"/>
  <c r="D18" i="2" s="1"/>
  <c r="H29" i="2"/>
  <c r="H30" i="2" s="1"/>
  <c r="D29" i="2"/>
  <c r="D30" i="2" s="1"/>
  <c r="F27" i="2"/>
  <c r="G5" i="2" s="1"/>
  <c r="H5" i="2" s="1"/>
  <c r="B27" i="2"/>
  <c r="C5" i="2" s="1"/>
  <c r="D5" i="2" s="1"/>
  <c r="G18" i="2" l="1"/>
  <c r="H18" i="2" s="1"/>
  <c r="G10" i="2"/>
  <c r="H10" i="2" s="1"/>
  <c r="C20" i="2"/>
  <c r="D20" i="2" s="1"/>
  <c r="C12" i="2"/>
  <c r="D12" i="2" s="1"/>
  <c r="C4" i="2"/>
  <c r="D4" i="2" s="1"/>
  <c r="G20" i="2"/>
  <c r="H20" i="2" s="1"/>
  <c r="G12" i="2"/>
  <c r="H12" i="2" s="1"/>
  <c r="G4" i="2"/>
  <c r="H4" i="2" s="1"/>
  <c r="C2" i="2"/>
  <c r="D2" i="2" s="1"/>
  <c r="C19" i="2"/>
  <c r="D19" i="2" s="1"/>
  <c r="C11" i="2"/>
  <c r="D11" i="2" s="1"/>
  <c r="C3" i="2"/>
  <c r="D3" i="2" s="1"/>
  <c r="G19" i="2"/>
  <c r="H19" i="2" s="1"/>
  <c r="G11" i="2"/>
  <c r="H11" i="2" s="1"/>
  <c r="G3" i="2"/>
  <c r="H3" i="2" s="1"/>
  <c r="C25" i="2"/>
  <c r="D25" i="2" s="1"/>
  <c r="C17" i="2"/>
  <c r="D17" i="2" s="1"/>
  <c r="C9" i="2"/>
  <c r="D9" i="2" s="1"/>
  <c r="G25" i="2"/>
  <c r="H25" i="2" s="1"/>
  <c r="G17" i="2"/>
  <c r="H17" i="2" s="1"/>
  <c r="G9" i="2"/>
  <c r="H9" i="2" s="1"/>
  <c r="C24" i="2"/>
  <c r="D24" i="2" s="1"/>
  <c r="C16" i="2"/>
  <c r="D16" i="2" s="1"/>
  <c r="C8" i="2"/>
  <c r="D8" i="2" s="1"/>
  <c r="G24" i="2"/>
  <c r="H24" i="2" s="1"/>
  <c r="G16" i="2"/>
  <c r="H16" i="2" s="1"/>
  <c r="G8" i="2"/>
  <c r="H8" i="2" s="1"/>
  <c r="C23" i="2"/>
  <c r="D23" i="2" s="1"/>
  <c r="C15" i="2"/>
  <c r="D15" i="2" s="1"/>
  <c r="C7" i="2"/>
  <c r="D7" i="2" s="1"/>
  <c r="G23" i="2"/>
  <c r="H23" i="2" s="1"/>
  <c r="G15" i="2"/>
  <c r="H15" i="2" s="1"/>
  <c r="G7" i="2"/>
  <c r="H7" i="2" s="1"/>
  <c r="C22" i="2"/>
  <c r="D22" i="2" s="1"/>
  <c r="C14" i="2"/>
  <c r="D14" i="2" s="1"/>
  <c r="C6" i="2"/>
  <c r="D6" i="2" s="1"/>
  <c r="G22" i="2"/>
  <c r="H22" i="2" s="1"/>
  <c r="G14" i="2"/>
  <c r="H14" i="2" s="1"/>
  <c r="G6" i="2"/>
  <c r="H6" i="2" s="1"/>
  <c r="C21" i="2"/>
  <c r="D21" i="2" s="1"/>
  <c r="C13" i="2"/>
  <c r="D13" i="2" s="1"/>
  <c r="G21" i="2"/>
  <c r="H21" i="2" s="1"/>
  <c r="G13" i="2"/>
  <c r="H13" i="2" s="1"/>
  <c r="H26" i="2" l="1"/>
  <c r="D26" i="2"/>
</calcChain>
</file>

<file path=xl/connections.xml><?xml version="1.0" encoding="utf-8"?>
<connections xmlns="http://schemas.openxmlformats.org/spreadsheetml/2006/main">
  <connection id="1" keepAlive="1" name="Abfrage - stroopdata" description="Verbindung mit der Abfrage 'stroopdata' in der Arbeitsmappe." type="5" refreshedVersion="6" background="1" saveData="1">
    <dbPr connection="Provider=Microsoft.Mashup.OleDb.1;Data Source=$Workbook$;Location=stroopdata;Extended Properties=&quot;&quot;" command="SELECT * FROM [stroopdata]"/>
  </connection>
</connections>
</file>

<file path=xl/sharedStrings.xml><?xml version="1.0" encoding="utf-8"?>
<sst xmlns="http://schemas.openxmlformats.org/spreadsheetml/2006/main" count="31" uniqueCount="29">
  <si>
    <t>Congruent</t>
  </si>
  <si>
    <t>Incongruent</t>
  </si>
  <si>
    <t>Average</t>
  </si>
  <si>
    <t>n</t>
  </si>
  <si>
    <t>Congruent bar</t>
  </si>
  <si>
    <t>Incongruent bar</t>
  </si>
  <si>
    <t>(Congruent bar)^2</t>
  </si>
  <si>
    <t>(Incongruent bar) ^2</t>
  </si>
  <si>
    <t>Sum</t>
  </si>
  <si>
    <t>total</t>
  </si>
  <si>
    <t xml:space="preserve">r^2 </t>
  </si>
  <si>
    <t>Variability</t>
  </si>
  <si>
    <t>cohens d</t>
  </si>
  <si>
    <t>confidence interval</t>
  </si>
  <si>
    <t>Xbar-mu / sigma</t>
  </si>
  <si>
    <t>t^2 / (t^2 +df)</t>
  </si>
  <si>
    <t>time</t>
  </si>
  <si>
    <t>0-5</t>
  </si>
  <si>
    <t>6-10</t>
  </si>
  <si>
    <t>11-15</t>
  </si>
  <si>
    <t>16-20</t>
  </si>
  <si>
    <t>21-25</t>
  </si>
  <si>
    <t>26-30</t>
  </si>
  <si>
    <t>31-35</t>
  </si>
  <si>
    <t>df = n-1</t>
  </si>
  <si>
    <t>se = squareroot( sp^2/n1 + sp^2/n2)</t>
  </si>
  <si>
    <r>
      <t>sp</t>
    </r>
    <r>
      <rPr>
        <b/>
        <vertAlign val="super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=  SUM(Congruent</t>
    </r>
    <r>
      <rPr>
        <b/>
        <vertAlign val="superscript"/>
        <sz val="10"/>
        <color theme="1"/>
        <rFont val="Arial"/>
        <family val="2"/>
      </rPr>
      <t xml:space="preserve">2 </t>
    </r>
    <r>
      <rPr>
        <b/>
        <sz val="10"/>
        <color theme="1"/>
        <rFont val="Arial"/>
        <family val="2"/>
      </rPr>
      <t>+ Incongruent</t>
    </r>
    <r>
      <rPr>
        <b/>
        <vertAlign val="super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) / SUM (df)</t>
    </r>
  </si>
  <si>
    <r>
      <t>t-</t>
    </r>
    <r>
      <rPr>
        <b/>
        <vertAlign val="subscript"/>
        <sz val="11"/>
        <color theme="1"/>
        <rFont val="Calibri"/>
        <family val="2"/>
        <scheme val="minor"/>
      </rPr>
      <t>statistic</t>
    </r>
  </si>
  <si>
    <r>
      <t>t-</t>
    </r>
    <r>
      <rPr>
        <b/>
        <vertAlign val="subscript"/>
        <sz val="11"/>
        <color theme="1"/>
        <rFont val="Calibri"/>
        <family val="2"/>
        <scheme val="minor"/>
      </rPr>
      <t>critical |alpha=0.01, 1-tailed, df=46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</si>
</sst>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vertAlign val="superscript"/>
      <sz val="10"/>
      <color theme="1"/>
      <name val="Arial"/>
      <family val="2"/>
    </font>
    <font>
      <b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165" fontId="3" fillId="0" borderId="0" xfId="0" applyNumberFormat="1" applyFont="1"/>
    <xf numFmtId="0" fontId="3" fillId="0" borderId="0" xfId="0" applyFont="1"/>
    <xf numFmtId="165" fontId="2" fillId="0" borderId="0" xfId="0" applyNumberFormat="1" applyFont="1"/>
    <xf numFmtId="0" fontId="2" fillId="0" borderId="0" xfId="0" quotePrefix="1" applyFont="1"/>
    <xf numFmtId="0" fontId="3" fillId="0" borderId="0" xfId="0" quotePrefix="1" applyFont="1"/>
    <xf numFmtId="165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" fontId="2" fillId="0" borderId="0" xfId="0" quotePrefix="1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Congruent vs Incongruent</a:t>
            </a:r>
            <a:r>
              <a:rPr lang="de-DE" baseline="0"/>
              <a:t> Stroop Effect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Tabelle2!$M$1</c:f>
              <c:strCache>
                <c:ptCount val="1"/>
                <c:pt idx="0">
                  <c:v>Congruent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Tabelle2!$L$2:$L$8</c15:sqref>
                  </c15:fullRef>
                </c:ext>
              </c:extLst>
              <c:f>Tabelle2!$L$3:$L$8</c:f>
              <c:strCache>
                <c:ptCount val="6"/>
                <c:pt idx="0">
                  <c:v>6-10</c:v>
                </c:pt>
                <c:pt idx="1">
                  <c:v>11-15</c:v>
                </c:pt>
                <c:pt idx="2">
                  <c:v>16-20</c:v>
                </c:pt>
                <c:pt idx="3">
                  <c:v>21-25</c:v>
                </c:pt>
                <c:pt idx="4">
                  <c:v>26-30</c:v>
                </c:pt>
                <c:pt idx="5">
                  <c:v>31-35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Tabelle2!$M$2:$M$8</c15:sqref>
                  </c15:fullRef>
                </c:ext>
              </c:extLst>
              <c:f>Tabelle2!$M$3:$M$8</c:f>
              <c:numCache>
                <c:formatCode>General</c:formatCode>
                <c:ptCount val="6"/>
                <c:pt idx="0">
                  <c:v>5</c:v>
                </c:pt>
                <c:pt idx="1">
                  <c:v>12</c:v>
                </c:pt>
                <c:pt idx="2">
                  <c:v>6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62-4967-A61D-1BA2AD9AC3DC}"/>
            </c:ext>
          </c:extLst>
        </c:ser>
        <c:ser>
          <c:idx val="1"/>
          <c:order val="1"/>
          <c:tx>
            <c:strRef>
              <c:f>Tabelle2!$N$1</c:f>
              <c:strCache>
                <c:ptCount val="1"/>
                <c:pt idx="0">
                  <c:v>Incongruent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Tabelle2!$L$2:$L$8</c15:sqref>
                  </c15:fullRef>
                </c:ext>
              </c:extLst>
              <c:f>Tabelle2!$L$3:$L$8</c:f>
              <c:strCache>
                <c:ptCount val="6"/>
                <c:pt idx="0">
                  <c:v>6-10</c:v>
                </c:pt>
                <c:pt idx="1">
                  <c:v>11-15</c:v>
                </c:pt>
                <c:pt idx="2">
                  <c:v>16-20</c:v>
                </c:pt>
                <c:pt idx="3">
                  <c:v>21-25</c:v>
                </c:pt>
                <c:pt idx="4">
                  <c:v>26-30</c:v>
                </c:pt>
                <c:pt idx="5">
                  <c:v>31-35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Tabelle2!$N$2:$N$8</c15:sqref>
                  </c15:fullRef>
                </c:ext>
              </c:extLst>
              <c:f>Tabelle2!$N$3:$N$8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11</c:v>
                </c:pt>
                <c:pt idx="3">
                  <c:v>9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62-4967-A61D-1BA2AD9AC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6359568"/>
        <c:axId val="426355632"/>
      </c:barChart>
      <c:catAx>
        <c:axId val="42635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category of Reaction Time [sec.]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6355632"/>
        <c:crosses val="autoZero"/>
        <c:auto val="1"/>
        <c:lblAlgn val="ctr"/>
        <c:lblOffset val="100"/>
        <c:noMultiLvlLbl val="0"/>
      </c:catAx>
      <c:valAx>
        <c:axId val="42635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frequency 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635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681037</xdr:colOff>
      <xdr:row>10</xdr:row>
      <xdr:rowOff>76200</xdr:rowOff>
    </xdr:from>
    <xdr:to>
      <xdr:col>16</xdr:col>
      <xdr:colOff>681037</xdr:colOff>
      <xdr:row>27</xdr:row>
      <xdr:rowOff>66675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5B2AFF1-B11D-453B-B75A-5FC85FB0F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workbookViewId="0">
      <selection activeCell="M33" sqref="M33"/>
    </sheetView>
  </sheetViews>
  <sheetFormatPr baseColWidth="10" defaultRowHeight="12.75" x14ac:dyDescent="0.2"/>
  <cols>
    <col min="1" max="1" width="45.85546875" style="2" bestFit="1" customWidth="1"/>
    <col min="2" max="2" width="10.42578125" style="5" bestFit="1" customWidth="1"/>
    <col min="3" max="3" width="14" style="2" customWidth="1"/>
    <col min="4" max="4" width="17.42578125" style="2" bestFit="1" customWidth="1"/>
    <col min="5" max="5" width="11.42578125" style="2"/>
    <col min="6" max="6" width="11.85546875" style="2" bestFit="1" customWidth="1"/>
    <col min="7" max="7" width="15.42578125" style="2" bestFit="1" customWidth="1"/>
    <col min="8" max="8" width="19.42578125" style="2" bestFit="1" customWidth="1"/>
    <col min="9" max="16384" width="11.42578125" style="2"/>
  </cols>
  <sheetData>
    <row r="1" spans="2:14" s="9" customFormat="1" x14ac:dyDescent="0.25">
      <c r="B1" s="8" t="s">
        <v>0</v>
      </c>
      <c r="C1" s="9" t="s">
        <v>4</v>
      </c>
      <c r="D1" s="9" t="s">
        <v>6</v>
      </c>
      <c r="F1" s="9" t="s">
        <v>1</v>
      </c>
      <c r="G1" s="9" t="s">
        <v>5</v>
      </c>
      <c r="H1" s="9" t="s">
        <v>7</v>
      </c>
      <c r="J1" s="9" t="s">
        <v>9</v>
      </c>
      <c r="L1" s="9" t="s">
        <v>16</v>
      </c>
      <c r="M1" s="9" t="s">
        <v>0</v>
      </c>
      <c r="N1" s="9" t="s">
        <v>1</v>
      </c>
    </row>
    <row r="2" spans="2:14" x14ac:dyDescent="0.2">
      <c r="B2" s="5">
        <v>12.079000000000001</v>
      </c>
      <c r="C2" s="5">
        <f>B2-$B$27</f>
        <v>-1.9721250000000001</v>
      </c>
      <c r="D2" s="5">
        <f>C2^2</f>
        <v>3.8892770156250007</v>
      </c>
      <c r="E2" s="5"/>
      <c r="F2" s="5">
        <v>19.277999999999999</v>
      </c>
      <c r="G2" s="5">
        <f>F2-$F$27</f>
        <v>-2.7379166666666706</v>
      </c>
      <c r="H2" s="5">
        <f>G2^2</f>
        <v>7.4961876736111321</v>
      </c>
      <c r="L2" s="6" t="s">
        <v>17</v>
      </c>
      <c r="M2" s="2">
        <f>COUNTIF($B$2:$B$25,"&lt;6")</f>
        <v>0</v>
      </c>
      <c r="N2" s="2">
        <f>COUNTIF($F$2:$F$25,"&lt;6")</f>
        <v>0</v>
      </c>
    </row>
    <row r="3" spans="2:14" x14ac:dyDescent="0.2">
      <c r="B3" s="5">
        <v>16.791</v>
      </c>
      <c r="C3" s="5">
        <f t="shared" ref="C3:C25" si="0">B3-$B$27</f>
        <v>2.7398749999999996</v>
      </c>
      <c r="D3" s="5">
        <f t="shared" ref="D3:D25" si="1">C3^2</f>
        <v>7.5069150156249975</v>
      </c>
      <c r="E3" s="5"/>
      <c r="F3" s="5">
        <v>18.741</v>
      </c>
      <c r="G3" s="5">
        <f t="shared" ref="G3:G25" si="2">F3-$F$27</f>
        <v>-3.2749166666666696</v>
      </c>
      <c r="H3" s="5">
        <f t="shared" ref="H3:H25" si="3">G3^2</f>
        <v>10.72507917361113</v>
      </c>
      <c r="L3" s="10" t="s">
        <v>18</v>
      </c>
      <c r="M3" s="2">
        <f>COUNTIFS($B$2:$B$25,"&gt;=6",$B$2:$B$25,"&lt;11")</f>
        <v>5</v>
      </c>
      <c r="N3" s="2">
        <f>COUNTIFS($F$2:$F$25,"&gt;=6",$F$2:$F$25,"&lt;11")</f>
        <v>0</v>
      </c>
    </row>
    <row r="4" spans="2:14" x14ac:dyDescent="0.2">
      <c r="B4" s="5">
        <v>9.5640000000000001</v>
      </c>
      <c r="C4" s="5">
        <f t="shared" si="0"/>
        <v>-4.4871250000000007</v>
      </c>
      <c r="D4" s="5">
        <f t="shared" si="1"/>
        <v>20.134290765625007</v>
      </c>
      <c r="E4" s="5"/>
      <c r="F4" s="5">
        <v>21.213999999999999</v>
      </c>
      <c r="G4" s="5">
        <f t="shared" si="2"/>
        <v>-0.80191666666667061</v>
      </c>
      <c r="H4" s="5">
        <f t="shared" si="3"/>
        <v>0.64307034027778409</v>
      </c>
      <c r="L4" s="6" t="s">
        <v>19</v>
      </c>
      <c r="M4" s="2">
        <f>COUNTIFS($B$2:$B$25,"&gt;=11",$B$2:$B$25,"&lt;16")</f>
        <v>12</v>
      </c>
      <c r="N4" s="2">
        <f>COUNTIFS($F$2:$F$25,"&gt;=11",$F$2:$F$25,"&lt;16")</f>
        <v>1</v>
      </c>
    </row>
    <row r="5" spans="2:14" x14ac:dyDescent="0.2">
      <c r="B5" s="5">
        <v>8.6300000000000008</v>
      </c>
      <c r="C5" s="5">
        <f t="shared" si="0"/>
        <v>-5.421125</v>
      </c>
      <c r="D5" s="5">
        <f t="shared" si="1"/>
        <v>29.388596265625001</v>
      </c>
      <c r="E5" s="5"/>
      <c r="F5" s="5">
        <v>15.686999999999999</v>
      </c>
      <c r="G5" s="5">
        <f t="shared" si="2"/>
        <v>-6.3289166666666699</v>
      </c>
      <c r="H5" s="5">
        <f>G5^2</f>
        <v>40.055186173611155</v>
      </c>
      <c r="L5" s="6" t="s">
        <v>20</v>
      </c>
      <c r="M5" s="2">
        <f>COUNTIFS($B$2:$B$25,"&gt;=16",$B$2:$B$25,"&lt;21")</f>
        <v>6</v>
      </c>
      <c r="N5" s="2">
        <f>COUNTIFS($F$2:$F$25,"&gt;=16",$F$2:$F$25,"&lt;21")</f>
        <v>11</v>
      </c>
    </row>
    <row r="6" spans="2:14" x14ac:dyDescent="0.2">
      <c r="B6" s="5">
        <v>14.669</v>
      </c>
      <c r="C6" s="5">
        <f t="shared" si="0"/>
        <v>0.61787499999999973</v>
      </c>
      <c r="D6" s="5">
        <f t="shared" si="1"/>
        <v>0.38176951562499967</v>
      </c>
      <c r="E6" s="5"/>
      <c r="F6" s="5">
        <v>22.803000000000001</v>
      </c>
      <c r="G6" s="5">
        <f t="shared" si="2"/>
        <v>0.78708333333333158</v>
      </c>
      <c r="H6" s="5">
        <f t="shared" si="3"/>
        <v>0.61950017361110832</v>
      </c>
      <c r="L6" s="6" t="s">
        <v>21</v>
      </c>
      <c r="M6" s="2">
        <f>COUNTIFS($B$2:$B$25,"&gt;=21",$B$2:$B$25,"&lt;26")</f>
        <v>1</v>
      </c>
      <c r="N6" s="2">
        <f>COUNTIFS($F$2:$F$25,"&gt;=21",$F$2:$F$25,"&lt;26")</f>
        <v>9</v>
      </c>
    </row>
    <row r="7" spans="2:14" x14ac:dyDescent="0.2">
      <c r="B7" s="5">
        <v>12.238</v>
      </c>
      <c r="C7" s="5">
        <f t="shared" si="0"/>
        <v>-1.8131250000000012</v>
      </c>
      <c r="D7" s="5">
        <f t="shared" si="1"/>
        <v>3.2874222656250045</v>
      </c>
      <c r="E7" s="5"/>
      <c r="F7" s="5">
        <v>20.878</v>
      </c>
      <c r="G7" s="5">
        <f t="shared" si="2"/>
        <v>-1.1379166666666691</v>
      </c>
      <c r="H7" s="5">
        <f t="shared" si="3"/>
        <v>1.2948543402777835</v>
      </c>
      <c r="L7" s="6" t="s">
        <v>22</v>
      </c>
      <c r="M7" s="2">
        <f>COUNTIFS($B$2:$B$25,"&gt;=26",$B$2:$B$25,"&lt;31")</f>
        <v>0</v>
      </c>
      <c r="N7" s="2">
        <f>COUNTIFS($F$2:$F$25,"&gt;=26",$F$2:$F$25,"&lt;31")</f>
        <v>1</v>
      </c>
    </row>
    <row r="8" spans="2:14" x14ac:dyDescent="0.2">
      <c r="B8" s="5">
        <v>14.692</v>
      </c>
      <c r="C8" s="5">
        <f t="shared" si="0"/>
        <v>0.64087499999999942</v>
      </c>
      <c r="D8" s="5">
        <f t="shared" si="1"/>
        <v>0.41072076562499926</v>
      </c>
      <c r="E8" s="5"/>
      <c r="F8" s="5">
        <v>24.571999999999999</v>
      </c>
      <c r="G8" s="5">
        <f t="shared" si="2"/>
        <v>2.5560833333333299</v>
      </c>
      <c r="H8" s="5">
        <f t="shared" si="3"/>
        <v>6.5335620069444271</v>
      </c>
      <c r="L8" s="6" t="s">
        <v>23</v>
      </c>
      <c r="M8" s="2">
        <f>COUNTIFS($B$2:$B$25,"&gt;=31",$B$2:$B$25,"&lt;36")</f>
        <v>0</v>
      </c>
      <c r="N8" s="2">
        <f>COUNTIFS($F$2:$F$25,"&gt;=31",$F$2:$F$25,"&lt;36")</f>
        <v>2</v>
      </c>
    </row>
    <row r="9" spans="2:14" x14ac:dyDescent="0.2">
      <c r="B9" s="5">
        <v>8.9870000000000001</v>
      </c>
      <c r="C9" s="5">
        <f t="shared" si="0"/>
        <v>-5.0641250000000007</v>
      </c>
      <c r="D9" s="5">
        <f t="shared" si="1"/>
        <v>25.645362015625008</v>
      </c>
      <c r="E9" s="5"/>
      <c r="F9" s="5">
        <v>17.393999999999998</v>
      </c>
      <c r="G9" s="5">
        <f t="shared" si="2"/>
        <v>-4.6219166666666709</v>
      </c>
      <c r="H9" s="5">
        <f t="shared" si="3"/>
        <v>21.362113673611152</v>
      </c>
    </row>
    <row r="10" spans="2:14" x14ac:dyDescent="0.2">
      <c r="B10" s="5">
        <v>9.4009999999999998</v>
      </c>
      <c r="C10" s="5">
        <f t="shared" si="0"/>
        <v>-4.650125000000001</v>
      </c>
      <c r="D10" s="5">
        <f t="shared" si="1"/>
        <v>21.623662515625011</v>
      </c>
      <c r="E10" s="5"/>
      <c r="F10" s="5">
        <v>20.762</v>
      </c>
      <c r="G10" s="5">
        <f t="shared" si="2"/>
        <v>-1.2539166666666688</v>
      </c>
      <c r="H10" s="5">
        <f t="shared" si="3"/>
        <v>1.5723070069444498</v>
      </c>
    </row>
    <row r="11" spans="2:14" x14ac:dyDescent="0.2">
      <c r="B11" s="5">
        <v>14.48</v>
      </c>
      <c r="C11" s="5">
        <f t="shared" si="0"/>
        <v>0.42887499999999967</v>
      </c>
      <c r="D11" s="5">
        <f t="shared" si="1"/>
        <v>0.18393376562499972</v>
      </c>
      <c r="E11" s="5"/>
      <c r="F11" s="5">
        <v>26.282</v>
      </c>
      <c r="G11" s="5">
        <f t="shared" si="2"/>
        <v>4.2660833333333308</v>
      </c>
      <c r="H11" s="5">
        <f t="shared" si="3"/>
        <v>18.199467006944424</v>
      </c>
    </row>
    <row r="12" spans="2:14" x14ac:dyDescent="0.2">
      <c r="B12" s="5">
        <v>22.327999999999999</v>
      </c>
      <c r="C12" s="5">
        <f t="shared" si="0"/>
        <v>8.2768749999999986</v>
      </c>
      <c r="D12" s="5">
        <f t="shared" si="1"/>
        <v>68.506659765624974</v>
      </c>
      <c r="E12" s="5"/>
      <c r="F12" s="5">
        <v>24.524000000000001</v>
      </c>
      <c r="G12" s="5">
        <f t="shared" si="2"/>
        <v>2.5080833333333317</v>
      </c>
      <c r="H12" s="5">
        <f t="shared" si="3"/>
        <v>6.290482006944436</v>
      </c>
    </row>
    <row r="13" spans="2:14" x14ac:dyDescent="0.2">
      <c r="B13" s="5">
        <v>15.298</v>
      </c>
      <c r="C13" s="5">
        <f t="shared" si="0"/>
        <v>1.2468749999999993</v>
      </c>
      <c r="D13" s="5">
        <f t="shared" si="1"/>
        <v>1.5546972656249982</v>
      </c>
      <c r="E13" s="5"/>
      <c r="F13" s="5">
        <v>18.643999999999998</v>
      </c>
      <c r="G13" s="5">
        <f t="shared" si="2"/>
        <v>-3.3719166666666709</v>
      </c>
      <c r="H13" s="5">
        <f t="shared" si="3"/>
        <v>11.369822006944473</v>
      </c>
    </row>
    <row r="14" spans="2:14" x14ac:dyDescent="0.2">
      <c r="B14" s="5">
        <v>15.073</v>
      </c>
      <c r="C14" s="5">
        <f t="shared" si="0"/>
        <v>1.0218749999999996</v>
      </c>
      <c r="D14" s="5">
        <f t="shared" si="1"/>
        <v>1.0442285156249993</v>
      </c>
      <c r="E14" s="5"/>
      <c r="F14" s="5">
        <v>17.510000000000002</v>
      </c>
      <c r="G14" s="5">
        <f t="shared" si="2"/>
        <v>-4.5059166666666677</v>
      </c>
      <c r="H14" s="5">
        <f t="shared" si="3"/>
        <v>20.303285006944453</v>
      </c>
    </row>
    <row r="15" spans="2:14" x14ac:dyDescent="0.2">
      <c r="B15" s="5">
        <v>16.928999999999998</v>
      </c>
      <c r="C15" s="5">
        <f t="shared" si="0"/>
        <v>2.8778749999999977</v>
      </c>
      <c r="D15" s="5">
        <f t="shared" si="1"/>
        <v>8.2821645156249861</v>
      </c>
      <c r="E15" s="5"/>
      <c r="F15" s="5">
        <v>20.329999999999998</v>
      </c>
      <c r="G15" s="5">
        <f t="shared" si="2"/>
        <v>-1.6859166666666709</v>
      </c>
      <c r="H15" s="5">
        <f t="shared" si="3"/>
        <v>2.8423150069444589</v>
      </c>
    </row>
    <row r="16" spans="2:14" x14ac:dyDescent="0.2">
      <c r="B16" s="5">
        <v>18.2</v>
      </c>
      <c r="C16" s="5">
        <f t="shared" si="0"/>
        <v>4.1488749999999985</v>
      </c>
      <c r="D16" s="5">
        <f t="shared" si="1"/>
        <v>17.213163765624987</v>
      </c>
      <c r="E16" s="5"/>
      <c r="F16" s="5">
        <v>35.255000000000003</v>
      </c>
      <c r="G16" s="5">
        <f t="shared" si="2"/>
        <v>13.239083333333333</v>
      </c>
      <c r="H16" s="5">
        <f t="shared" si="3"/>
        <v>175.27332750694444</v>
      </c>
    </row>
    <row r="17" spans="1:10" x14ac:dyDescent="0.2">
      <c r="B17" s="5">
        <v>12.13</v>
      </c>
      <c r="C17" s="5">
        <f t="shared" si="0"/>
        <v>-1.921125</v>
      </c>
      <c r="D17" s="5">
        <f t="shared" si="1"/>
        <v>3.6907212656249997</v>
      </c>
      <c r="E17" s="5"/>
      <c r="F17" s="5">
        <v>22.158000000000001</v>
      </c>
      <c r="G17" s="5">
        <f t="shared" si="2"/>
        <v>0.14208333333333201</v>
      </c>
      <c r="H17" s="5">
        <f t="shared" si="3"/>
        <v>2.0187673611110735E-2</v>
      </c>
    </row>
    <row r="18" spans="1:10" x14ac:dyDescent="0.2">
      <c r="B18" s="5">
        <v>18.495000000000001</v>
      </c>
      <c r="C18" s="5">
        <f t="shared" si="0"/>
        <v>4.4438750000000002</v>
      </c>
      <c r="D18" s="5">
        <f t="shared" si="1"/>
        <v>19.748025015625004</v>
      </c>
      <c r="E18" s="5"/>
      <c r="F18" s="5">
        <v>25.138999999999999</v>
      </c>
      <c r="G18" s="5">
        <f t="shared" si="2"/>
        <v>3.1230833333333301</v>
      </c>
      <c r="H18" s="5">
        <f t="shared" si="3"/>
        <v>9.7536495069444236</v>
      </c>
    </row>
    <row r="19" spans="1:10" x14ac:dyDescent="0.2">
      <c r="B19" s="5">
        <v>10.638999999999999</v>
      </c>
      <c r="C19" s="5">
        <f t="shared" si="0"/>
        <v>-3.4121250000000014</v>
      </c>
      <c r="D19" s="5">
        <f t="shared" si="1"/>
        <v>11.642597015625009</v>
      </c>
      <c r="E19" s="5"/>
      <c r="F19" s="5">
        <v>20.428999999999998</v>
      </c>
      <c r="G19" s="5">
        <f t="shared" si="2"/>
        <v>-1.5869166666666707</v>
      </c>
      <c r="H19" s="5">
        <f t="shared" si="3"/>
        <v>2.5183045069444576</v>
      </c>
    </row>
    <row r="20" spans="1:10" x14ac:dyDescent="0.2">
      <c r="B20" s="5">
        <v>11.343999999999999</v>
      </c>
      <c r="C20" s="5">
        <f t="shared" si="0"/>
        <v>-2.7071250000000013</v>
      </c>
      <c r="D20" s="5">
        <f t="shared" si="1"/>
        <v>7.3285257656250069</v>
      </c>
      <c r="E20" s="5"/>
      <c r="F20" s="5">
        <v>17.425000000000001</v>
      </c>
      <c r="G20" s="5">
        <f t="shared" si="2"/>
        <v>-4.5909166666666685</v>
      </c>
      <c r="H20" s="5">
        <f t="shared" si="3"/>
        <v>21.076515840277796</v>
      </c>
    </row>
    <row r="21" spans="1:10" x14ac:dyDescent="0.2">
      <c r="B21" s="5">
        <v>12.369</v>
      </c>
      <c r="C21" s="5">
        <f t="shared" si="0"/>
        <v>-1.682125000000001</v>
      </c>
      <c r="D21" s="5">
        <f t="shared" si="1"/>
        <v>2.8295445156250034</v>
      </c>
      <c r="E21" s="5"/>
      <c r="F21" s="5">
        <v>34.287999999999997</v>
      </c>
      <c r="G21" s="5">
        <f t="shared" si="2"/>
        <v>12.272083333333327</v>
      </c>
      <c r="H21" s="5">
        <f t="shared" si="3"/>
        <v>150.60402934027763</v>
      </c>
    </row>
    <row r="22" spans="1:10" x14ac:dyDescent="0.2">
      <c r="B22" s="5">
        <v>12.944000000000001</v>
      </c>
      <c r="C22" s="5">
        <f t="shared" si="0"/>
        <v>-1.1071249999999999</v>
      </c>
      <c r="D22" s="5">
        <f t="shared" si="1"/>
        <v>1.2257257656249998</v>
      </c>
      <c r="E22" s="5"/>
      <c r="F22" s="5">
        <v>23.893999999999998</v>
      </c>
      <c r="G22" s="5">
        <f t="shared" si="2"/>
        <v>1.8780833333333291</v>
      </c>
      <c r="H22" s="5">
        <f t="shared" si="3"/>
        <v>3.5271970069444287</v>
      </c>
    </row>
    <row r="23" spans="1:10" x14ac:dyDescent="0.2">
      <c r="B23" s="5">
        <v>14.233000000000001</v>
      </c>
      <c r="C23" s="5">
        <f t="shared" si="0"/>
        <v>0.18187499999999979</v>
      </c>
      <c r="D23" s="5">
        <f t="shared" si="1"/>
        <v>3.3078515624999923E-2</v>
      </c>
      <c r="E23" s="5"/>
      <c r="F23" s="5">
        <v>17.96</v>
      </c>
      <c r="G23" s="5">
        <f t="shared" si="2"/>
        <v>-4.0559166666666684</v>
      </c>
      <c r="H23" s="5">
        <f t="shared" si="3"/>
        <v>16.450460006944457</v>
      </c>
    </row>
    <row r="24" spans="1:10" x14ac:dyDescent="0.2">
      <c r="B24" s="5">
        <v>19.71</v>
      </c>
      <c r="C24" s="5">
        <f t="shared" si="0"/>
        <v>5.6588750000000001</v>
      </c>
      <c r="D24" s="5">
        <f t="shared" si="1"/>
        <v>32.022866265624998</v>
      </c>
      <c r="E24" s="5"/>
      <c r="F24" s="5">
        <v>22.058</v>
      </c>
      <c r="G24" s="5">
        <f t="shared" si="2"/>
        <v>4.2083333333330586E-2</v>
      </c>
      <c r="H24" s="5">
        <f t="shared" si="3"/>
        <v>1.7710069444442133E-3</v>
      </c>
    </row>
    <row r="25" spans="1:10" x14ac:dyDescent="0.2">
      <c r="B25" s="5">
        <v>16.004000000000001</v>
      </c>
      <c r="C25" s="5">
        <f t="shared" si="0"/>
        <v>1.9528750000000006</v>
      </c>
      <c r="D25" s="5">
        <f t="shared" si="1"/>
        <v>3.8137207656250021</v>
      </c>
      <c r="E25" s="5"/>
      <c r="F25" s="5">
        <v>21.157</v>
      </c>
      <c r="G25" s="5">
        <f t="shared" si="2"/>
        <v>-0.85891666666666922</v>
      </c>
      <c r="H25" s="5">
        <f t="shared" si="3"/>
        <v>0.73773784027778211</v>
      </c>
    </row>
    <row r="26" spans="1:10" s="4" customFormat="1" x14ac:dyDescent="0.2">
      <c r="A26" s="4" t="s">
        <v>8</v>
      </c>
      <c r="B26" s="3"/>
      <c r="C26" s="3"/>
      <c r="D26" s="3">
        <f>SUM(D2:D25)</f>
        <v>291.38766862500006</v>
      </c>
      <c r="E26" s="3"/>
      <c r="F26" s="3"/>
      <c r="G26" s="3"/>
      <c r="H26" s="3">
        <f>SUM(H2:H25)</f>
        <v>529.27041183333336</v>
      </c>
    </row>
    <row r="27" spans="1:10" s="4" customFormat="1" x14ac:dyDescent="0.2">
      <c r="A27" s="4" t="s">
        <v>2</v>
      </c>
      <c r="B27" s="3">
        <f>AVERAGE(B2:B25)</f>
        <v>14.051125000000001</v>
      </c>
      <c r="C27" s="3"/>
      <c r="D27" s="3"/>
      <c r="E27" s="3"/>
      <c r="F27" s="3">
        <f>AVERAGE(F2:F25)</f>
        <v>22.015916666666669</v>
      </c>
      <c r="G27" s="3"/>
      <c r="H27" s="3"/>
    </row>
    <row r="28" spans="1:10" s="4" customFormat="1" x14ac:dyDescent="0.2">
      <c r="B28" s="3"/>
      <c r="C28" s="3"/>
      <c r="D28" s="3"/>
      <c r="E28" s="3"/>
      <c r="F28" s="3"/>
      <c r="G28" s="3"/>
      <c r="H28" s="3"/>
    </row>
    <row r="29" spans="1:10" s="4" customFormat="1" x14ac:dyDescent="0.2">
      <c r="A29" s="4" t="s">
        <v>3</v>
      </c>
      <c r="C29" s="3"/>
      <c r="D29" s="3">
        <f>COUNT(B2:B25)</f>
        <v>24</v>
      </c>
      <c r="E29" s="3"/>
      <c r="G29" s="3"/>
      <c r="H29" s="3">
        <f>COUNT(F2:F25)</f>
        <v>24</v>
      </c>
    </row>
    <row r="30" spans="1:10" s="4" customFormat="1" x14ac:dyDescent="0.2">
      <c r="A30" s="7" t="s">
        <v>24</v>
      </c>
      <c r="C30" s="3"/>
      <c r="D30" s="3">
        <f>D29-1</f>
        <v>23</v>
      </c>
      <c r="E30" s="3"/>
      <c r="G30" s="3"/>
      <c r="H30" s="3">
        <f>H29-1</f>
        <v>23</v>
      </c>
      <c r="J30" s="3">
        <f>D30+H30</f>
        <v>46</v>
      </c>
    </row>
    <row r="31" spans="1:10" ht="14.25" x14ac:dyDescent="0.2">
      <c r="A31" s="7" t="s">
        <v>26</v>
      </c>
      <c r="J31" s="3">
        <f>(D26+H26)/J30</f>
        <v>17.840393053442032</v>
      </c>
    </row>
    <row r="32" spans="1:10" x14ac:dyDescent="0.2">
      <c r="A32" s="7" t="s">
        <v>25</v>
      </c>
      <c r="J32" s="3">
        <f>SQRT((J31/D29) + (J31/H29))</f>
        <v>1.219302842250509</v>
      </c>
    </row>
    <row r="33" spans="1:11" ht="18" x14ac:dyDescent="0.35">
      <c r="A33" s="1" t="s">
        <v>27</v>
      </c>
      <c r="J33" s="3">
        <f>(F27-B27)/J32</f>
        <v>6.5322505539032285</v>
      </c>
    </row>
    <row r="34" spans="1:11" ht="18" x14ac:dyDescent="0.35">
      <c r="A34" s="1" t="s">
        <v>28</v>
      </c>
      <c r="J34" s="4">
        <v>2.423</v>
      </c>
      <c r="K34" s="4">
        <v>2.403</v>
      </c>
    </row>
    <row r="37" spans="1:11" x14ac:dyDescent="0.2">
      <c r="A37" s="2" t="s">
        <v>10</v>
      </c>
      <c r="B37" s="5" t="s">
        <v>11</v>
      </c>
      <c r="C37" s="2" t="s">
        <v>15</v>
      </c>
    </row>
    <row r="38" spans="1:11" x14ac:dyDescent="0.2">
      <c r="A38" s="2" t="s">
        <v>12</v>
      </c>
      <c r="C38" s="2" t="s">
        <v>14</v>
      </c>
    </row>
    <row r="39" spans="1:11" x14ac:dyDescent="0.2">
      <c r="A39" s="2" t="s">
        <v>13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s E A A B Q S w M E F A A C A A g A D 7 Y I S x F J p n u o A A A A + A A A A B I A H A B D b 2 5 m a W c v U G F j a 2 F n Z S 5 4 b W w g o h g A K K A U A A A A A A A A A A A A A A A A A A A A A A A A A A A A h Y + x C s I w G I R f p W R v k k a p R f 6 m g 7 p Z E A R x D W l s g 2 0 q T W r 6 b g 4 + k q 9 g Q a t u w i 1 3 f A d 3 j 9 s d s q G p g 6 v q r G 5 N i i J M U a C M b A t t y h T 1 7 h Q m K O O w E / I s S h W M s L H L w e o U V c 5 d l o R 4 7 7 G f 4 b Y r C a M 0 I s d 8 u 5 e V a k S o j X X C S I U + r e J / C 3 E 4 v M Z w h u e L U X G M W R I B m W L I t f k i b F y M K Z C f E F Z 9 7 f p O 8 U K F 6 w 2 Q y Q J 5 v + B P U E s D B B Q A A g A I A A + 2 C E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P t g h L o w C p S S E B A A D L A Q A A E w A c A E Z v c m 1 1 b G F z L 1 N l Y 3 R p b 2 4 x L m 0 g o h g A K K A U A A A A A A A A A A A A A A A A A A A A A A A A A A A A d Z D B a s M w D I b v g b y D 8 S 4 p m E A L u 6 z k M N J t 3 Q 5 j p d 1 p 2 c F N 1 D b g y M W S O 0 r p 2 + w Z 9 g J 9 s W l k 0 B 1 W X y T 9 k n 4 + m a D m 1 q O a 9 3 E 4 T p M 0 o Y 0 N 0 C j i 4 P 2 2 s W x V o R x w m i h 5 s w j O g S g l 7 f K J r 2 M H y N l 9 6 y A v P b I U l O n y p n o l C F Q 9 W f x J q o n / Q O d t Q 9 X Z N a 9 p p w f m b Q K u 7 V q G U G i j j S q 9 i x 1 S M T L q D m v f t L g u h q N r K W f R M 8 x 5 7 6 A 4 p / m z R 3 g f m J 7 u S k 9 P X x s I a g 3 E c c W g p m A b C F q A F 3 Y p 4 y / B d 7 L b y 5 T 1 5 x j 1 9 q v f O j e v r b O B C g 7 x r / E D n D 5 R d g R U L f b b s + M i W K S V D 1 1 P L j 2 g 7 C K I O R y 0 f N R a z J H l X J Z x h b F b Q j g a d d C P c v P / 3 e M g T V q 8 h D P + B l B L A Q I t A B Q A A g A I A A + 2 C E s R S a Z 7 q A A A A P g A A A A S A A A A A A A A A A A A A A A A A A A A A A B D b 2 5 m a W c v U G F j a 2 F n Z S 5 4 b W x Q S w E C L Q A U A A I A C A A P t g h L D 8 r p q 6 Q A A A D p A A A A E w A A A A A A A A A A A A A A A A D 0 A A A A W 0 N v b n R l b n R f V H l w Z X N d L n h t b F B L A Q I t A B Q A A g A I A A + 2 C E u j A K l J I Q E A A M s B A A A T A A A A A A A A A A A A A A A A A O U B A A B G b 3 J t d W x h c y 9 T Z W N 0 a W 9 u M S 5 t U E s F B g A A A A A D A A M A w g A A A F M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A J A A A A A A A A H g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N 0 c m 9 v c G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D g t M D h U M j A 6 N D g 6 M T k u N T g 0 N D A w M V o i I C 8 + P E V u d H J 5 I F R 5 c G U 9 I k Z p b G x D b 2 x 1 b W 5 O Y W 1 l c y I g V m F s d W U 9 I n N b J n F 1 b 3 Q 7 Q 2 9 u Z 3 J 1 Z W 5 0 J n F 1 b 3 Q 7 L C Z x d W 9 0 O 0 l u Y 2 9 u Z 3 J 1 Z W 5 0 J n F 1 b 3 Q 7 X S I g L z 4 8 R W 5 0 c n k g V H l w Z T 0 i R m l s b E V y c m 9 y Q 2 9 k Z S I g V m F s d W U 9 I n N V b m t u b 3 d u I i A v P j x F b n R y e S B U e X B l P S J G a W x s Q 2 9 s d W 1 u V H l w Z X M i I F Z h b H V l P S J z Q l F V P S I g L z 4 8 R W 5 0 c n k g V H l w Z T 0 i R m l s b E V y c m 9 y Q 2 9 1 b n Q i I F Z h b H V l P S J s M C I g L z 4 8 R W 5 0 c n k g V H l w Z T 0 i R m l s b E N v d W 5 0 I i B W Y W x 1 Z T 0 i b D I 0 I i A v P j x F b n R y e S B U e X B l P S J G a W x s U 3 R h d H V z I i B W Y W x 1 Z T 0 i c 0 N v b X B s Z X R l I i A v P j x F b n R y e S B U e X B l P S J G a W x s V G F y Z 2 V 0 I i B W Y W x 1 Z T 0 i c 3 N 0 c m 9 v c G R h d G E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H J v b 3 B k Y X R h L 0 d l w 6 R u Z G V y d G V y I F R 5 c C 5 7 Q 2 9 u Z 3 J 1 Z W 5 0 L D B 9 J n F 1 b 3 Q 7 L C Z x d W 9 0 O 1 N l Y 3 R p b 2 4 x L 3 N 0 c m 9 v c G R h d G E v R 2 X D p G 5 k Z X J 0 Z X I g V H l w L n t J b m N v b m d y d W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d H J v b 3 B k Y X R h L 0 d l w 6 R u Z G V y d G V y I F R 5 c C 5 7 Q 2 9 u Z 3 J 1 Z W 5 0 L D B 9 J n F 1 b 3 Q 7 L C Z x d W 9 0 O 1 N l Y 3 R p b 2 4 x L 3 N 0 c m 9 v c G R h d G E v R 2 X D p G 5 k Z X J 0 Z X I g V H l w L n t J b m N v b m d y d W V u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y b 2 9 w Z G F 0 Y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J v b 3 B k Y X R h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c m 9 v c G R h d G E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u W j V D T 8 3 V O n 3 k V D h L 9 Y C o A A A A A A g A A A A A A E G Y A A A A B A A A g A A A A y C 2 H Q 6 z f G c C P E n o y a H A + z P A 2 V b u u 2 q F o I l I O l D M 9 V W s A A A A A D o A A A A A C A A A g A A A A Z 0 t t Y f G n k z Y H c U z Q z X 8 S / l N J p D s X B S E n w 3 m V C q v 9 o o 1 Q A A A A s e K 7 1 V R y E I 2 X 1 A C G s A q x 3 H Z Y I M s s L g m W R i j + 7 S i H Y M E 0 X g p D T o i r p k e b q 6 a a C K y 8 L R e g V I v 3 f e 0 O V 9 O 1 b q p d 6 Z F 9 m j R q J G k Y h Y + h J S P U S 6 1 A A A A A K 1 O d g 2 1 H 0 Q b P E f C 9 X C N P E + 8 M d o G i X 8 p N 9 k q f p q y E L e R n g C / E e p O i x K n y e / l c q q J 9 n C p U Y i l i L S b I 3 e R 2 P A U + u Q = = < / D a t a M a s h u p > 
</file>

<file path=customXml/itemProps1.xml><?xml version="1.0" encoding="utf-8"?>
<ds:datastoreItem xmlns:ds="http://schemas.openxmlformats.org/officeDocument/2006/customXml" ds:itemID="{9580BF8A-EFD2-4B39-99BF-7186A3B722A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JanUser</dc:creator>
  <cp:lastModifiedBy>JanUser</cp:lastModifiedBy>
  <dcterms:created xsi:type="dcterms:W3CDTF">2017-08-08T20:47:57Z</dcterms:created>
  <dcterms:modified xsi:type="dcterms:W3CDTF">2017-08-10T13:01:16Z</dcterms:modified>
</cp:coreProperties>
</file>