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4"/>
  </bookViews>
  <sheets>
    <sheet name="Jan Lundholm" sheetId="4" r:id="rId1"/>
    <sheet name="Daniel Sagrera" sheetId="1" r:id="rId2"/>
    <sheet name="Denise Hansson" sheetId="2" r:id="rId3"/>
    <sheet name="Gustav Lange" sheetId="3" r:id="rId4"/>
    <sheet name="Jonas Eriksson" sheetId="5" r:id="rId5"/>
    <sheet name="Markus Elffors" sheetId="6" r:id="rId6"/>
    <sheet name="Peter Revell" sheetId="7" r:id="rId7"/>
    <sheet name="Facit" sheetId="8" r:id="rId8"/>
  </sheets>
  <calcPr calcId="145621"/>
</workbook>
</file>

<file path=xl/sharedStrings.xml><?xml version="1.0" encoding="utf-8"?>
<sst xmlns="http://schemas.openxmlformats.org/spreadsheetml/2006/main" count="242" uniqueCount="242">
  <si>
    <t xml:space="preserve">V M - T I P S E T  2 0 1 0</t>
  </si>
  <si>
    <t>Gruppspel</t>
  </si>
  <si>
    <t>Datum</t>
  </si>
  <si>
    <t>Tid</t>
  </si>
  <si>
    <t>Match</t>
  </si>
  <si>
    <t>1X2</t>
  </si>
  <si>
    <t>Resultat</t>
  </si>
  <si>
    <t>TV</t>
  </si>
  <si>
    <t>Rätt rad</t>
  </si>
  <si>
    <t>Poäng</t>
  </si>
  <si>
    <t>Max</t>
  </si>
  <si>
    <t>Fyll i alla gula fält!</t>
  </si>
  <si>
    <t>A</t>
  </si>
  <si>
    <t>De blå fälten är för dina poäng.</t>
  </si>
  <si>
    <t>Johannesburg</t>
  </si>
  <si>
    <t>11.6</t>
  </si>
  <si>
    <t>16.00</t>
  </si>
  <si>
    <t>Sydafrika–Mexiko</t>
  </si>
  <si>
    <t>-</t>
  </si>
  <si>
    <t>TV4</t>
  </si>
  <si>
    <t>p</t>
  </si>
  <si>
    <t>/5</t>
  </si>
  <si>
    <t>Lag vidare grupp A</t>
  </si>
  <si>
    <t>Namn: Jan Lundholm</t>
  </si>
  <si>
    <t>Kapstaden</t>
  </si>
  <si>
    <t>20.30</t>
  </si>
  <si>
    <t>Uruguay–Frankrike</t>
  </si>
  <si>
    <t>SVT</t>
  </si>
  <si>
    <t>Mexico</t>
  </si>
  <si>
    <t>Pretoria</t>
  </si>
  <si>
    <t>16.6</t>
  </si>
  <si>
    <t>Sydafrika–Uruguay</t>
  </si>
  <si>
    <t>Sydafrika</t>
  </si>
  <si>
    <t>E-post: ave_caesar@hotmail.com</t>
  </si>
  <si>
    <t>Polokwane</t>
  </si>
  <si>
    <t>17.7</t>
  </si>
  <si>
    <t>Frankrike–Mexiko</t>
  </si>
  <si>
    <t>Rustenburg</t>
  </si>
  <si>
    <t>22.6</t>
  </si>
  <si>
    <t>Mexiko–Uruguay</t>
  </si>
  <si>
    <t>Telefon: 0704-176858</t>
  </si>
  <si>
    <t>Bloemfontein</t>
  </si>
  <si>
    <t>Frankrike–Sydafrika</t>
  </si>
  <si>
    <t>B</t>
  </si>
  <si>
    <t>12.6</t>
  </si>
  <si>
    <t>Argentina–Nigeria</t>
  </si>
  <si>
    <t>Lag vidare grupp B</t>
  </si>
  <si>
    <t>Port Elizabeth</t>
  </si>
  <si>
    <t>13.30</t>
  </si>
  <si>
    <t>Sydkorea–Grekland</t>
  </si>
  <si>
    <t>Argentina</t>
  </si>
  <si>
    <t>17.6</t>
  </si>
  <si>
    <t>Grekland–Nigeria</t>
  </si>
  <si>
    <t>Nigeria</t>
  </si>
  <si>
    <t>Argentina–Sydkorea</t>
  </si>
  <si>
    <t>Durban</t>
  </si>
  <si>
    <t>Nigeria–Sydkorea</t>
  </si>
  <si>
    <t>Insats 100 kr/formulär – vinnaren tar allt!</t>
  </si>
  <si>
    <t>Grekland–Argentina</t>
  </si>
  <si>
    <t>C</t>
  </si>
  <si>
    <t>England–USA</t>
  </si>
  <si>
    <t>Lag vidare grupp C</t>
  </si>
  <si>
    <t>13.6</t>
  </si>
  <si>
    <t>Algeriet–Slovenien</t>
  </si>
  <si>
    <t>England</t>
  </si>
  <si>
    <t>Spelregler gruppspel</t>
  </si>
  <si>
    <t>18.6</t>
  </si>
  <si>
    <t>Slovenien–USA</t>
  </si>
  <si>
    <t>USA</t>
  </si>
  <si>
    <t xml:space="preserve">Fyll i resultat samt  vilka två lag går</t>
  </si>
  <si>
    <t>England–Algeriet</t>
  </si>
  <si>
    <t>vidare från respektive grupp!</t>
  </si>
  <si>
    <t>23.6</t>
  </si>
  <si>
    <t>Slovenien–England</t>
  </si>
  <si>
    <t>USA–Algeriet</t>
  </si>
  <si>
    <t>Vinnare är den som har flest poäng efter</t>
  </si>
  <si>
    <t>D</t>
  </si>
  <si>
    <t>VM-finalen. Om flera har samma poäng</t>
  </si>
  <si>
    <t>Tyskland–Australien</t>
  </si>
  <si>
    <t>Lag vidare grupp D</t>
  </si>
  <si>
    <t>avgör flest rätt resultat i gruppspelet.</t>
  </si>
  <si>
    <t>Serbien–Ghana</t>
  </si>
  <si>
    <t>Tyskland</t>
  </si>
  <si>
    <t>Tyskland–Serbien</t>
  </si>
  <si>
    <t>Serbien</t>
  </si>
  <si>
    <t>19.6</t>
  </si>
  <si>
    <t>Ghana–Australien</t>
  </si>
  <si>
    <t>Poäng i gruppspelet ges enligt följande:</t>
  </si>
  <si>
    <t>Ghana–Tyskland</t>
  </si>
  <si>
    <t>5 poäng för rätt resultat</t>
  </si>
  <si>
    <t>Nelspruit</t>
  </si>
  <si>
    <t>Australien–Serbien</t>
  </si>
  <si>
    <t>3 poäng för rätt tecken, dvs. 1, X eller 2</t>
  </si>
  <si>
    <t>E</t>
  </si>
  <si>
    <t>1 poäng för rätt antal mål för det ena laget</t>
  </si>
  <si>
    <t>14.6</t>
  </si>
  <si>
    <t>Holland–Danmark</t>
  </si>
  <si>
    <t>Lag vidare grupp E</t>
  </si>
  <si>
    <t>Japan–Kamerun</t>
  </si>
  <si>
    <t>Holland</t>
  </si>
  <si>
    <t>5 poäng för rätt gruppvinnare</t>
  </si>
  <si>
    <t>Holland–Japan</t>
  </si>
  <si>
    <t>Kamerun</t>
  </si>
  <si>
    <t>5 poäng för rätt grupptvåa</t>
  </si>
  <si>
    <t>Kamerun–Danmark</t>
  </si>
  <si>
    <t>3 poäng per rätt lag vidare i fel ordning</t>
  </si>
  <si>
    <t>24.6</t>
  </si>
  <si>
    <t>Danmark–Japan</t>
  </si>
  <si>
    <t>Kamerun–Holland</t>
  </si>
  <si>
    <t>F</t>
  </si>
  <si>
    <t>Italien–Paraguay</t>
  </si>
  <si>
    <t>Lag vidare grupp F</t>
  </si>
  <si>
    <t>15.6</t>
  </si>
  <si>
    <t>Nya Zeeland–Slovakien</t>
  </si>
  <si>
    <t>Italien</t>
  </si>
  <si>
    <t>20.6</t>
  </si>
  <si>
    <t>Slovakien–Paraguay</t>
  </si>
  <si>
    <t>Paraguay</t>
  </si>
  <si>
    <t>Italien–Nya Zeeland</t>
  </si>
  <si>
    <t>Slovakien–Italien</t>
  </si>
  <si>
    <t>Paraguay–Nya Zeeland</t>
  </si>
  <si>
    <t>G</t>
  </si>
  <si>
    <t>Elfenbenskusten–Portugal</t>
  </si>
  <si>
    <t>Lag vidare grupp G</t>
  </si>
  <si>
    <t>Brasilien–Nordkorea</t>
  </si>
  <si>
    <t>Brasilien</t>
  </si>
  <si>
    <t>Brasilien–Elfenbenskusten</t>
  </si>
  <si>
    <t>Portugal</t>
  </si>
  <si>
    <t>21.6</t>
  </si>
  <si>
    <t>Portugal–Nordkorea</t>
  </si>
  <si>
    <t>25.6</t>
  </si>
  <si>
    <t>Portugal–Brasilien</t>
  </si>
  <si>
    <t>Nordkorea–Elfenbenskusten</t>
  </si>
  <si>
    <t>H</t>
  </si>
  <si>
    <t>Honduras–Chile</t>
  </si>
  <si>
    <t>Lag vidare grupp H</t>
  </si>
  <si>
    <t>Spanien–Schweiz</t>
  </si>
  <si>
    <t>Spanien</t>
  </si>
  <si>
    <t>Chile–Schweiz</t>
  </si>
  <si>
    <t>Chile</t>
  </si>
  <si>
    <t>Spanien–Honduras</t>
  </si>
  <si>
    <t>Chile–Spanien</t>
  </si>
  <si>
    <t>Schweiz–Honduras</t>
  </si>
  <si>
    <t>Personliga poäng hittills</t>
  </si>
  <si>
    <t>/320</t>
  </si>
  <si>
    <t>Åttondelsfinaler</t>
  </si>
  <si>
    <t>Lag vidare till kvartsfinal</t>
  </si>
  <si>
    <t>Spelregler slutspel</t>
  </si>
  <si>
    <t>26.6</t>
  </si>
  <si>
    <t>A1-B2 Uruguay-Nigeria</t>
  </si>
  <si>
    <t>Grekland</t>
  </si>
  <si>
    <t>/8</t>
  </si>
  <si>
    <t>Tippa lagen som går vidare från del-</t>
  </si>
  <si>
    <t>C1-D2 Algeriet-Australien</t>
  </si>
  <si>
    <t>Australien</t>
  </si>
  <si>
    <t>finalerna samt bronslag och världsmästare!</t>
  </si>
  <si>
    <t>27.6</t>
  </si>
  <si>
    <t>D1-C2 Tyskland-Slovenien</t>
  </si>
  <si>
    <t>B1-A2 Argentina-Frankrike</t>
  </si>
  <si>
    <t>Poäng i slutspelet ges enligt följande:</t>
  </si>
  <si>
    <t>28.6</t>
  </si>
  <si>
    <t>E1-F2 Japan-Slovakien</t>
  </si>
  <si>
    <t>Slovakien</t>
  </si>
  <si>
    <t>8 poäng per rätt tippat lag som</t>
  </si>
  <si>
    <t>G1-H2 Brasilien-Schweiz</t>
  </si>
  <si>
    <t>Schweiz</t>
  </si>
  <si>
    <t>går vidare från åttondelsfinalerna.</t>
  </si>
  <si>
    <t>29.6</t>
  </si>
  <si>
    <t>F1-E2 Nya Zeeland-Kamerun</t>
  </si>
  <si>
    <t>H1-G2 Spanien-Nordkorea</t>
  </si>
  <si>
    <t>Nordkorea</t>
  </si>
  <si>
    <t>Kvartsfinaler</t>
  </si>
  <si>
    <t>Lag vidare semifinal</t>
  </si>
  <si>
    <t>2.7</t>
  </si>
  <si>
    <t>/12</t>
  </si>
  <si>
    <t>12 poäng per rätt tippat lag som</t>
  </si>
  <si>
    <t>3.7</t>
  </si>
  <si>
    <t>går vidare från kvartsfinalerna.</t>
  </si>
  <si>
    <t>Semifinaler</t>
  </si>
  <si>
    <t>Lag vidare till final</t>
  </si>
  <si>
    <t>6.7</t>
  </si>
  <si>
    <t>/16</t>
  </si>
  <si>
    <t>16 poäng per rätt tippat lag som</t>
  </si>
  <si>
    <t>7.7</t>
  </si>
  <si>
    <t>går vidare från semifinalerna.</t>
  </si>
  <si>
    <t>Bronsmatch</t>
  </si>
  <si>
    <t>Bronslag</t>
  </si>
  <si>
    <t>10.7</t>
  </si>
  <si>
    <t>Förlorarna i semifinalerna</t>
  </si>
  <si>
    <t>16 poäng för rätt tippat bronslag.</t>
  </si>
  <si>
    <t>Final</t>
  </si>
  <si>
    <t>Världsmästare</t>
  </si>
  <si>
    <t>11.7</t>
  </si>
  <si>
    <t>/32</t>
  </si>
  <si>
    <t>32 poäng för rätt tippat världsmästarlag.</t>
  </si>
  <si>
    <t>Aktuell poängställning på www.dynamofilmhuset.com</t>
  </si>
  <si>
    <t>Personliga poäng totalt:</t>
  </si>
  <si>
    <t>/512</t>
  </si>
  <si>
    <t>Namn: Daniel Sagrera</t>
  </si>
  <si>
    <t>Frankrike</t>
  </si>
  <si>
    <t>Uruguay</t>
  </si>
  <si>
    <t xml:space="preserve">E-post: </t>
  </si>
  <si>
    <t xml:space="preserve">Telefon: </t>
  </si>
  <si>
    <t>Slovenien</t>
  </si>
  <si>
    <t>Danmark</t>
  </si>
  <si>
    <t>Namn: Denise Hansson</t>
  </si>
  <si>
    <t>X</t>
  </si>
  <si>
    <t>Ghana</t>
  </si>
  <si>
    <t>Namn: Gustav Lange</t>
  </si>
  <si>
    <t>Spain</t>
  </si>
  <si>
    <t>Jonas Eriksson</t>
  </si>
  <si>
    <t>jonte.eriksson@hotmail.com</t>
  </si>
  <si>
    <t>Algeriet</t>
  </si>
  <si>
    <t>Namn: Marcus Elffors</t>
  </si>
  <si>
    <t>Itallien</t>
  </si>
  <si>
    <t>Namn: peter revell</t>
  </si>
  <si>
    <t>E-post: peterrevell9@hotmail.com</t>
  </si>
  <si>
    <t>Telefon: 0739287375</t>
  </si>
  <si>
    <t>argentina</t>
  </si>
  <si>
    <t>nigeria</t>
  </si>
  <si>
    <t>england</t>
  </si>
  <si>
    <t>slovenien</t>
  </si>
  <si>
    <t>tyskland</t>
  </si>
  <si>
    <t>serbien</t>
  </si>
  <si>
    <t>italien</t>
  </si>
  <si>
    <t>brasilien</t>
  </si>
  <si>
    <t>elfenbenskusten</t>
  </si>
  <si>
    <t>spanien</t>
  </si>
  <si>
    <t>chile</t>
  </si>
  <si>
    <t>frankrike</t>
  </si>
  <si>
    <t>holland</t>
  </si>
  <si>
    <t>Aktuell ställning</t>
  </si>
  <si>
    <t>Namn: Facit</t>
  </si>
  <si>
    <t>Namn</t>
  </si>
  <si>
    <t>Daniel</t>
  </si>
  <si>
    <t>Denise</t>
  </si>
  <si>
    <t>Gustav</t>
  </si>
  <si>
    <t>Janne</t>
  </si>
  <si>
    <t>Jonas</t>
  </si>
  <si>
    <t>Markus</t>
  </si>
  <si>
    <t>Peter</t>
  </si>
  <si>
    <t>Sydkorea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</si>
</sst>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3">
    <font>
      <sz val="10"/>
      <name val="Arial"/>
      <family val="2"/>
    </font>
    <font>
      <b/>
      <sz val="10"/>
      <name val="Arial"/>
      <family val="2"/>
    </font>
    <font>
      <b/>
      <sz val="9"/>
      <name val="Times New Roman"/>
      <family val="1"/>
    </font>
    <font>
      <b/>
      <sz val="9"/>
      <color indexed="9" tint="0"/>
      <name val="Times New Roman"/>
      <family val="1"/>
    </font>
    <font>
      <sz val="9"/>
      <name val="Times New Roman"/>
      <family val="1"/>
    </font>
    <font>
      <b/>
      <i/>
      <sz val="10"/>
      <name val="Times New Roman"/>
      <family val="1"/>
    </font>
    <font>
      <i/>
      <sz val="9"/>
      <name val="Times New Roman"/>
      <family val="1"/>
    </font>
    <font>
      <u/>
      <sz val="10"/>
      <color indexed="12" tint="0"/>
      <name val="Arial"/>
      <family val="2"/>
    </font>
    <font>
      <b/>
      <i/>
      <sz val="9"/>
      <name val="Times New Roman"/>
      <family val="1"/>
    </font>
    <font>
      <b/>
      <sz val="9"/>
      <color indexed="12" tint="0"/>
      <name val="Times New Roman"/>
      <family val="1"/>
    </font>
    <font>
      <i/>
      <sz val="10"/>
      <name val="Arial"/>
      <family val="2"/>
    </font>
    <font>
      <u/>
      <sz val="10"/>
      <color indexed="9" tint="0"/>
      <name val="Arial"/>
      <family val="2"/>
    </font>
    <font>
      <sz val="9"/>
      <color indexed="9" tint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 tint="0"/>
        <bgColor indexed="60" tint="0"/>
      </patternFill>
    </fill>
    <fill>
      <patternFill patternType="solid">
        <fgColor indexed="22" tint="0"/>
        <bgColor indexed="31" tint="0"/>
      </patternFill>
    </fill>
    <fill>
      <patternFill patternType="solid">
        <fgColor indexed="43" tint="0"/>
        <bgColor indexed="26" tint="0"/>
      </patternFill>
    </fill>
    <fill>
      <patternFill patternType="solid">
        <fgColor indexed="27" tint="0"/>
        <bgColor indexed="41" tint="0"/>
      </patternFill>
    </fill>
    <fill>
      <patternFill patternType="solid">
        <fgColor indexed="59" tint="0"/>
        <bgColor indexed="63" tint="0"/>
      </patternFill>
    </fill>
    <fill>
      <patternFill patternType="solid">
        <fgColor indexed="8" tint="0"/>
        <bgColor indexed="58" tint="0"/>
      </patternFill>
    </fill>
  </fills>
  <borders count="24">
    <border>
      <left/>
      <right/>
      <top/>
      <bottom/>
      <diagonal/>
    </border>
    <border>
      <left/>
      <right style="thin">
        <color indexed="8" tint="0"/>
      </right>
      <top/>
      <bottom/>
      <diagonal/>
    </border>
    <border>
      <left/>
      <right/>
      <top/>
      <bottom style="thin">
        <color indexed="8" tint="0"/>
      </bottom>
      <diagonal/>
    </border>
    <border>
      <left style="thin">
        <color indexed="8" tint="0"/>
      </left>
      <right style="thin">
        <color indexed="8" tint="0"/>
      </right>
      <top/>
      <bottom style="thin">
        <color indexed="8" tint="0"/>
      </bottom>
      <diagonal/>
    </border>
    <border>
      <left style="thin">
        <color indexed="8" tint="0"/>
      </left>
      <right/>
      <top style="thin">
        <color indexed="8" tint="0"/>
      </top>
      <bottom style="thin">
        <color indexed="8" tint="0"/>
      </bottom>
      <diagonal/>
    </border>
    <border>
      <left/>
      <right/>
      <top style="thin">
        <color indexed="8" tint="0"/>
      </top>
      <bottom style="thin">
        <color indexed="8" tint="0"/>
      </bottom>
      <diagonal/>
    </border>
    <border>
      <left/>
      <right style="thin">
        <color indexed="8" tint="0"/>
      </right>
      <top style="thin">
        <color indexed="8" tint="0"/>
      </top>
      <bottom style="thin">
        <color indexed="8" tint="0"/>
      </bottom>
      <diagonal/>
    </border>
    <border>
      <left style="thin">
        <color indexed="8" tint="0"/>
      </left>
      <right style="thin">
        <color indexed="8" tint="0"/>
      </right>
      <top style="thin">
        <color indexed="8" tint="0"/>
      </top>
      <bottom/>
      <diagonal/>
    </border>
    <border>
      <left style="thin">
        <color indexed="8" tint="0"/>
      </left>
      <right style="thin">
        <color indexed="8" tint="0"/>
      </right>
      <top style="thin">
        <color indexed="8" tint="0"/>
      </top>
      <bottom style="thin">
        <color indexed="8" tint="0"/>
      </bottom>
      <diagonal/>
    </border>
    <border>
      <left style="hair">
        <color indexed="8" tint="0"/>
      </left>
      <right/>
      <top style="hair">
        <color indexed="8" tint="0"/>
      </top>
      <bottom/>
      <diagonal/>
    </border>
    <border>
      <left/>
      <right/>
      <top style="hair">
        <color indexed="8" tint="0"/>
      </top>
      <bottom/>
      <diagonal/>
    </border>
    <border>
      <left/>
      <right style="hair">
        <color indexed="8" tint="0"/>
      </right>
      <top style="hair">
        <color indexed="8" tint="0"/>
      </top>
      <bottom/>
      <diagonal/>
    </border>
    <border>
      <left/>
      <right/>
      <top style="thin">
        <color indexed="8" tint="0"/>
      </top>
      <bottom/>
      <diagonal/>
    </border>
    <border>
      <left style="thin">
        <color indexed="8" tint="0"/>
      </left>
      <right style="thin">
        <color indexed="8" tint="0"/>
      </right>
      <top/>
      <bottom/>
      <diagonal/>
    </border>
    <border>
      <left style="hair">
        <color indexed="8" tint="0"/>
      </left>
      <right/>
      <top/>
      <bottom/>
      <diagonal/>
    </border>
    <border>
      <left/>
      <right style="hair">
        <color indexed="8" tint="0"/>
      </right>
      <top/>
      <bottom/>
      <diagonal/>
    </border>
    <border>
      <left style="hair">
        <color indexed="8" tint="0"/>
      </left>
      <right/>
      <top/>
      <bottom style="hair">
        <color indexed="8" tint="0"/>
      </bottom>
      <diagonal/>
    </border>
    <border>
      <left/>
      <right/>
      <top/>
      <bottom style="hair">
        <color indexed="8" tint="0"/>
      </bottom>
      <diagonal/>
    </border>
    <border>
      <left/>
      <right style="hair">
        <color indexed="8" tint="0"/>
      </right>
      <top/>
      <bottom style="hair">
        <color indexed="8" tint="0"/>
      </bottom>
      <diagonal/>
    </border>
    <border>
      <left style="thin">
        <color indexed="8" tint="0"/>
      </left>
      <right/>
      <top/>
      <bottom/>
      <diagonal/>
    </border>
    <border>
      <left/>
      <right style="thin">
        <color indexed="8" tint="0"/>
      </right>
      <top/>
      <bottom style="thin">
        <color indexed="8" tint="0"/>
      </bottom>
      <diagonal/>
    </border>
    <border>
      <left style="thin">
        <color indexed="8" tint="0"/>
      </left>
      <right/>
      <top style="thin">
        <color indexed="8" tint="0"/>
      </top>
      <bottom/>
      <diagonal/>
    </border>
    <border>
      <left/>
      <right style="thin">
        <color indexed="8" tint="0"/>
      </right>
      <top style="thin">
        <color indexed="8" tint="0"/>
      </top>
      <bottom/>
      <diagonal/>
    </border>
    <border>
      <left style="thin">
        <color indexed="8" tint="0"/>
      </left>
      <right/>
      <top/>
      <bottom style="thin">
        <color indexed="8" tint="0"/>
      </bottom>
      <diagonal/>
    </border>
  </borders>
  <cellStyleXfs count="2">
    <xf numFmtId="0" fontId="0" fillId="0" borderId="0"/>
    <xf numFmtId="0" fontId="7" fillId="0" borderId="0"/>
  </cellStyleXfs>
  <cellXfs count="159">
    <xf numFmtId="0" fontId="0" fillId="0" borderId="0" xfId="0"/>
    <xf numFmtId="0" fontId="0" fillId="0" borderId="0" xfId="0">
      <alignment horizontal="center"/>
    </xf>
    <xf numFmtId="1" fontId="0" fillId="0" borderId="0" xfId="0">
      <alignment horizontal="center"/>
    </xf>
    <xf numFmtId="0" fontId="0" fillId="0" borderId="0" xfId="0">
      <alignment horizontal="center"/>
    </xf>
    <xf numFmtId="1" fontId="0" fillId="0" borderId="0" xfId="0"/>
    <xf numFmtId="0" fontId="0" fillId="0" borderId="0" xfId="0">
      <alignment horizontal="left"/>
    </xf>
    <xf numFmtId="0" fontId="1" fillId="0" borderId="0" xfId="0"/>
    <xf numFmtId="0" fontId="1" fillId="0" borderId="0" xfId="0">
      <alignment horizontal="center"/>
    </xf>
    <xf numFmtId="1" fontId="1" fillId="0" borderId="0" xfId="0">
      <alignment horizontal="center"/>
    </xf>
    <xf numFmtId="0" fontId="1" fillId="0" borderId="0" xfId="0">
      <alignment horizontal="center"/>
    </xf>
    <xf numFmtId="1" fontId="1" fillId="0" borderId="0" xfId="0"/>
    <xf numFmtId="0" fontId="1" fillId="0" borderId="0" xfId="0">
      <alignment horizontal="left"/>
    </xf>
    <xf numFmtId="0" fontId="2" fillId="0" borderId="0" xfId="0">
      <alignment horizontal="left"/>
    </xf>
    <xf numFmtId="0" fontId="3" fillId="2" borderId="0" xfId="0"/>
    <xf numFmtId="0" fontId="4" fillId="0" borderId="0" xfId="0">
      <alignment horizontal="center"/>
    </xf>
    <xf numFmtId="0" fontId="4" fillId="0" borderId="0" xfId="0"/>
    <xf numFmtId="0" fontId="2" fillId="0" borderId="0" xfId="0">
      <alignment horizontal="center"/>
    </xf>
    <xf numFmtId="0" fontId="4" fillId="0" borderId="0" xfId="0">
      <alignment horizontal="left"/>
    </xf>
    <xf numFmtId="0" fontId="1" fillId="0" borderId="0" xfId="0">
      <alignment horizontal="center"/>
    </xf>
    <xf numFmtId="1" fontId="4" fillId="0" borderId="0" xfId="0">
      <alignment horizontal="center"/>
    </xf>
    <xf numFmtId="0" fontId="4" fillId="0" borderId="0" xfId="0"/>
    <xf numFmtId="0" fontId="4" fillId="0" borderId="0" xfId="0">
      <alignment horizontal="right"/>
    </xf>
    <xf numFmtId="49" fontId="5" fillId="3" borderId="0" xfId="0">
      <alignment horizontal="left" indent="1"/>
    </xf>
    <xf numFmtId="0" fontId="3" fillId="2" borderId="1" xfId="0">
      <alignment horizontal="center"/>
    </xf>
    <xf numFmtId="0" fontId="4" fillId="0" borderId="2" xfId="0"/>
    <xf numFmtId="0" fontId="4" fillId="0" borderId="2" xfId="0">
      <alignment horizontal="center"/>
    </xf>
    <xf numFmtId="1" fontId="4" fillId="0" borderId="2" xfId="0">
      <alignment horizontal="center"/>
    </xf>
    <xf numFmtId="0" fontId="4" fillId="0" borderId="2" xfId="0">
      <alignment horizontal="left"/>
    </xf>
    <xf numFmtId="1" fontId="4" fillId="0" borderId="0" xfId="0">
      <alignment horizontal="right"/>
    </xf>
    <xf numFmtId="49" fontId="6" fillId="3" borderId="0" xfId="0">
      <alignment horizontal="left" indent="1"/>
    </xf>
    <xf numFmtId="0" fontId="2" fillId="0" borderId="1" xfId="0">
      <alignment horizontal="center"/>
    </xf>
    <xf numFmtId="0" fontId="4" fillId="0" borderId="0" xfId="0"/>
    <xf numFmtId="16" fontId="4" fillId="0" borderId="0" xfId="0">
      <alignment horizontal="center"/>
    </xf>
    <xf numFmtId="0" fontId="4" fillId="3" borderId="3" xfId="0">
      <alignment horizontal="center"/>
    </xf>
    <xf numFmtId="0" fontId="4" fillId="0" borderId="3" xfId="0">
      <alignment horizontal="center"/>
    </xf>
    <xf numFmtId="1" fontId="4" fillId="4" borderId="4" xfId="0">
      <alignment horizontal="center"/>
    </xf>
    <xf numFmtId="0" fontId="4" fillId="4" borderId="5" xfId="0">
      <alignment horizontal="center"/>
    </xf>
    <xf numFmtId="1" fontId="4" fillId="4" borderId="6" xfId="0">
      <alignment horizontal="center"/>
    </xf>
    <xf numFmtId="0" fontId="4" fillId="0" borderId="7" xfId="0">
      <alignment horizontal="left"/>
    </xf>
    <xf numFmtId="0" fontId="4" fillId="0" borderId="8" xfId="0">
      <alignment horizontal="center"/>
    </xf>
    <xf numFmtId="0" fontId="4" fillId="0" borderId="9" xfId="0">
      <alignment horizontal="center"/>
    </xf>
    <xf numFmtId="0" fontId="4" fillId="0" borderId="10" xfId="0">
      <alignment horizontal="center"/>
    </xf>
    <xf numFmtId="0" fontId="4" fillId="0" borderId="11" xfId="0">
      <alignment horizontal="center"/>
    </xf>
    <xf numFmtId="0" fontId="4" fillId="0" borderId="12" xfId="0">
      <alignment horizontal="center"/>
    </xf>
    <xf numFmtId="1" fontId="4" fillId="0" borderId="6" xfId="0">
      <alignment horizontal="right"/>
    </xf>
    <xf numFmtId="1" fontId="4" fillId="5" borderId="4" xfId="0">
      <alignment horizontal="right"/>
    </xf>
    <xf numFmtId="1" fontId="4" fillId="5" borderId="5" xfId="0">
      <alignment horizontal="right"/>
    </xf>
    <xf numFmtId="0" fontId="4" fillId="0" borderId="6" xfId="0">
      <alignment horizontal="left"/>
    </xf>
    <xf numFmtId="0" fontId="2" fillId="0" borderId="0" xfId="0"/>
    <xf numFmtId="0" fontId="2" fillId="0" borderId="0" xfId="0">
      <alignment horizontal="right"/>
    </xf>
    <xf numFmtId="0" fontId="2" fillId="0" borderId="0" xfId="0">
      <alignment horizontal="left"/>
    </xf>
    <xf numFmtId="49" fontId="2" fillId="4" borderId="8" xfId="0">
      <alignment horizontal="left"/>
    </xf>
    <xf numFmtId="0" fontId="4" fillId="3" borderId="8" xfId="0">
      <alignment horizontal="center"/>
    </xf>
    <xf numFmtId="0" fontId="4" fillId="0" borderId="13" xfId="0">
      <alignment horizontal="left"/>
    </xf>
    <xf numFmtId="0" fontId="4" fillId="0" borderId="14" xfId="0">
      <alignment horizontal="center"/>
    </xf>
    <xf numFmtId="0" fontId="4" fillId="0" borderId="0" xfId="0">
      <alignment horizontal="center"/>
    </xf>
    <xf numFmtId="0" fontId="4" fillId="0" borderId="15" xfId="0">
      <alignment horizontal="center"/>
    </xf>
    <xf numFmtId="1" fontId="4" fillId="5" borderId="2" xfId="0">
      <alignment horizontal="right"/>
    </xf>
    <xf numFmtId="0" fontId="4" fillId="4" borderId="6" xfId="0"/>
    <xf numFmtId="0" fontId="4" fillId="5" borderId="4" xfId="0">
      <alignment horizontal="right"/>
    </xf>
    <xf numFmtId="0" fontId="4" fillId="5" borderId="5" xfId="0">
      <alignment horizontal="right"/>
    </xf>
    <xf numFmtId="0" fontId="4" fillId="0" borderId="6" xfId="0">
      <alignment horizontal="left"/>
    </xf>
    <xf numFmtId="0" fontId="0" fillId="4" borderId="8" xfId="0"/>
    <xf numFmtId="0" fontId="4" fillId="5" borderId="2" xfId="0">
      <alignment horizontal="right"/>
    </xf>
    <xf numFmtId="0" fontId="2" fillId="0" borderId="1" xfId="0">
      <alignment horizontal="center"/>
    </xf>
    <xf numFmtId="0" fontId="2" fillId="4" borderId="8" xfId="0"/>
    <xf numFmtId="0" fontId="4" fillId="3" borderId="7" xfId="0">
      <alignment horizontal="center"/>
    </xf>
    <xf numFmtId="0" fontId="4" fillId="0" borderId="3" xfId="0">
      <alignment horizontal="left"/>
    </xf>
    <xf numFmtId="0" fontId="4" fillId="0" borderId="16" xfId="0">
      <alignment horizontal="center"/>
    </xf>
    <xf numFmtId="0" fontId="4" fillId="0" borderId="17" xfId="0">
      <alignment horizontal="center"/>
    </xf>
    <xf numFmtId="0" fontId="4" fillId="0" borderId="18" xfId="0">
      <alignment horizontal="center"/>
    </xf>
    <xf numFmtId="0" fontId="4" fillId="0" borderId="5" xfId="0"/>
    <xf numFmtId="0" fontId="4" fillId="0" borderId="5" xfId="0">
      <alignment horizontal="center"/>
    </xf>
    <xf numFmtId="1" fontId="4" fillId="0" borderId="5" xfId="0">
      <alignment horizontal="center"/>
    </xf>
    <xf numFmtId="0" fontId="4" fillId="0" borderId="5" xfId="0">
      <alignment horizontal="left"/>
    </xf>
    <xf numFmtId="0" fontId="4" fillId="0" borderId="12" xfId="0"/>
    <xf numFmtId="0" fontId="4" fillId="0" borderId="12" xfId="0">
      <alignment horizontal="center"/>
    </xf>
    <xf numFmtId="1" fontId="4" fillId="0" borderId="12" xfId="0">
      <alignment horizontal="right"/>
    </xf>
    <xf numFmtId="0" fontId="4" fillId="0" borderId="0" xfId="0">
      <alignment horizontal="left"/>
    </xf>
    <xf numFmtId="0" fontId="7" fillId="0" borderId="0" xfId="1"/>
    <xf numFmtId="49" fontId="3" fillId="6" borderId="19" xfId="0">
      <alignment horizontal="left"/>
    </xf>
    <xf numFmtId="49" fontId="3" fillId="7" borderId="0" xfId="0">
      <alignment horizontal="left" indent="1"/>
    </xf>
    <xf numFmtId="49" fontId="8" fillId="3" borderId="0" xfId="0">
      <alignment horizontal="left" indent="1"/>
    </xf>
    <xf numFmtId="0" fontId="4" fillId="0" borderId="4" xfId="0">
      <alignment horizontal="center"/>
    </xf>
    <xf numFmtId="49" fontId="8" fillId="0" borderId="0" xfId="0">
      <alignment horizontal="left" indent="1"/>
    </xf>
    <xf numFmtId="49" fontId="8" fillId="5" borderId="0" xfId="0">
      <alignment horizontal="left" indent="1"/>
    </xf>
    <xf numFmtId="49" fontId="6" fillId="0" borderId="0" xfId="0">
      <alignment horizontal="left" indent="1"/>
    </xf>
    <xf numFmtId="49" fontId="6" fillId="0" borderId="0" xfId="0">
      <alignment horizontal="left" indent="1"/>
    </xf>
    <xf numFmtId="0" fontId="0" fillId="0" borderId="0" xfId="0"/>
    <xf numFmtId="49" fontId="4" fillId="0" borderId="0" xfId="0">
      <alignment horizontal="left" indent="1"/>
    </xf>
    <xf numFmtId="0" fontId="2" fillId="0" borderId="20" xfId="0">
      <alignment horizontal="right"/>
    </xf>
    <xf numFmtId="0" fontId="4" fillId="0" borderId="2" xfId="0"/>
    <xf numFmtId="16" fontId="4" fillId="0" borderId="2" xfId="0">
      <alignment horizontal="center"/>
    </xf>
    <xf numFmtId="0" fontId="8" fillId="0" borderId="0" xfId="0"/>
    <xf numFmtId="1" fontId="2" fillId="5" borderId="4" xfId="0">
      <alignment horizontal="right"/>
    </xf>
    <xf numFmtId="0" fontId="2" fillId="5" borderId="5" xfId="0">
      <alignment horizontal="right"/>
    </xf>
    <xf numFmtId="0" fontId="2" fillId="0" borderId="6" xfId="0">
      <alignment horizontal="left"/>
    </xf>
    <xf numFmtId="0" fontId="0" fillId="0" borderId="0" xfId="0">
      <alignment horizontal="center"/>
    </xf>
    <xf numFmtId="1" fontId="0" fillId="0" borderId="0" xfId="0">
      <alignment horizontal="center"/>
    </xf>
    <xf numFmtId="0" fontId="0" fillId="0" borderId="0" xfId="0">
      <alignment horizontal="center"/>
    </xf>
    <xf numFmtId="1" fontId="0" fillId="0" borderId="0" xfId="0"/>
    <xf numFmtId="0" fontId="0" fillId="0" borderId="0" xfId="0">
      <alignment horizontal="left"/>
    </xf>
    <xf numFmtId="0" fontId="3" fillId="2" borderId="20" xfId="0">
      <alignment horizontal="left"/>
    </xf>
    <xf numFmtId="0" fontId="4" fillId="2" borderId="2" xfId="0"/>
    <xf numFmtId="0" fontId="4" fillId="0" borderId="0" xfId="0">
      <alignment horizontal="left"/>
    </xf>
    <xf numFmtId="0" fontId="4" fillId="0" borderId="2" xfId="0">
      <alignment horizontal="right"/>
    </xf>
    <xf numFmtId="0" fontId="2" fillId="0" borderId="1" xfId="0">
      <alignment horizontal="right"/>
    </xf>
    <xf numFmtId="0" fontId="4" fillId="0" borderId="1" xfId="0">
      <alignment horizontal="center"/>
    </xf>
    <xf numFmtId="0" fontId="4" fillId="0" borderId="21" xfId="0">
      <alignment horizontal="center"/>
    </xf>
    <xf numFmtId="0" fontId="4" fillId="0" borderId="22" xfId="0">
      <alignment horizontal="center"/>
    </xf>
    <xf numFmtId="0" fontId="4" fillId="0" borderId="19" xfId="0"/>
    <xf numFmtId="1" fontId="4" fillId="0" borderId="19" xfId="0">
      <alignment horizontal="right"/>
    </xf>
    <xf numFmtId="0" fontId="4" fillId="0" borderId="1" xfId="0">
      <alignment horizontal="left"/>
    </xf>
    <xf numFmtId="1" fontId="4" fillId="5" borderId="12" xfId="0">
      <alignment horizontal="right"/>
    </xf>
    <xf numFmtId="0" fontId="4" fillId="0" borderId="22" xfId="0">
      <alignment horizontal="left"/>
    </xf>
    <xf numFmtId="0" fontId="4" fillId="0" borderId="19" xfId="0">
      <alignment horizontal="center"/>
    </xf>
    <xf numFmtId="0" fontId="4" fillId="0" borderId="1" xfId="0">
      <alignment horizontal="center"/>
    </xf>
    <xf numFmtId="0" fontId="4" fillId="0" borderId="20" xfId="0">
      <alignment horizontal="left"/>
    </xf>
    <xf numFmtId="0" fontId="4" fillId="0" borderId="19" xfId="0"/>
    <xf numFmtId="0" fontId="4" fillId="4" borderId="8" xfId="0"/>
    <xf numFmtId="0" fontId="4" fillId="0" borderId="13" xfId="0">
      <alignment horizontal="center"/>
    </xf>
    <xf numFmtId="0" fontId="4" fillId="0" borderId="23" xfId="0"/>
    <xf numFmtId="0" fontId="4" fillId="0" borderId="20" xfId="0">
      <alignment horizontal="center"/>
    </xf>
    <xf numFmtId="0" fontId="4" fillId="0" borderId="23" xfId="0">
      <alignment horizontal="center"/>
    </xf>
    <xf numFmtId="0" fontId="4" fillId="0" borderId="2" xfId="0">
      <alignment horizontal="center"/>
    </xf>
    <xf numFmtId="0" fontId="4" fillId="0" borderId="20" xfId="0">
      <alignment horizontal="center"/>
    </xf>
    <xf numFmtId="0" fontId="2" fillId="0" borderId="1" xfId="0">
      <alignment horizontal="left"/>
    </xf>
    <xf numFmtId="0" fontId="0" fillId="0" borderId="2" xfId="0"/>
    <xf numFmtId="0" fontId="0" fillId="0" borderId="2" xfId="0">
      <alignment horizontal="center"/>
    </xf>
    <xf numFmtId="0" fontId="2" fillId="0" borderId="6" xfId="0">
      <alignment horizontal="left"/>
    </xf>
    <xf numFmtId="0" fontId="4" fillId="0" borderId="5" xfId="0"/>
    <xf numFmtId="16" fontId="4" fillId="0" borderId="5" xfId="0">
      <alignment horizontal="center"/>
    </xf>
    <xf numFmtId="0" fontId="4" fillId="0" borderId="8" xfId="0">
      <alignment horizontal="left"/>
    </xf>
    <xf numFmtId="0" fontId="4" fillId="0" borderId="8" xfId="0"/>
    <xf numFmtId="0" fontId="4" fillId="0" borderId="5" xfId="0">
      <alignment horizontal="center"/>
    </xf>
    <xf numFmtId="0" fontId="3" fillId="7" borderId="1" xfId="0">
      <alignment horizontal="left"/>
    </xf>
    <xf numFmtId="0" fontId="3" fillId="7" borderId="0" xfId="0"/>
    <xf numFmtId="0" fontId="3" fillId="7" borderId="0" xfId="0">
      <alignment horizontal="center"/>
    </xf>
    <xf numFmtId="0" fontId="3" fillId="0" borderId="0" xfId="0">
      <alignment horizontal="center"/>
    </xf>
    <xf numFmtId="1" fontId="3" fillId="0" borderId="0" xfId="0">
      <alignment horizontal="center"/>
    </xf>
    <xf numFmtId="1" fontId="2" fillId="0" borderId="0" xfId="0">
      <alignment horizontal="center"/>
    </xf>
    <xf numFmtId="1" fontId="2" fillId="5" borderId="5" xfId="0">
      <alignment horizontal="right"/>
    </xf>
    <xf numFmtId="49" fontId="9" fillId="4" borderId="8" xfId="0">
      <alignment horizontal="left"/>
    </xf>
    <xf numFmtId="0" fontId="0" fillId="0" borderId="0" xfId="0"/>
    <xf numFmtId="49" fontId="7" fillId="4" borderId="8" xfId="1">
      <alignment horizontal="left"/>
    </xf>
    <xf numFmtId="0" fontId="3" fillId="0" borderId="0" xfId="0"/>
    <xf numFmtId="0" fontId="3" fillId="0" borderId="1" xfId="0">
      <alignment horizontal="left"/>
    </xf>
    <xf numFmtId="0" fontId="3" fillId="0" borderId="0" xfId="0"/>
    <xf numFmtId="0" fontId="4" fillId="0" borderId="0" xfId="0">
      <alignment horizontal="left" vertical="top"/>
    </xf>
    <xf numFmtId="0" fontId="0" fillId="0" borderId="2" xfId="0">
      <alignment horizontal="left"/>
    </xf>
    <xf numFmtId="0" fontId="1" fillId="5" borderId="0" xfId="0"/>
    <xf numFmtId="0" fontId="10" fillId="5" borderId="17" xfId="0"/>
    <xf numFmtId="49" fontId="3" fillId="0" borderId="19" xfId="0">
      <alignment horizontal="left"/>
    </xf>
    <xf numFmtId="49" fontId="11" fillId="0" borderId="19" xfId="1">
      <alignment horizontal="left"/>
    </xf>
    <xf numFmtId="0" fontId="12" fillId="0" borderId="0" xfId="0"/>
    <xf numFmtId="49" fontId="2" fillId="0" borderId="0" xfId="0">
      <alignment horizontal="center"/>
    </xf>
    <xf numFmtId="0" fontId="2" fillId="0" borderId="0" xfId="0">
      <alignment horizontal="center"/>
    </xf>
    <xf numFmtId="1" fontId="4" fillId="0" borderId="0" xfId="0">
      <alignment horizontal="center"/>
    </xf>
    <xf numFmtId="0" fontId="4" fillId="0" borderId="0" xfId="0">
      <alignment horizontal="right"/>
    </xf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haredStrings" Target="sharedStrings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0" /><Relationship Type="http://schemas.openxmlformats.org/officeDocument/2006/relationships/worksheet" Target="worksheets/sheet4.xml" Id="rId4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mailto:ave_caesar@hotmail.com" TargetMode="External" Id="R965e96e7b0ff474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hyperlink" Target="mailto:jonte.eriksson@hotmail.com" TargetMode="External" Id="Rb660ca6148c54ef3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abSelected="1" workbookViewId="0"/>
  </sheetViews>
  <sheetFormatPr defaultRowHeight="12.75" x14ac:dyDescent="0.2"/>
  <cols>
    <col min="1" max="1" width="3.140625" customWidth="1"/>
    <col min="2" max="2" width="10.5703125" customWidth="1"/>
    <col min="3" max="3" width="5.140625" customWidth="1"/>
    <col min="4" max="4" width="4.42578125" customWidth="1"/>
    <col min="5" max="5" width="20" customWidth="1"/>
    <col min="6" max="6" width="3.5703125" customWidth="1" style="1"/>
    <col min="7" max="7" width="2.7109375" customWidth="1" style="2"/>
    <col min="8" max="8" width="2.5703125" customWidth="1" style="3"/>
    <col min="9" max="9" width="2.5703125" customWidth="1" style="4"/>
    <col min="10" max="10" width="4" customWidth="1" style="5"/>
    <col min="11" max="14" width="2.7109375" customWidth="1"/>
    <col min="15" max="16" hidden="1" width="0" customWidth="1"/>
    <col min="17" max="18" width="2.7109375" customWidth="1"/>
    <col min="19" max="19" width="3.85546875" customWidth="1"/>
    <col min="20" max="20" width="19.28515625" customWidth="1"/>
    <col min="21" max="21" width="4.140625" customWidth="1"/>
    <col min="22" max="22" width="2" customWidth="1"/>
    <col min="23" max="23" width="3.85546875" customWidth="1"/>
    <col min="24" max="24" width="32.28515625" customWidth="1"/>
  </cols>
  <sheetData>
    <row r="1" s="6" customFormat="1">
      <c r="B1" s="6" t="s">
        <v>0</v>
      </c>
      <c r="F1" s="7"/>
      <c r="G1" s="8"/>
      <c r="H1" s="9"/>
      <c r="I1" s="10"/>
      <c r="J1" s="11"/>
    </row>
    <row r="2" ht="12" customHeight="1">
      <c r="A2" s="12"/>
      <c r="B2" s="13" t="s">
        <v>1</v>
      </c>
      <c r="C2" s="14" t="s">
        <v>2</v>
      </c>
      <c r="D2" s="14" t="s">
        <v>3</v>
      </c>
      <c r="E2" s="15" t="s">
        <v>4</v>
      </c>
      <c r="F2" s="16" t="s">
        <v>5</v>
      </c>
      <c r="G2" s="155" t="s">
        <v>6</v>
      </c>
      <c r="H2" s="155"/>
      <c r="I2" s="155"/>
      <c r="J2" s="17" t="s">
        <v>7</v>
      </c>
      <c r="K2" s="156" t="s">
        <v>8</v>
      </c>
      <c r="L2" s="156"/>
      <c r="M2" s="156"/>
      <c r="N2" s="156"/>
      <c r="O2" s="18"/>
      <c r="P2" s="18"/>
      <c r="Q2" s="157" t="s">
        <v>9</v>
      </c>
      <c r="R2" s="157"/>
      <c r="S2" s="17" t="s">
        <v>10</v>
      </c>
      <c r="T2" s="20"/>
      <c r="U2" s="158" t="s">
        <v>9</v>
      </c>
      <c r="V2" s="158"/>
      <c r="W2" s="17" t="s">
        <v>10</v>
      </c>
      <c r="X2" s="22" t="s">
        <v>11</v>
      </c>
    </row>
    <row r="3" ht="12" customHeight="1">
      <c r="A3" s="23" t="s">
        <v>12</v>
      </c>
      <c r="B3" s="24"/>
      <c r="C3" s="25"/>
      <c r="D3" s="25"/>
      <c r="E3" s="24"/>
      <c r="F3" s="25"/>
      <c r="G3" s="26"/>
      <c r="H3" s="25"/>
      <c r="I3" s="26"/>
      <c r="J3" s="27"/>
      <c r="K3" s="15"/>
      <c r="L3" s="14"/>
      <c r="M3" s="14"/>
      <c r="N3" s="14"/>
      <c r="O3" s="14"/>
      <c r="P3" s="14"/>
      <c r="Q3" s="28"/>
      <c r="R3" s="28"/>
      <c r="S3" s="17"/>
      <c r="T3" s="15"/>
      <c r="U3" s="21"/>
      <c r="V3" s="21"/>
      <c r="W3" s="17"/>
      <c r="X3" s="29" t="s">
        <v>13</v>
      </c>
    </row>
    <row r="4" ht="12" customHeight="1">
      <c r="A4" s="30">
        <v>1</v>
      </c>
      <c r="B4" s="31" t="s">
        <v>14</v>
      </c>
      <c r="C4" s="32" t="s">
        <v>15</v>
      </c>
      <c r="D4" s="33" t="s">
        <v>16</v>
      </c>
      <c r="E4" s="31" t="s">
        <v>17</v>
      </c>
      <c r="F4" s="34">
        <f ref="F4:F9" t="shared" si="0">(IF(G4="","",IF(G4&gt;I4,1,IF(G4=I4,"X",2))))</f>
      </c>
      <c r="G4" s="35">
        <v>1</v>
      </c>
      <c r="H4" s="36" t="s">
        <v>18</v>
      </c>
      <c r="I4" s="37">
        <v>2</v>
      </c>
      <c r="J4" s="38" t="s">
        <v>19</v>
      </c>
      <c r="K4" s="39">
        <f ref="K4:K9" t="shared" si="1">IF(AND(L4="",N4=""),"",IF(L4&gt;N4,1,IF(L4=N4,"X",2)))</f>
      </c>
      <c r="L4" s="40">
        <v>1</v>
      </c>
      <c r="M4" s="41" t="s">
        <v>18</v>
      </c>
      <c r="N4" s="42">
        <v>5</v>
      </c>
      <c r="O4" s="43">
        <f ref="O4:O9" t="shared" si="2">IF(F4=K4,3,0)</f>
      </c>
      <c r="P4" s="44">
        <f ref="P4:P9" t="shared" si="3">IF(AND(L4="",N4=""),0,(IF(AND(L4=G4,N4=I4),2,IF(OR(L4=G4,N4=I4),1,0))))</f>
      </c>
      <c r="Q4" s="45">
        <f ref="Q4:Q9" t="shared" si="4">IF(AND(L4="",N4=""),0,SUM(O4:P4))</f>
      </c>
      <c r="R4" s="46" t="s">
        <v>20</v>
      </c>
      <c r="S4" s="47" t="s">
        <v>21</v>
      </c>
      <c r="T4" s="48" t="s">
        <v>22</v>
      </c>
      <c r="U4" s="49"/>
      <c r="V4" s="49"/>
      <c r="W4" s="50"/>
      <c r="X4" s="51" t="s">
        <v>23</v>
      </c>
    </row>
    <row r="5" ht="12" customHeight="1">
      <c r="A5" s="30">
        <v>2</v>
      </c>
      <c r="B5" s="31" t="s">
        <v>24</v>
      </c>
      <c r="C5" s="32" t="s">
        <v>15</v>
      </c>
      <c r="D5" s="52" t="s">
        <v>25</v>
      </c>
      <c r="E5" s="31" t="s">
        <v>26</v>
      </c>
      <c r="F5" s="34">
        <f t="shared" si="0"/>
      </c>
      <c r="G5" s="35">
        <v>1</v>
      </c>
      <c r="H5" s="36" t="s">
        <v>18</v>
      </c>
      <c r="I5" s="37">
        <v>1</v>
      </c>
      <c r="J5" s="53" t="s">
        <v>27</v>
      </c>
      <c r="K5" s="39">
        <f t="shared" si="1"/>
      </c>
      <c r="L5" s="54">
        <v>2</v>
      </c>
      <c r="M5" s="55" t="s">
        <v>18</v>
      </c>
      <c r="N5" s="56">
        <v>5</v>
      </c>
      <c r="O5" s="43">
        <f t="shared" si="2"/>
      </c>
      <c r="P5" s="44">
        <f t="shared" si="3"/>
      </c>
      <c r="Q5" s="45">
        <f t="shared" si="4"/>
      </c>
      <c r="R5" s="57" t="s">
        <v>20</v>
      </c>
      <c r="S5" s="47" t="s">
        <v>21</v>
      </c>
      <c r="T5" s="58" t="s">
        <v>28</v>
      </c>
      <c r="U5" s="59">
        <f>IF(AND(Facit!T5="",Facit!T6=""),"",IF(T5=Facit!T5,5,IF(T5=Facit!T6,3,0)))</f>
      </c>
      <c r="V5" s="60" t="s">
        <v>20</v>
      </c>
      <c r="W5" s="61" t="s">
        <v>21</v>
      </c>
      <c r="X5" s="62"/>
    </row>
    <row r="6" ht="12" customHeight="1">
      <c r="A6" s="30">
        <v>17</v>
      </c>
      <c r="B6" s="31" t="s">
        <v>29</v>
      </c>
      <c r="C6" s="32" t="s">
        <v>30</v>
      </c>
      <c r="D6" s="52" t="s">
        <v>25</v>
      </c>
      <c r="E6" s="31" t="s">
        <v>31</v>
      </c>
      <c r="F6" s="34">
        <f t="shared" si="0"/>
      </c>
      <c r="G6" s="35">
        <v>5</v>
      </c>
      <c r="H6" s="36" t="s">
        <v>18</v>
      </c>
      <c r="I6" s="37">
        <v>5</v>
      </c>
      <c r="J6" s="53" t="s">
        <v>19</v>
      </c>
      <c r="K6" s="39">
        <f t="shared" si="1"/>
      </c>
      <c r="L6" s="54">
        <v>3</v>
      </c>
      <c r="M6" s="55" t="s">
        <v>18</v>
      </c>
      <c r="N6" s="56">
        <v>1</v>
      </c>
      <c r="O6" s="43">
        <f t="shared" si="2"/>
      </c>
      <c r="P6" s="44">
        <f t="shared" si="3"/>
      </c>
      <c r="Q6" s="45">
        <f t="shared" si="4"/>
      </c>
      <c r="R6" s="57" t="s">
        <v>20</v>
      </c>
      <c r="S6" s="47" t="s">
        <v>21</v>
      </c>
      <c r="T6" s="58" t="s">
        <v>32</v>
      </c>
      <c r="U6" s="59">
        <f>IF(AND(Facit!T5="",Facit!T6=""),"",IF(T6=Facit!T6,5,IF(T6=Facit!T5,3,0)))</f>
      </c>
      <c r="V6" s="63" t="s">
        <v>20</v>
      </c>
      <c r="W6" s="61" t="s">
        <v>21</v>
      </c>
      <c r="X6" s="142" t="s">
        <v>33</v>
      </c>
    </row>
    <row r="7" ht="12" customHeight="1">
      <c r="A7" s="30">
        <v>18</v>
      </c>
      <c r="B7" s="31" t="s">
        <v>34</v>
      </c>
      <c r="C7" s="32" t="s">
        <v>35</v>
      </c>
      <c r="D7" s="52" t="s">
        <v>25</v>
      </c>
      <c r="E7" s="31" t="s">
        <v>36</v>
      </c>
      <c r="F7" s="34">
        <f t="shared" si="0"/>
      </c>
      <c r="G7" s="35">
        <v>5</v>
      </c>
      <c r="H7" s="36" t="s">
        <v>18</v>
      </c>
      <c r="I7" s="37">
        <v>5</v>
      </c>
      <c r="J7" s="53" t="s">
        <v>27</v>
      </c>
      <c r="K7" s="39">
        <f t="shared" si="1"/>
      </c>
      <c r="L7" s="54">
        <v>2</v>
      </c>
      <c r="M7" s="55" t="s">
        <v>18</v>
      </c>
      <c r="N7" s="56">
        <v>4</v>
      </c>
      <c r="O7" s="43">
        <f t="shared" si="2"/>
      </c>
      <c r="P7" s="44">
        <f t="shared" si="3"/>
      </c>
      <c r="Q7" s="45">
        <f t="shared" si="4"/>
      </c>
      <c r="R7" s="57" t="s">
        <v>20</v>
      </c>
      <c r="S7" s="47" t="s">
        <v>21</v>
      </c>
      <c r="T7" s="20"/>
      <c r="U7" s="21"/>
      <c r="V7" s="21"/>
      <c r="W7" s="17"/>
      <c r="X7" s="62"/>
    </row>
    <row r="8" ht="12" customHeight="1">
      <c r="A8" s="64">
        <v>33</v>
      </c>
      <c r="B8" s="31" t="s">
        <v>37</v>
      </c>
      <c r="C8" s="32" t="s">
        <v>38</v>
      </c>
      <c r="D8" s="52" t="s">
        <v>16</v>
      </c>
      <c r="E8" s="31" t="s">
        <v>39</v>
      </c>
      <c r="F8" s="34">
        <f t="shared" si="0"/>
      </c>
      <c r="G8" s="35">
        <v>5</v>
      </c>
      <c r="H8" s="36" t="s">
        <v>18</v>
      </c>
      <c r="I8" s="37">
        <v>5</v>
      </c>
      <c r="J8" s="53" t="s">
        <v>27</v>
      </c>
      <c r="K8" s="39">
        <f t="shared" si="1"/>
      </c>
      <c r="L8" s="54">
        <v>1</v>
      </c>
      <c r="M8" s="55" t="s">
        <v>18</v>
      </c>
      <c r="N8" s="56">
        <v>1</v>
      </c>
      <c r="O8" s="43">
        <f t="shared" si="2"/>
      </c>
      <c r="P8" s="44">
        <f t="shared" si="3"/>
      </c>
      <c r="Q8" s="45">
        <f t="shared" si="4"/>
      </c>
      <c r="R8" s="57" t="s">
        <v>20</v>
      </c>
      <c r="S8" s="47" t="s">
        <v>21</v>
      </c>
      <c r="T8" s="20"/>
      <c r="U8" s="21"/>
      <c r="V8" s="21"/>
      <c r="W8" s="17"/>
      <c r="X8" s="65" t="s">
        <v>40</v>
      </c>
    </row>
    <row r="9" ht="12" customHeight="1">
      <c r="A9" s="30">
        <v>34</v>
      </c>
      <c r="B9" s="31" t="s">
        <v>41</v>
      </c>
      <c r="C9" s="32" t="s">
        <v>38</v>
      </c>
      <c r="D9" s="66" t="s">
        <v>16</v>
      </c>
      <c r="E9" s="31" t="s">
        <v>42</v>
      </c>
      <c r="F9" s="34">
        <f t="shared" si="0"/>
      </c>
      <c r="G9" s="35">
        <v>5</v>
      </c>
      <c r="H9" s="36" t="s">
        <v>18</v>
      </c>
      <c r="I9" s="37">
        <v>5</v>
      </c>
      <c r="J9" s="67" t="s">
        <v>27</v>
      </c>
      <c r="K9" s="39">
        <f t="shared" si="1"/>
      </c>
      <c r="L9" s="68">
        <v>2</v>
      </c>
      <c r="M9" s="69" t="s">
        <v>18</v>
      </c>
      <c r="N9" s="70">
        <v>4</v>
      </c>
      <c r="O9" s="43">
        <f t="shared" si="2"/>
      </c>
      <c r="P9" s="44">
        <f t="shared" si="3"/>
      </c>
      <c r="Q9" s="45">
        <f t="shared" si="4"/>
      </c>
      <c r="R9" s="57" t="s">
        <v>20</v>
      </c>
      <c r="S9" s="47" t="s">
        <v>21</v>
      </c>
      <c r="T9" s="20"/>
      <c r="U9" s="21"/>
      <c r="V9" s="21"/>
      <c r="W9" s="17"/>
    </row>
    <row r="10" ht="12" customHeight="1">
      <c r="A10" s="23" t="s">
        <v>43</v>
      </c>
      <c r="B10" s="71"/>
      <c r="C10" s="72"/>
      <c r="D10" s="72"/>
      <c r="E10" s="71"/>
      <c r="F10" s="72"/>
      <c r="G10" s="73"/>
      <c r="H10" s="72"/>
      <c r="I10" s="73"/>
      <c r="J10" s="74"/>
      <c r="K10" s="75"/>
      <c r="L10" s="54">
        <f>IF(Facit!L10="","",Facit!L10)</f>
      </c>
      <c r="M10" s="76"/>
      <c r="N10" s="56">
        <f>IF(Facit!N10="","",Facit!N10)</f>
      </c>
      <c r="O10" s="76"/>
      <c r="P10" s="76"/>
      <c r="Q10" s="77"/>
      <c r="R10" s="28"/>
      <c r="S10" s="17"/>
      <c r="T10" s="15"/>
      <c r="U10" s="21"/>
      <c r="V10" s="21"/>
      <c r="W10" s="17"/>
    </row>
    <row r="11" ht="12" customHeight="1">
      <c r="A11" s="30">
        <v>3</v>
      </c>
      <c r="B11" s="31" t="s">
        <v>14</v>
      </c>
      <c r="C11" s="32" t="s">
        <v>44</v>
      </c>
      <c r="D11" s="33" t="s">
        <v>16</v>
      </c>
      <c r="E11" s="31" t="s">
        <v>45</v>
      </c>
      <c r="F11" s="34">
        <f ref="F11:F16" t="shared" si="5">(IF(G11="","",IF(G11&gt;I11,1,IF(G11=I11,"X",2))))</f>
      </c>
      <c r="G11" s="35">
        <v>6</v>
      </c>
      <c r="H11" s="36" t="s">
        <v>18</v>
      </c>
      <c r="I11" s="37">
        <v>6</v>
      </c>
      <c r="J11" s="78" t="s">
        <v>19</v>
      </c>
      <c r="K11" s="39">
        <f ref="K11:K16" t="shared" si="6">IF(AND(L11="",N11=""),"",IF(L11&gt;N11,1,IF(L11=N11,"X",2)))</f>
      </c>
      <c r="L11" s="40">
        <v>0</v>
      </c>
      <c r="M11" s="41" t="s">
        <v>18</v>
      </c>
      <c r="N11" s="42">
        <v>1</v>
      </c>
      <c r="O11" s="43">
        <f ref="O11:O16" t="shared" si="7">IF(F11=K11,3,0)</f>
      </c>
      <c r="P11" s="44">
        <f ref="P11:P16" t="shared" si="8">IF(AND(L11="",N11=""),0,(IF(AND(L11=G11,N11=I11),2,IF(OR(L11=G11,N11=I11),1,0))))</f>
      </c>
      <c r="Q11" s="45">
        <f ref="Q11:Q16" t="shared" si="9">IF(AND(L11="",N11=""),0,SUM(O11:P11))</f>
      </c>
      <c r="R11" s="46" t="s">
        <v>20</v>
      </c>
      <c r="S11" s="47" t="s">
        <v>21</v>
      </c>
      <c r="T11" s="48" t="s">
        <v>46</v>
      </c>
      <c r="U11" s="49"/>
      <c r="V11" s="49"/>
      <c r="W11" s="50"/>
      <c r="X11" s="79"/>
    </row>
    <row r="12" ht="12" customHeight="1">
      <c r="A12" s="30">
        <v>4</v>
      </c>
      <c r="B12" s="31" t="s">
        <v>47</v>
      </c>
      <c r="C12" s="32" t="s">
        <v>44</v>
      </c>
      <c r="D12" s="52" t="s">
        <v>48</v>
      </c>
      <c r="E12" s="31" t="s">
        <v>49</v>
      </c>
      <c r="F12" s="34">
        <f t="shared" si="5"/>
      </c>
      <c r="G12" s="35">
        <v>6</v>
      </c>
      <c r="H12" s="36" t="s">
        <v>18</v>
      </c>
      <c r="I12" s="37">
        <v>6</v>
      </c>
      <c r="J12" s="78" t="s">
        <v>27</v>
      </c>
      <c r="K12" s="39">
        <f t="shared" si="6"/>
      </c>
      <c r="L12" s="54">
        <v>3</v>
      </c>
      <c r="M12" s="55" t="s">
        <v>18</v>
      </c>
      <c r="N12" s="56">
        <v>5</v>
      </c>
      <c r="O12" s="43">
        <f t="shared" si="7"/>
      </c>
      <c r="P12" s="44">
        <f t="shared" si="8"/>
      </c>
      <c r="Q12" s="45">
        <f t="shared" si="9"/>
      </c>
      <c r="R12" s="57" t="s">
        <v>20</v>
      </c>
      <c r="S12" s="47" t="s">
        <v>21</v>
      </c>
      <c r="T12" s="58" t="s">
        <v>50</v>
      </c>
      <c r="U12" s="59">
        <f>IF(AND(Facit!T12="",Facit!T13=""),"",IF(T12=Facit!T12,5,IF(T12=Facit!T13,3,0)))</f>
      </c>
      <c r="V12" s="60" t="s">
        <v>20</v>
      </c>
      <c r="W12" s="61" t="s">
        <v>21</v>
      </c>
    </row>
    <row r="13" ht="12" customHeight="1">
      <c r="A13" s="30">
        <v>19</v>
      </c>
      <c r="B13" s="31" t="s">
        <v>41</v>
      </c>
      <c r="C13" s="32" t="s">
        <v>51</v>
      </c>
      <c r="D13" s="52" t="s">
        <v>16</v>
      </c>
      <c r="E13" s="31" t="s">
        <v>52</v>
      </c>
      <c r="F13" s="34">
        <f t="shared" si="5"/>
      </c>
      <c r="G13" s="35">
        <v>6</v>
      </c>
      <c r="H13" s="36" t="s">
        <v>18</v>
      </c>
      <c r="I13" s="37">
        <v>6</v>
      </c>
      <c r="J13" s="78" t="s">
        <v>19</v>
      </c>
      <c r="K13" s="39">
        <f t="shared" si="6"/>
      </c>
      <c r="L13" s="54">
        <f>IF(Facit!L13="","",Facit!L13)</f>
      </c>
      <c r="M13" s="55" t="s">
        <v>18</v>
      </c>
      <c r="N13" s="56">
        <f>IF(Facit!N13="","",Facit!N13)</f>
      </c>
      <c r="O13" s="43">
        <f t="shared" si="7"/>
      </c>
      <c r="P13" s="44">
        <f t="shared" si="8"/>
      </c>
      <c r="Q13" s="45">
        <f t="shared" si="9"/>
      </c>
      <c r="R13" s="57" t="s">
        <v>20</v>
      </c>
      <c r="S13" s="47" t="s">
        <v>21</v>
      </c>
      <c r="T13" s="58" t="s">
        <v>53</v>
      </c>
      <c r="U13" s="59">
        <f>IF(AND(Facit!T12="",Facit!T13=""),"",IF(T13=Facit!T13,5,IF(T13=Facit!T12,3,0)))</f>
      </c>
      <c r="V13" s="63" t="s">
        <v>20</v>
      </c>
      <c r="W13" s="61" t="s">
        <v>21</v>
      </c>
    </row>
    <row r="14" ht="12" customHeight="1">
      <c r="A14" s="30">
        <v>20</v>
      </c>
      <c r="B14" s="31" t="s">
        <v>14</v>
      </c>
      <c r="C14" s="32" t="s">
        <v>51</v>
      </c>
      <c r="D14" s="52" t="s">
        <v>48</v>
      </c>
      <c r="E14" s="31" t="s">
        <v>54</v>
      </c>
      <c r="F14" s="34">
        <f t="shared" si="5"/>
      </c>
      <c r="G14" s="35">
        <v>6</v>
      </c>
      <c r="H14" s="36" t="s">
        <v>18</v>
      </c>
      <c r="I14" s="37">
        <v>6</v>
      </c>
      <c r="J14" s="78" t="s">
        <v>27</v>
      </c>
      <c r="K14" s="39">
        <f t="shared" si="6"/>
      </c>
      <c r="L14" s="54">
        <v>2</v>
      </c>
      <c r="M14" s="55" t="s">
        <v>18</v>
      </c>
      <c r="N14" s="56">
        <v>0</v>
      </c>
      <c r="O14" s="43">
        <f t="shared" si="7"/>
      </c>
      <c r="P14" s="44">
        <f t="shared" si="8"/>
      </c>
      <c r="Q14" s="45">
        <f t="shared" si="9"/>
      </c>
      <c r="R14" s="57" t="s">
        <v>20</v>
      </c>
      <c r="S14" s="47" t="s">
        <v>21</v>
      </c>
      <c r="T14" s="20"/>
      <c r="U14" s="21"/>
      <c r="V14" s="21"/>
      <c r="W14" s="17"/>
    </row>
    <row r="15" ht="12" customHeight="1">
      <c r="A15" s="64">
        <v>35</v>
      </c>
      <c r="B15" s="31" t="s">
        <v>55</v>
      </c>
      <c r="C15" s="32" t="s">
        <v>38</v>
      </c>
      <c r="D15" s="52" t="s">
        <v>25</v>
      </c>
      <c r="E15" s="31" t="s">
        <v>56</v>
      </c>
      <c r="F15" s="34">
        <f t="shared" si="5"/>
      </c>
      <c r="G15" s="35">
        <v>6</v>
      </c>
      <c r="H15" s="36" t="s">
        <v>18</v>
      </c>
      <c r="I15" s="37">
        <v>6</v>
      </c>
      <c r="J15" s="78" t="s">
        <v>19</v>
      </c>
      <c r="K15" s="39">
        <f t="shared" si="6"/>
      </c>
      <c r="L15" s="54">
        <f>IF(Facit!L15="","",Facit!L15)</f>
      </c>
      <c r="M15" s="55" t="s">
        <v>18</v>
      </c>
      <c r="N15" s="56">
        <f>IF(Facit!N15="","",Facit!N15)</f>
      </c>
      <c r="O15" s="43">
        <f t="shared" si="7"/>
      </c>
      <c r="P15" s="44">
        <f t="shared" si="8"/>
      </c>
      <c r="Q15" s="45">
        <f t="shared" si="9"/>
      </c>
      <c r="R15" s="57" t="s">
        <v>20</v>
      </c>
      <c r="S15" s="47" t="s">
        <v>21</v>
      </c>
      <c r="T15" s="20"/>
      <c r="U15" s="21"/>
      <c r="V15" s="21"/>
      <c r="W15" s="17"/>
      <c r="X15" s="80" t="s">
        <v>57</v>
      </c>
    </row>
    <row r="16" ht="12" customHeight="1">
      <c r="A16" s="30">
        <v>36</v>
      </c>
      <c r="B16" s="31" t="s">
        <v>34</v>
      </c>
      <c r="C16" s="32" t="s">
        <v>38</v>
      </c>
      <c r="D16" s="52" t="s">
        <v>25</v>
      </c>
      <c r="E16" s="31" t="s">
        <v>58</v>
      </c>
      <c r="F16" s="34">
        <f t="shared" si="5"/>
      </c>
      <c r="G16" s="35">
        <v>6</v>
      </c>
      <c r="H16" s="36" t="s">
        <v>18</v>
      </c>
      <c r="I16" s="37">
        <v>6</v>
      </c>
      <c r="J16" s="78" t="s">
        <v>19</v>
      </c>
      <c r="K16" s="39">
        <f t="shared" si="6"/>
      </c>
      <c r="L16" s="68">
        <f>IF(Facit!L16="","",Facit!L16)</f>
      </c>
      <c r="M16" s="69" t="s">
        <v>18</v>
      </c>
      <c r="N16" s="70">
        <f>IF(Facit!N16="","",Facit!N16)</f>
      </c>
      <c r="O16" s="43">
        <f t="shared" si="7"/>
      </c>
      <c r="P16" s="44">
        <f t="shared" si="8"/>
      </c>
      <c r="Q16" s="45">
        <f t="shared" si="9"/>
      </c>
      <c r="R16" s="57" t="s">
        <v>20</v>
      </c>
      <c r="S16" s="47" t="s">
        <v>21</v>
      </c>
      <c r="T16" s="20"/>
      <c r="U16" s="21"/>
      <c r="V16" s="21"/>
      <c r="W16" s="17"/>
    </row>
    <row r="17" ht="12" customHeight="1">
      <c r="A17" s="23" t="s">
        <v>59</v>
      </c>
      <c r="B17" s="71"/>
      <c r="C17" s="72"/>
      <c r="D17" s="72"/>
      <c r="E17" s="71"/>
      <c r="F17" s="72"/>
      <c r="G17" s="73"/>
      <c r="H17" s="72"/>
      <c r="I17" s="73"/>
      <c r="J17" s="74"/>
      <c r="K17" s="75"/>
      <c r="L17" s="54">
        <f>IF(Facit!L17="","",Facit!L17)</f>
      </c>
      <c r="M17" s="76"/>
      <c r="N17" s="56">
        <f>IF(Facit!N17="","",Facit!N17)</f>
      </c>
      <c r="O17" s="76"/>
      <c r="P17" s="76"/>
      <c r="Q17" s="77"/>
      <c r="R17" s="28"/>
      <c r="S17" s="17"/>
      <c r="T17" s="15"/>
      <c r="U17" s="21"/>
      <c r="V17" s="21"/>
      <c r="W17" s="17"/>
    </row>
    <row r="18" ht="12" customHeight="1">
      <c r="A18" s="30">
        <v>5</v>
      </c>
      <c r="B18" s="31" t="s">
        <v>37</v>
      </c>
      <c r="C18" s="32" t="s">
        <v>44</v>
      </c>
      <c r="D18" s="33" t="s">
        <v>25</v>
      </c>
      <c r="E18" s="31" t="s">
        <v>60</v>
      </c>
      <c r="F18" s="34">
        <f ref="F18:F23" t="shared" si="10">(IF(G18="","",IF(G18&gt;I18,1,IF(G18=I18,"X",2))))</f>
      </c>
      <c r="G18" s="35">
        <v>7</v>
      </c>
      <c r="H18" s="36" t="s">
        <v>18</v>
      </c>
      <c r="I18" s="37">
        <v>7</v>
      </c>
      <c r="J18" s="78" t="s">
        <v>19</v>
      </c>
      <c r="K18" s="39">
        <f ref="K18:K23" t="shared" si="11">IF(AND(L18="",N18=""),"",IF(L18&gt;N18,1,IF(L18=N18,"X",2)))</f>
      </c>
      <c r="L18" s="40">
        <f>IF(Facit!L18="","",Facit!L18)</f>
      </c>
      <c r="M18" s="41" t="s">
        <v>18</v>
      </c>
      <c r="N18" s="42">
        <f>IF(Facit!N18="","",Facit!N18)</f>
      </c>
      <c r="O18" s="43">
        <f ref="O18:O23" t="shared" si="12">IF(F18=K18,3,0)</f>
      </c>
      <c r="P18" s="44">
        <f ref="P18:P23" t="shared" si="13">IF(AND(L18="",N18=""),0,(IF(AND(L18=G18,N18=I18),2,IF(OR(L18=G18,N18=I18),1,0))))</f>
      </c>
      <c r="Q18" s="45">
        <f ref="Q18:Q23" t="shared" si="14">IF(AND(L18="",N18=""),0,SUM(O18:P18))</f>
      </c>
      <c r="R18" s="46" t="s">
        <v>20</v>
      </c>
      <c r="S18" s="47" t="s">
        <v>21</v>
      </c>
      <c r="T18" s="48" t="s">
        <v>61</v>
      </c>
      <c r="U18" s="49"/>
      <c r="V18" s="49"/>
      <c r="W18" s="50"/>
    </row>
    <row r="19" ht="12" customHeight="1">
      <c r="A19" s="30">
        <v>6</v>
      </c>
      <c r="B19" s="31" t="s">
        <v>34</v>
      </c>
      <c r="C19" s="32" t="s">
        <v>62</v>
      </c>
      <c r="D19" s="52" t="s">
        <v>48</v>
      </c>
      <c r="E19" s="31" t="s">
        <v>63</v>
      </c>
      <c r="F19" s="34">
        <f t="shared" si="10"/>
      </c>
      <c r="G19" s="35">
        <v>7</v>
      </c>
      <c r="H19" s="36" t="s">
        <v>18</v>
      </c>
      <c r="I19" s="37">
        <v>7</v>
      </c>
      <c r="J19" s="78" t="s">
        <v>27</v>
      </c>
      <c r="K19" s="39">
        <f t="shared" si="11"/>
      </c>
      <c r="L19" s="54">
        <f>IF(Facit!L19="","",Facit!L19)</f>
      </c>
      <c r="M19" s="55" t="s">
        <v>18</v>
      </c>
      <c r="N19" s="56">
        <f>IF(Facit!N19="","",Facit!N19)</f>
      </c>
      <c r="O19" s="43">
        <f t="shared" si="12"/>
      </c>
      <c r="P19" s="44">
        <f t="shared" si="13"/>
      </c>
      <c r="Q19" s="45">
        <f t="shared" si="14"/>
      </c>
      <c r="R19" s="57" t="s">
        <v>20</v>
      </c>
      <c r="S19" s="47" t="s">
        <v>21</v>
      </c>
      <c r="T19" s="58" t="s">
        <v>64</v>
      </c>
      <c r="U19" s="59">
        <f>IF(AND(Facit!T19="",Facit!T20=""),"",IF(T19=Facit!T19,5,IF(T19=Facit!T20,3,0)))</f>
      </c>
      <c r="V19" s="60" t="s">
        <v>20</v>
      </c>
      <c r="W19" s="61" t="s">
        <v>21</v>
      </c>
      <c r="X19" s="81" t="s">
        <v>65</v>
      </c>
    </row>
    <row r="20" ht="12" customHeight="1">
      <c r="A20" s="30">
        <v>22</v>
      </c>
      <c r="B20" s="31" t="s">
        <v>14</v>
      </c>
      <c r="C20" s="32" t="s">
        <v>66</v>
      </c>
      <c r="D20" s="52" t="s">
        <v>16</v>
      </c>
      <c r="E20" s="31" t="s">
        <v>67</v>
      </c>
      <c r="F20" s="34">
        <f t="shared" si="10"/>
      </c>
      <c r="G20" s="35">
        <v>7</v>
      </c>
      <c r="H20" s="36" t="s">
        <v>18</v>
      </c>
      <c r="I20" s="37">
        <v>7</v>
      </c>
      <c r="J20" s="78" t="s">
        <v>27</v>
      </c>
      <c r="K20" s="39">
        <f t="shared" si="11"/>
      </c>
      <c r="L20" s="54">
        <f>IF(Facit!L20="","",Facit!L20)</f>
      </c>
      <c r="M20" s="55" t="s">
        <v>18</v>
      </c>
      <c r="N20" s="56">
        <f>IF(Facit!N20="","",Facit!N20)</f>
      </c>
      <c r="O20" s="43">
        <f t="shared" si="12"/>
      </c>
      <c r="P20" s="44">
        <f t="shared" si="13"/>
      </c>
      <c r="Q20" s="45">
        <f t="shared" si="14"/>
      </c>
      <c r="R20" s="57" t="s">
        <v>20</v>
      </c>
      <c r="S20" s="47" t="s">
        <v>21</v>
      </c>
      <c r="T20" s="58" t="s">
        <v>68</v>
      </c>
      <c r="U20" s="59">
        <f>IF(AND(Facit!T19="",Facit!T20=""),"",IF(T20=Facit!T20,5,IF(T20=Facit!T19,3,0)))</f>
      </c>
      <c r="V20" s="63" t="s">
        <v>20</v>
      </c>
      <c r="W20" s="61" t="s">
        <v>21</v>
      </c>
      <c r="X20" s="82" t="s">
        <v>69</v>
      </c>
    </row>
    <row r="21" ht="12" customHeight="1">
      <c r="A21" s="30">
        <v>23</v>
      </c>
      <c r="B21" s="31" t="s">
        <v>24</v>
      </c>
      <c r="C21" s="32" t="s">
        <v>66</v>
      </c>
      <c r="D21" s="52" t="s">
        <v>25</v>
      </c>
      <c r="E21" s="31" t="s">
        <v>70</v>
      </c>
      <c r="F21" s="34">
        <f t="shared" si="10"/>
      </c>
      <c r="G21" s="35">
        <v>7</v>
      </c>
      <c r="H21" s="36" t="s">
        <v>18</v>
      </c>
      <c r="I21" s="37">
        <v>7</v>
      </c>
      <c r="J21" s="78" t="s">
        <v>19</v>
      </c>
      <c r="K21" s="39">
        <f t="shared" si="11"/>
      </c>
      <c r="L21" s="54">
        <f>IF(Facit!L21="","",Facit!L21)</f>
      </c>
      <c r="M21" s="55" t="s">
        <v>18</v>
      </c>
      <c r="N21" s="56">
        <f>IF(Facit!N21="","",Facit!N21)</f>
      </c>
      <c r="O21" s="43">
        <f t="shared" si="12"/>
      </c>
      <c r="P21" s="44">
        <f t="shared" si="13"/>
      </c>
      <c r="Q21" s="45">
        <f t="shared" si="14"/>
      </c>
      <c r="R21" s="57" t="s">
        <v>20</v>
      </c>
      <c r="S21" s="47" t="s">
        <v>21</v>
      </c>
      <c r="T21" s="20"/>
      <c r="U21" s="21"/>
      <c r="V21" s="21"/>
      <c r="W21" s="17"/>
      <c r="X21" s="82" t="s">
        <v>71</v>
      </c>
    </row>
    <row r="22" ht="12" customHeight="1">
      <c r="A22" s="30">
        <v>37</v>
      </c>
      <c r="B22" s="31" t="s">
        <v>47</v>
      </c>
      <c r="C22" s="32" t="s">
        <v>72</v>
      </c>
      <c r="D22" s="52" t="s">
        <v>16</v>
      </c>
      <c r="E22" s="31" t="s">
        <v>73</v>
      </c>
      <c r="F22" s="34">
        <f t="shared" si="10"/>
      </c>
      <c r="G22" s="35">
        <v>7</v>
      </c>
      <c r="H22" s="36" t="s">
        <v>18</v>
      </c>
      <c r="I22" s="37">
        <v>7</v>
      </c>
      <c r="J22" s="78" t="s">
        <v>19</v>
      </c>
      <c r="K22" s="39">
        <f t="shared" si="11"/>
      </c>
      <c r="L22" s="54">
        <f>IF(Facit!L22="","",Facit!L22)</f>
      </c>
      <c r="M22" s="55" t="s">
        <v>18</v>
      </c>
      <c r="N22" s="56">
        <f>IF(Facit!N22="","",Facit!N22)</f>
      </c>
      <c r="O22" s="43">
        <f t="shared" si="12"/>
      </c>
      <c r="P22" s="44">
        <f t="shared" si="13"/>
      </c>
      <c r="Q22" s="45">
        <f t="shared" si="14"/>
      </c>
      <c r="R22" s="57" t="s">
        <v>20</v>
      </c>
      <c r="S22" s="47" t="s">
        <v>21</v>
      </c>
      <c r="T22" s="20"/>
      <c r="U22" s="21"/>
      <c r="V22" s="21"/>
      <c r="W22" s="17"/>
    </row>
    <row r="23" ht="12" customHeight="1">
      <c r="A23" s="30">
        <v>38</v>
      </c>
      <c r="B23" s="31" t="s">
        <v>29</v>
      </c>
      <c r="C23" s="32" t="s">
        <v>72</v>
      </c>
      <c r="D23" s="66" t="s">
        <v>16</v>
      </c>
      <c r="E23" s="31" t="s">
        <v>74</v>
      </c>
      <c r="F23" s="34">
        <f t="shared" si="10"/>
      </c>
      <c r="G23" s="35">
        <v>7</v>
      </c>
      <c r="H23" s="36" t="s">
        <v>18</v>
      </c>
      <c r="I23" s="37">
        <v>7</v>
      </c>
      <c r="J23" s="78" t="s">
        <v>19</v>
      </c>
      <c r="K23" s="39">
        <f t="shared" si="11"/>
      </c>
      <c r="L23" s="68">
        <f>IF(Facit!L23="","",Facit!L23)</f>
      </c>
      <c r="M23" s="69" t="s">
        <v>18</v>
      </c>
      <c r="N23" s="70">
        <f>IF(Facit!N23="","",Facit!N23)</f>
      </c>
      <c r="O23" s="83">
        <f t="shared" si="12"/>
      </c>
      <c r="P23" s="44">
        <f t="shared" si="13"/>
      </c>
      <c r="Q23" s="45">
        <f t="shared" si="14"/>
      </c>
      <c r="R23" s="57" t="s">
        <v>20</v>
      </c>
      <c r="S23" s="47" t="s">
        <v>21</v>
      </c>
      <c r="T23" s="20"/>
      <c r="U23" s="21"/>
      <c r="V23" s="21"/>
      <c r="W23" s="17"/>
      <c r="X23" s="84" t="s">
        <v>75</v>
      </c>
    </row>
    <row r="24" ht="12" customHeight="1">
      <c r="A24" s="23" t="s">
        <v>76</v>
      </c>
      <c r="B24" s="71"/>
      <c r="C24" s="72"/>
      <c r="D24" s="72"/>
      <c r="E24" s="71"/>
      <c r="F24" s="72"/>
      <c r="G24" s="73"/>
      <c r="H24" s="72"/>
      <c r="I24" s="73"/>
      <c r="J24" s="74"/>
      <c r="K24" s="15"/>
      <c r="L24" s="54">
        <f>IF(Facit!L24="","",Facit!L24)</f>
      </c>
      <c r="M24" s="14"/>
      <c r="N24" s="56">
        <f>IF(Facit!N24="","",Facit!N24)</f>
      </c>
      <c r="O24" s="14"/>
      <c r="P24" s="14"/>
      <c r="Q24" s="77"/>
      <c r="R24" s="28"/>
      <c r="S24" s="17"/>
      <c r="T24" s="15"/>
      <c r="U24" s="21"/>
      <c r="V24" s="21"/>
      <c r="W24" s="17"/>
      <c r="X24" s="84" t="s">
        <v>77</v>
      </c>
    </row>
    <row r="25" ht="12" customHeight="1">
      <c r="A25" s="30">
        <v>7</v>
      </c>
      <c r="B25" s="31" t="s">
        <v>55</v>
      </c>
      <c r="C25" s="32" t="s">
        <v>62</v>
      </c>
      <c r="D25" s="33" t="s">
        <v>25</v>
      </c>
      <c r="E25" s="31" t="s">
        <v>78</v>
      </c>
      <c r="F25" s="34">
        <f ref="F25:F30" t="shared" si="15">(IF(G25="","",IF(G25&gt;I25,1,IF(G25=I25,"X",2))))</f>
      </c>
      <c r="G25" s="35">
        <v>8</v>
      </c>
      <c r="H25" s="36" t="s">
        <v>18</v>
      </c>
      <c r="I25" s="37">
        <v>8</v>
      </c>
      <c r="J25" s="38" t="s">
        <v>19</v>
      </c>
      <c r="K25" s="39">
        <f ref="K25:K30" t="shared" si="16">IF(AND(L25="",N25=""),"",IF(L25&gt;N25,1,IF(L25=N25,"X",2)))</f>
      </c>
      <c r="L25" s="40">
        <f>IF(Facit!L25="","",Facit!L25)</f>
      </c>
      <c r="M25" s="41" t="s">
        <v>18</v>
      </c>
      <c r="N25" s="42">
        <f>IF(Facit!N25="","",Facit!N25)</f>
      </c>
      <c r="O25" s="43">
        <f ref="O25:O30" t="shared" si="17">IF(F25=K25,3,0)</f>
      </c>
      <c r="P25" s="44">
        <f ref="P25:P30" t="shared" si="18">IF(AND(L25="",N25=""),0,(IF(AND(L25=G25,N25=I25),2,IF(OR(L25=G25,N25=I25),1,0))))</f>
      </c>
      <c r="Q25" s="45">
        <f ref="Q25:Q30" t="shared" si="19">IF(AND(L25="",N25=""),0,SUM(O25:P25))</f>
      </c>
      <c r="R25" s="46" t="s">
        <v>20</v>
      </c>
      <c r="S25" s="47" t="s">
        <v>21</v>
      </c>
      <c r="T25" s="48" t="s">
        <v>79</v>
      </c>
      <c r="U25" s="49"/>
      <c r="V25" s="49"/>
      <c r="W25" s="50"/>
      <c r="X25" s="84" t="s">
        <v>80</v>
      </c>
    </row>
    <row r="26" ht="12" customHeight="1">
      <c r="A26" s="30">
        <v>8</v>
      </c>
      <c r="B26" s="31" t="s">
        <v>29</v>
      </c>
      <c r="C26" s="32" t="s">
        <v>62</v>
      </c>
      <c r="D26" s="52" t="s">
        <v>16</v>
      </c>
      <c r="E26" s="31" t="s">
        <v>81</v>
      </c>
      <c r="F26" s="34">
        <f t="shared" si="15"/>
      </c>
      <c r="G26" s="35">
        <v>8</v>
      </c>
      <c r="H26" s="36" t="s">
        <v>18</v>
      </c>
      <c r="I26" s="37">
        <v>8</v>
      </c>
      <c r="J26" s="53" t="s">
        <v>27</v>
      </c>
      <c r="K26" s="39">
        <f t="shared" si="16"/>
      </c>
      <c r="L26" s="54">
        <f>IF(Facit!L26="","",Facit!L26)</f>
      </c>
      <c r="M26" s="55" t="s">
        <v>18</v>
      </c>
      <c r="N26" s="56">
        <f>IF(Facit!N26="","",Facit!N26)</f>
      </c>
      <c r="O26" s="43">
        <f t="shared" si="17"/>
      </c>
      <c r="P26" s="44">
        <f t="shared" si="18"/>
      </c>
      <c r="Q26" s="45">
        <f t="shared" si="19"/>
      </c>
      <c r="R26" s="57" t="s">
        <v>20</v>
      </c>
      <c r="S26" s="47" t="s">
        <v>21</v>
      </c>
      <c r="T26" s="58" t="s">
        <v>82</v>
      </c>
      <c r="U26" s="59">
        <f>IF(AND(Facit!T26="",Facit!T27=""),"",IF(T26=Facit!T26,5,IF(T26=Facit!T27,3,0)))</f>
      </c>
      <c r="V26" s="60" t="s">
        <v>20</v>
      </c>
      <c r="W26" s="61" t="s">
        <v>21</v>
      </c>
    </row>
    <row r="27" ht="12" customHeight="1">
      <c r="A27" s="30">
        <v>21</v>
      </c>
      <c r="B27" s="31" t="s">
        <v>47</v>
      </c>
      <c r="C27" s="32" t="s">
        <v>66</v>
      </c>
      <c r="D27" s="33" t="s">
        <v>48</v>
      </c>
      <c r="E27" s="31" t="s">
        <v>83</v>
      </c>
      <c r="F27" s="34">
        <f t="shared" si="15"/>
      </c>
      <c r="G27" s="35">
        <v>8</v>
      </c>
      <c r="H27" s="36" t="s">
        <v>18</v>
      </c>
      <c r="I27" s="37">
        <v>8</v>
      </c>
      <c r="J27" s="53" t="s">
        <v>19</v>
      </c>
      <c r="K27" s="39">
        <f t="shared" si="16"/>
      </c>
      <c r="L27" s="54">
        <f>IF(Facit!L27="","",Facit!L27)</f>
      </c>
      <c r="M27" s="55" t="s">
        <v>18</v>
      </c>
      <c r="N27" s="56">
        <f>IF(Facit!N27="","",Facit!N27)</f>
      </c>
      <c r="O27" s="43">
        <f t="shared" si="17"/>
      </c>
      <c r="P27" s="44">
        <f t="shared" si="18"/>
      </c>
      <c r="Q27" s="45">
        <f t="shared" si="19"/>
      </c>
      <c r="R27" s="57" t="s">
        <v>20</v>
      </c>
      <c r="S27" s="47" t="s">
        <v>21</v>
      </c>
      <c r="T27" s="58" t="s">
        <v>84</v>
      </c>
      <c r="U27" s="59">
        <f>IF(AND(Facit!T26="",Facit!T27=""),"",IF(T27=Facit!T27,5,IF(T27=Facit!T26,3,0)))</f>
      </c>
      <c r="V27" s="63" t="s">
        <v>20</v>
      </c>
      <c r="W27" s="61" t="s">
        <v>21</v>
      </c>
    </row>
    <row r="28" ht="12" customHeight="1">
      <c r="A28" s="30">
        <v>24</v>
      </c>
      <c r="B28" s="31" t="s">
        <v>37</v>
      </c>
      <c r="C28" s="32" t="s">
        <v>85</v>
      </c>
      <c r="D28" s="52" t="s">
        <v>16</v>
      </c>
      <c r="E28" s="31" t="s">
        <v>86</v>
      </c>
      <c r="F28" s="34">
        <f t="shared" si="15"/>
      </c>
      <c r="G28" s="35">
        <v>8</v>
      </c>
      <c r="H28" s="36" t="s">
        <v>18</v>
      </c>
      <c r="I28" s="37">
        <v>8</v>
      </c>
      <c r="J28" s="53" t="s">
        <v>27</v>
      </c>
      <c r="K28" s="39">
        <f t="shared" si="16"/>
      </c>
      <c r="L28" s="54">
        <f>IF(Facit!L28="","",Facit!L28)</f>
      </c>
      <c r="M28" s="55" t="s">
        <v>18</v>
      </c>
      <c r="N28" s="56">
        <f>IF(Facit!N28="","",Facit!N28)</f>
      </c>
      <c r="O28" s="43">
        <f t="shared" si="17"/>
      </c>
      <c r="P28" s="44">
        <f t="shared" si="18"/>
      </c>
      <c r="Q28" s="45">
        <f t="shared" si="19"/>
      </c>
      <c r="R28" s="57" t="s">
        <v>20</v>
      </c>
      <c r="S28" s="47" t="s">
        <v>21</v>
      </c>
      <c r="T28" s="20"/>
      <c r="U28" s="21"/>
      <c r="V28" s="21"/>
      <c r="W28" s="17"/>
      <c r="X28" s="85" t="s">
        <v>87</v>
      </c>
    </row>
    <row r="29" ht="12" customHeight="1">
      <c r="A29" s="64">
        <v>39</v>
      </c>
      <c r="B29" s="31" t="s">
        <v>14</v>
      </c>
      <c r="C29" s="32" t="s">
        <v>72</v>
      </c>
      <c r="D29" s="52" t="s">
        <v>25</v>
      </c>
      <c r="E29" s="31" t="s">
        <v>88</v>
      </c>
      <c r="F29" s="34">
        <f t="shared" si="15"/>
      </c>
      <c r="G29" s="35">
        <v>8</v>
      </c>
      <c r="H29" s="36" t="s">
        <v>18</v>
      </c>
      <c r="I29" s="37">
        <v>8</v>
      </c>
      <c r="J29" s="53" t="s">
        <v>27</v>
      </c>
      <c r="K29" s="39">
        <f t="shared" si="16"/>
      </c>
      <c r="L29" s="54">
        <f>IF(Facit!L29="","",Facit!L29)</f>
      </c>
      <c r="M29" s="55" t="s">
        <v>18</v>
      </c>
      <c r="N29" s="56">
        <f>IF(Facit!N29="","",Facit!N29)</f>
      </c>
      <c r="O29" s="43">
        <f t="shared" si="17"/>
      </c>
      <c r="P29" s="44">
        <f t="shared" si="18"/>
      </c>
      <c r="Q29" s="45">
        <f t="shared" si="19"/>
      </c>
      <c r="R29" s="57" t="s">
        <v>20</v>
      </c>
      <c r="S29" s="47" t="s">
        <v>21</v>
      </c>
      <c r="T29" s="20"/>
      <c r="U29" s="21"/>
      <c r="V29" s="21"/>
      <c r="W29" s="17"/>
      <c r="X29" s="86" t="s">
        <v>89</v>
      </c>
    </row>
    <row r="30" ht="12" customHeight="1">
      <c r="A30" s="30">
        <v>40</v>
      </c>
      <c r="B30" s="31" t="s">
        <v>90</v>
      </c>
      <c r="C30" s="32" t="s">
        <v>72</v>
      </c>
      <c r="D30" s="52" t="s">
        <v>25</v>
      </c>
      <c r="E30" s="31" t="s">
        <v>91</v>
      </c>
      <c r="F30" s="34">
        <f t="shared" si="15"/>
      </c>
      <c r="G30" s="35">
        <v>8</v>
      </c>
      <c r="H30" s="36" t="s">
        <v>18</v>
      </c>
      <c r="I30" s="37">
        <v>8</v>
      </c>
      <c r="J30" s="67" t="s">
        <v>27</v>
      </c>
      <c r="K30" s="39">
        <f t="shared" si="16"/>
      </c>
      <c r="L30" s="68">
        <f>IF(Facit!L30="","",Facit!L30)</f>
      </c>
      <c r="M30" s="69" t="s">
        <v>18</v>
      </c>
      <c r="N30" s="70">
        <f>IF(Facit!N30="","",Facit!N30)</f>
      </c>
      <c r="O30" s="83">
        <f t="shared" si="17"/>
      </c>
      <c r="P30" s="44">
        <f t="shared" si="18"/>
      </c>
      <c r="Q30" s="45">
        <f t="shared" si="19"/>
      </c>
      <c r="R30" s="57" t="s">
        <v>20</v>
      </c>
      <c r="S30" s="47" t="s">
        <v>21</v>
      </c>
      <c r="T30" s="48"/>
      <c r="U30" s="21"/>
      <c r="V30" s="21"/>
      <c r="W30" s="17"/>
      <c r="X30" s="87" t="s">
        <v>92</v>
      </c>
    </row>
    <row r="31" ht="12" customHeight="1" s="88" customFormat="1">
      <c r="A31" s="23" t="s">
        <v>93</v>
      </c>
      <c r="B31" s="71"/>
      <c r="C31" s="72"/>
      <c r="D31" s="72"/>
      <c r="E31" s="71"/>
      <c r="F31" s="72"/>
      <c r="G31" s="19"/>
      <c r="H31" s="14"/>
      <c r="I31" s="19"/>
      <c r="J31" s="17"/>
      <c r="K31" s="15"/>
      <c r="L31" s="54">
        <f>IF(Facit!L31="","",Facit!L31)</f>
      </c>
      <c r="M31" s="15"/>
      <c r="N31" s="56">
        <f>IF(Facit!N31="","",Facit!N31)</f>
      </c>
      <c r="O31" s="15"/>
      <c r="P31" s="15"/>
      <c r="Q31" s="28"/>
      <c r="R31" s="28"/>
      <c r="S31" s="17"/>
      <c r="T31" s="15"/>
      <c r="U31" s="21"/>
      <c r="V31" s="21"/>
      <c r="W31" s="17"/>
      <c r="X31" s="87" t="s">
        <v>94</v>
      </c>
    </row>
    <row r="32" ht="12" customHeight="1">
      <c r="A32" s="30">
        <v>9</v>
      </c>
      <c r="B32" s="31" t="s">
        <v>14</v>
      </c>
      <c r="C32" s="32" t="s">
        <v>95</v>
      </c>
      <c r="D32" s="33" t="s">
        <v>48</v>
      </c>
      <c r="E32" s="31" t="s">
        <v>96</v>
      </c>
      <c r="F32" s="34">
        <f ref="F32:F37" t="shared" si="20">(IF(G32="","",IF(G32&gt;I32,1,IF(G32=I32,"X",2))))</f>
      </c>
      <c r="G32" s="35">
        <v>9</v>
      </c>
      <c r="H32" s="36" t="s">
        <v>18</v>
      </c>
      <c r="I32" s="37">
        <v>9</v>
      </c>
      <c r="J32" s="38" t="s">
        <v>19</v>
      </c>
      <c r="K32" s="39">
        <f ref="K32:K37" t="shared" si="21">IF(AND(L32="",N32=""),"",IF(L32&gt;N32,1,IF(L32=N32,"X",2)))</f>
      </c>
      <c r="L32" s="40">
        <f>IF(Facit!L32="","",Facit!L32)</f>
      </c>
      <c r="M32" s="41" t="s">
        <v>18</v>
      </c>
      <c r="N32" s="42">
        <f>IF(Facit!N32="","",Facit!N32)</f>
      </c>
      <c r="O32" s="43">
        <f ref="O32:O37" t="shared" si="22">IF(F32=K32,3,0)</f>
      </c>
      <c r="P32" s="44">
        <f ref="P32:P37" t="shared" si="23">IF(AND(L32="",N32=""),0,(IF(AND(L32=G32,N32=I32),2,IF(OR(L32=G32,N32=I32),1,0))))</f>
      </c>
      <c r="Q32" s="45">
        <f ref="Q32:Q37" t="shared" si="24">IF(AND(L32="",N32=""),0,SUM(O32:P32))</f>
      </c>
      <c r="R32" s="46" t="s">
        <v>20</v>
      </c>
      <c r="S32" s="47" t="s">
        <v>21</v>
      </c>
      <c r="T32" s="48" t="s">
        <v>97</v>
      </c>
      <c r="U32" s="49"/>
      <c r="V32" s="49"/>
      <c r="W32" s="50"/>
      <c r="X32" s="89"/>
    </row>
    <row r="33" ht="12" customHeight="1">
      <c r="A33" s="30">
        <v>10</v>
      </c>
      <c r="B33" s="31" t="s">
        <v>41</v>
      </c>
      <c r="C33" s="32" t="s">
        <v>95</v>
      </c>
      <c r="D33" s="52" t="s">
        <v>16</v>
      </c>
      <c r="E33" s="31" t="s">
        <v>98</v>
      </c>
      <c r="F33" s="34">
        <f t="shared" si="20"/>
      </c>
      <c r="G33" s="35">
        <v>9</v>
      </c>
      <c r="H33" s="36" t="s">
        <v>18</v>
      </c>
      <c r="I33" s="37">
        <v>9</v>
      </c>
      <c r="J33" s="53" t="s">
        <v>27</v>
      </c>
      <c r="K33" s="39">
        <f t="shared" si="21"/>
      </c>
      <c r="L33" s="54">
        <f>IF(Facit!L33="","",Facit!L33)</f>
      </c>
      <c r="M33" s="55" t="s">
        <v>18</v>
      </c>
      <c r="N33" s="56">
        <f>IF(Facit!N33="","",Facit!N33)</f>
      </c>
      <c r="O33" s="43">
        <f t="shared" si="22"/>
      </c>
      <c r="P33" s="44">
        <f t="shared" si="23"/>
      </c>
      <c r="Q33" s="45">
        <f t="shared" si="24"/>
      </c>
      <c r="R33" s="57" t="s">
        <v>20</v>
      </c>
      <c r="S33" s="47" t="s">
        <v>21</v>
      </c>
      <c r="T33" s="58" t="s">
        <v>99</v>
      </c>
      <c r="U33" s="59">
        <f>IF(AND(Facit!T33="",Facit!T34=""),"",IF(T33=Facit!T33,5,IF(T33=Facit!T34,3,0)))</f>
      </c>
      <c r="V33" s="60" t="s">
        <v>20</v>
      </c>
      <c r="W33" s="61" t="s">
        <v>21</v>
      </c>
      <c r="X33" s="86" t="s">
        <v>100</v>
      </c>
    </row>
    <row r="34" ht="12" customHeight="1">
      <c r="A34" s="30">
        <v>25</v>
      </c>
      <c r="B34" s="31" t="s">
        <v>55</v>
      </c>
      <c r="C34" s="32" t="s">
        <v>85</v>
      </c>
      <c r="D34" s="33" t="s">
        <v>48</v>
      </c>
      <c r="E34" s="31" t="s">
        <v>101</v>
      </c>
      <c r="F34" s="34">
        <f t="shared" si="20"/>
      </c>
      <c r="G34" s="35">
        <v>9</v>
      </c>
      <c r="H34" s="36" t="s">
        <v>18</v>
      </c>
      <c r="I34" s="37">
        <v>9</v>
      </c>
      <c r="J34" s="53" t="s">
        <v>19</v>
      </c>
      <c r="K34" s="39">
        <f t="shared" si="21"/>
      </c>
      <c r="L34" s="54">
        <f>IF(Facit!L34="","",Facit!L34)</f>
      </c>
      <c r="M34" s="55" t="s">
        <v>18</v>
      </c>
      <c r="N34" s="56">
        <f>IF(Facit!N34="","",Facit!N34)</f>
      </c>
      <c r="O34" s="43">
        <f t="shared" si="22"/>
      </c>
      <c r="P34" s="44">
        <f t="shared" si="23"/>
      </c>
      <c r="Q34" s="45">
        <f t="shared" si="24"/>
      </c>
      <c r="R34" s="57" t="s">
        <v>20</v>
      </c>
      <c r="S34" s="47" t="s">
        <v>21</v>
      </c>
      <c r="T34" s="58" t="s">
        <v>102</v>
      </c>
      <c r="U34" s="59">
        <f>IF(AND(Facit!T33="",Facit!T34=""),"",IF(T34=Facit!T34,5,IF(T34=Facit!T33,3,0)))</f>
      </c>
      <c r="V34" s="63" t="s">
        <v>20</v>
      </c>
      <c r="W34" s="61" t="s">
        <v>21</v>
      </c>
      <c r="X34" s="86" t="s">
        <v>103</v>
      </c>
    </row>
    <row r="35" ht="12" customHeight="1">
      <c r="A35" s="30">
        <v>26</v>
      </c>
      <c r="B35" s="31" t="s">
        <v>29</v>
      </c>
      <c r="C35" s="32" t="s">
        <v>85</v>
      </c>
      <c r="D35" s="52" t="s">
        <v>25</v>
      </c>
      <c r="E35" s="31" t="s">
        <v>104</v>
      </c>
      <c r="F35" s="34">
        <f t="shared" si="20"/>
      </c>
      <c r="G35" s="35">
        <v>9</v>
      </c>
      <c r="H35" s="36" t="s">
        <v>18</v>
      </c>
      <c r="I35" s="37">
        <v>9</v>
      </c>
      <c r="J35" s="53" t="s">
        <v>27</v>
      </c>
      <c r="K35" s="39">
        <f t="shared" si="21"/>
      </c>
      <c r="L35" s="54">
        <f>IF(Facit!L35="","",Facit!L35)</f>
      </c>
      <c r="M35" s="55" t="s">
        <v>18</v>
      </c>
      <c r="N35" s="56">
        <f>IF(Facit!N35="","",Facit!N35)</f>
      </c>
      <c r="O35" s="43">
        <f t="shared" si="22"/>
      </c>
      <c r="P35" s="44">
        <f t="shared" si="23"/>
      </c>
      <c r="Q35" s="45">
        <f t="shared" si="24"/>
      </c>
      <c r="R35" s="57" t="s">
        <v>20</v>
      </c>
      <c r="S35" s="47" t="s">
        <v>21</v>
      </c>
      <c r="T35" s="20"/>
      <c r="U35" s="21"/>
      <c r="V35" s="21"/>
      <c r="W35" s="17"/>
      <c r="X35" s="87" t="s">
        <v>105</v>
      </c>
    </row>
    <row r="36" ht="12" customHeight="1">
      <c r="A36" s="64">
        <v>43</v>
      </c>
      <c r="B36" s="31" t="s">
        <v>37</v>
      </c>
      <c r="C36" s="32" t="s">
        <v>106</v>
      </c>
      <c r="D36" s="52" t="s">
        <v>25</v>
      </c>
      <c r="E36" s="31" t="s">
        <v>107</v>
      </c>
      <c r="F36" s="34">
        <f t="shared" si="20"/>
      </c>
      <c r="G36" s="35">
        <v>9</v>
      </c>
      <c r="H36" s="36" t="s">
        <v>18</v>
      </c>
      <c r="I36" s="37">
        <v>9</v>
      </c>
      <c r="J36" s="53" t="s">
        <v>27</v>
      </c>
      <c r="K36" s="39">
        <f t="shared" si="21"/>
      </c>
      <c r="L36" s="54">
        <f>IF(Facit!L36="","",Facit!L36)</f>
      </c>
      <c r="M36" s="55" t="s">
        <v>18</v>
      </c>
      <c r="N36" s="56">
        <f>IF(Facit!N36="","",Facit!N36)</f>
      </c>
      <c r="O36" s="43">
        <f t="shared" si="22"/>
      </c>
      <c r="P36" s="44">
        <f t="shared" si="23"/>
      </c>
      <c r="Q36" s="45">
        <f t="shared" si="24"/>
      </c>
      <c r="R36" s="57" t="s">
        <v>20</v>
      </c>
      <c r="S36" s="47" t="s">
        <v>21</v>
      </c>
      <c r="T36" s="20"/>
      <c r="U36" s="21"/>
      <c r="V36" s="21"/>
      <c r="W36" s="17"/>
    </row>
    <row r="37" ht="12" customHeight="1">
      <c r="A37" s="30">
        <v>44</v>
      </c>
      <c r="B37" s="31" t="s">
        <v>24</v>
      </c>
      <c r="C37" s="32" t="s">
        <v>106</v>
      </c>
      <c r="D37" s="52" t="s">
        <v>25</v>
      </c>
      <c r="E37" s="31" t="s">
        <v>108</v>
      </c>
      <c r="F37" s="34">
        <f t="shared" si="20"/>
      </c>
      <c r="G37" s="35">
        <v>9</v>
      </c>
      <c r="H37" s="36" t="s">
        <v>18</v>
      </c>
      <c r="I37" s="37">
        <v>9</v>
      </c>
      <c r="J37" s="67" t="s">
        <v>27</v>
      </c>
      <c r="K37" s="39">
        <f t="shared" si="21"/>
      </c>
      <c r="L37" s="68">
        <f>IF(Facit!L37="","",Facit!L37)</f>
      </c>
      <c r="M37" s="69" t="s">
        <v>18</v>
      </c>
      <c r="N37" s="70">
        <f>IF(Facit!N37="","",Facit!N37)</f>
      </c>
      <c r="O37" s="43">
        <f t="shared" si="22"/>
      </c>
      <c r="P37" s="44">
        <f t="shared" si="23"/>
      </c>
      <c r="Q37" s="45">
        <f t="shared" si="24"/>
      </c>
      <c r="R37" s="57" t="s">
        <v>20</v>
      </c>
      <c r="S37" s="47" t="s">
        <v>21</v>
      </c>
      <c r="T37" s="20"/>
      <c r="U37" s="21"/>
      <c r="V37" s="21"/>
      <c r="W37" s="17"/>
    </row>
    <row r="38" ht="12" customHeight="1">
      <c r="A38" s="23" t="s">
        <v>109</v>
      </c>
      <c r="B38" s="71"/>
      <c r="C38" s="72"/>
      <c r="D38" s="72"/>
      <c r="E38" s="71"/>
      <c r="F38" s="72"/>
      <c r="G38" s="73"/>
      <c r="H38" s="72"/>
      <c r="I38" s="73"/>
      <c r="J38" s="74"/>
      <c r="K38" s="75"/>
      <c r="L38" s="54">
        <f>IF(Facit!L38="","",Facit!L38)</f>
      </c>
      <c r="M38" s="76"/>
      <c r="N38" s="56">
        <f>IF(Facit!N38="","",Facit!N38)</f>
      </c>
      <c r="O38" s="76"/>
      <c r="P38" s="76"/>
      <c r="Q38" s="77"/>
      <c r="R38" s="28"/>
      <c r="S38" s="17"/>
      <c r="T38" s="15"/>
      <c r="U38" s="21"/>
      <c r="V38" s="21"/>
      <c r="W38" s="17"/>
    </row>
    <row r="39" ht="12" customHeight="1">
      <c r="A39" s="30">
        <v>11</v>
      </c>
      <c r="B39" s="31" t="s">
        <v>24</v>
      </c>
      <c r="C39" s="32" t="s">
        <v>95</v>
      </c>
      <c r="D39" s="33" t="s">
        <v>25</v>
      </c>
      <c r="E39" s="31" t="s">
        <v>110</v>
      </c>
      <c r="F39" s="34">
        <f ref="F39:F44" t="shared" si="25">(IF(G39="","",IF(G39&gt;I39,1,IF(G39=I39,"X",2))))</f>
      </c>
      <c r="G39" s="35">
        <v>10</v>
      </c>
      <c r="H39" s="36" t="s">
        <v>18</v>
      </c>
      <c r="I39" s="37">
        <v>10</v>
      </c>
      <c r="J39" s="78" t="s">
        <v>19</v>
      </c>
      <c r="K39" s="39">
        <f ref="K39:K44" t="shared" si="26">IF(AND(L39="",N39=""),"",IF(L39&gt;N39,1,IF(L39=N39,"X",2)))</f>
      </c>
      <c r="L39" s="40">
        <f>IF(Facit!L39="","",Facit!L39)</f>
      </c>
      <c r="M39" s="41" t="s">
        <v>18</v>
      </c>
      <c r="N39" s="42">
        <f>IF(Facit!N39="","",Facit!N39)</f>
      </c>
      <c r="O39" s="43">
        <f ref="O39:O44" t="shared" si="27">IF(F39=K39,3,0)</f>
      </c>
      <c r="P39" s="44">
        <f ref="P39:P44" t="shared" si="28">IF(AND(L39="",N39=""),0,(IF(AND(L39=G39,N39=I39),2,IF(OR(L39=G39,N39=I39),1,0))))</f>
      </c>
      <c r="Q39" s="45">
        <f ref="Q39:Q44" t="shared" si="29">IF(AND(L39="",N39=""),0,SUM(O39:P39))</f>
      </c>
      <c r="R39" s="46" t="s">
        <v>20</v>
      </c>
      <c r="S39" s="47" t="s">
        <v>21</v>
      </c>
      <c r="T39" s="48" t="s">
        <v>111</v>
      </c>
      <c r="U39" s="49"/>
      <c r="V39" s="49"/>
      <c r="W39" s="50"/>
    </row>
    <row r="40" ht="12" customHeight="1">
      <c r="A40" s="30">
        <v>12</v>
      </c>
      <c r="B40" s="31" t="s">
        <v>37</v>
      </c>
      <c r="C40" s="32" t="s">
        <v>112</v>
      </c>
      <c r="D40" s="52" t="s">
        <v>48</v>
      </c>
      <c r="E40" s="31" t="s">
        <v>113</v>
      </c>
      <c r="F40" s="34">
        <f t="shared" si="25"/>
      </c>
      <c r="G40" s="35">
        <v>10</v>
      </c>
      <c r="H40" s="36" t="s">
        <v>18</v>
      </c>
      <c r="I40" s="37">
        <v>10</v>
      </c>
      <c r="J40" s="78" t="s">
        <v>27</v>
      </c>
      <c r="K40" s="39">
        <f t="shared" si="26"/>
      </c>
      <c r="L40" s="54">
        <f>IF(Facit!L40="","",Facit!L40)</f>
      </c>
      <c r="M40" s="55" t="s">
        <v>18</v>
      </c>
      <c r="N40" s="56">
        <f>IF(Facit!N40="","",Facit!N40)</f>
      </c>
      <c r="O40" s="43">
        <f t="shared" si="27"/>
      </c>
      <c r="P40" s="44">
        <f t="shared" si="28"/>
      </c>
      <c r="Q40" s="45">
        <f t="shared" si="29"/>
      </c>
      <c r="R40" s="57" t="s">
        <v>20</v>
      </c>
      <c r="S40" s="47" t="s">
        <v>21</v>
      </c>
      <c r="T40" s="58" t="s">
        <v>114</v>
      </c>
      <c r="U40" s="59">
        <f>IF(AND(Facit!T40="",Facit!T41=""),"",IF(T40=Facit!T40,5,IF(T40=Facit!T41,3,0)))</f>
      </c>
      <c r="V40" s="60" t="s">
        <v>20</v>
      </c>
      <c r="W40" s="61" t="s">
        <v>21</v>
      </c>
      <c r="Z40" s="143"/>
    </row>
    <row r="41" ht="12" customHeight="1">
      <c r="A41" s="30">
        <v>27</v>
      </c>
      <c r="B41" s="31" t="s">
        <v>41</v>
      </c>
      <c r="C41" s="32" t="s">
        <v>115</v>
      </c>
      <c r="D41" s="52" t="s">
        <v>48</v>
      </c>
      <c r="E41" s="31" t="s">
        <v>116</v>
      </c>
      <c r="F41" s="34">
        <f t="shared" si="25"/>
      </c>
      <c r="G41" s="35">
        <v>10</v>
      </c>
      <c r="H41" s="36" t="s">
        <v>18</v>
      </c>
      <c r="I41" s="37">
        <v>10</v>
      </c>
      <c r="J41" s="78" t="s">
        <v>19</v>
      </c>
      <c r="K41" s="39">
        <f t="shared" si="26"/>
      </c>
      <c r="L41" s="54">
        <f>IF(Facit!L41="","",Facit!L41)</f>
      </c>
      <c r="M41" s="55" t="s">
        <v>18</v>
      </c>
      <c r="N41" s="56">
        <f>IF(Facit!N41="","",Facit!N41)</f>
      </c>
      <c r="O41" s="43">
        <f t="shared" si="27"/>
      </c>
      <c r="P41" s="44">
        <f t="shared" si="28"/>
      </c>
      <c r="Q41" s="45">
        <f t="shared" si="29"/>
      </c>
      <c r="R41" s="57" t="s">
        <v>20</v>
      </c>
      <c r="S41" s="47" t="s">
        <v>21</v>
      </c>
      <c r="T41" s="58" t="s">
        <v>117</v>
      </c>
      <c r="U41" s="59">
        <f>IF(AND(Facit!T40="",Facit!T41=""),"",IF(T41=Facit!T41,5,IF(T41=Facit!T40,3,0)))</f>
      </c>
      <c r="V41" s="63" t="s">
        <v>20</v>
      </c>
      <c r="W41" s="61" t="s">
        <v>21</v>
      </c>
    </row>
    <row r="42" ht="12" customHeight="1">
      <c r="A42" s="30">
        <v>28</v>
      </c>
      <c r="B42" s="31" t="s">
        <v>90</v>
      </c>
      <c r="C42" s="32" t="s">
        <v>115</v>
      </c>
      <c r="D42" s="52" t="s">
        <v>16</v>
      </c>
      <c r="E42" s="31" t="s">
        <v>118</v>
      </c>
      <c r="F42" s="34">
        <f t="shared" si="25"/>
      </c>
      <c r="G42" s="35">
        <v>10</v>
      </c>
      <c r="H42" s="36" t="s">
        <v>18</v>
      </c>
      <c r="I42" s="37">
        <v>10</v>
      </c>
      <c r="J42" s="78" t="s">
        <v>27</v>
      </c>
      <c r="K42" s="39">
        <f t="shared" si="26"/>
      </c>
      <c r="L42" s="54">
        <f>IF(Facit!L42="","",Facit!L42)</f>
      </c>
      <c r="M42" s="55" t="s">
        <v>18</v>
      </c>
      <c r="N42" s="56">
        <f>IF(Facit!N42="","",Facit!N42)</f>
      </c>
      <c r="O42" s="43">
        <f t="shared" si="27"/>
      </c>
      <c r="P42" s="44">
        <f t="shared" si="28"/>
      </c>
      <c r="Q42" s="45">
        <f t="shared" si="29"/>
      </c>
      <c r="R42" s="57" t="s">
        <v>20</v>
      </c>
      <c r="S42" s="47" t="s">
        <v>21</v>
      </c>
      <c r="T42" s="20"/>
      <c r="U42" s="21"/>
      <c r="V42" s="21"/>
      <c r="W42" s="17"/>
    </row>
    <row r="43" ht="12" customHeight="1">
      <c r="A43" s="64">
        <v>41</v>
      </c>
      <c r="B43" s="31" t="s">
        <v>14</v>
      </c>
      <c r="C43" s="32" t="s">
        <v>106</v>
      </c>
      <c r="D43" s="52" t="s">
        <v>16</v>
      </c>
      <c r="E43" s="31" t="s">
        <v>119</v>
      </c>
      <c r="F43" s="34">
        <f t="shared" si="25"/>
      </c>
      <c r="G43" s="35">
        <v>10</v>
      </c>
      <c r="H43" s="36" t="s">
        <v>18</v>
      </c>
      <c r="I43" s="37">
        <v>10</v>
      </c>
      <c r="J43" s="78" t="s">
        <v>19</v>
      </c>
      <c r="K43" s="39">
        <f t="shared" si="26"/>
      </c>
      <c r="L43" s="54">
        <f>IF(Facit!L43="","",Facit!L43)</f>
      </c>
      <c r="M43" s="55" t="s">
        <v>18</v>
      </c>
      <c r="N43" s="56">
        <f>IF(Facit!N43="","",Facit!N43)</f>
      </c>
      <c r="O43" s="43">
        <f t="shared" si="27"/>
      </c>
      <c r="P43" s="44">
        <f t="shared" si="28"/>
      </c>
      <c r="Q43" s="45">
        <f t="shared" si="29"/>
      </c>
      <c r="R43" s="57" t="s">
        <v>20</v>
      </c>
      <c r="S43" s="47" t="s">
        <v>21</v>
      </c>
      <c r="T43" s="20"/>
      <c r="U43" s="21"/>
      <c r="V43" s="21"/>
      <c r="W43" s="17"/>
    </row>
    <row r="44" ht="12" customHeight="1">
      <c r="A44" s="30">
        <v>42</v>
      </c>
      <c r="B44" s="31" t="s">
        <v>34</v>
      </c>
      <c r="C44" s="32" t="s">
        <v>106</v>
      </c>
      <c r="D44" s="66" t="s">
        <v>16</v>
      </c>
      <c r="E44" s="31" t="s">
        <v>120</v>
      </c>
      <c r="F44" s="34">
        <f t="shared" si="25"/>
      </c>
      <c r="G44" s="35">
        <v>10</v>
      </c>
      <c r="H44" s="36" t="s">
        <v>18</v>
      </c>
      <c r="I44" s="37">
        <v>10</v>
      </c>
      <c r="J44" s="78" t="s">
        <v>19</v>
      </c>
      <c r="K44" s="39">
        <f t="shared" si="26"/>
      </c>
      <c r="L44" s="68">
        <f>IF(Facit!L44="","",Facit!L44)</f>
      </c>
      <c r="M44" s="69" t="s">
        <v>18</v>
      </c>
      <c r="N44" s="70">
        <f>IF(Facit!N44="","",Facit!N44)</f>
      </c>
      <c r="O44" s="43">
        <f t="shared" si="27"/>
      </c>
      <c r="P44" s="44">
        <f t="shared" si="28"/>
      </c>
      <c r="Q44" s="45">
        <f t="shared" si="29"/>
      </c>
      <c r="R44" s="57" t="s">
        <v>20</v>
      </c>
      <c r="S44" s="47" t="s">
        <v>21</v>
      </c>
      <c r="T44" s="20"/>
      <c r="U44" s="21"/>
      <c r="V44" s="21"/>
      <c r="W44" s="17"/>
    </row>
    <row r="45" ht="12" customHeight="1">
      <c r="A45" s="23" t="s">
        <v>121</v>
      </c>
      <c r="B45" s="71"/>
      <c r="C45" s="72"/>
      <c r="D45" s="72"/>
      <c r="E45" s="71"/>
      <c r="F45" s="72"/>
      <c r="G45" s="73"/>
      <c r="H45" s="72"/>
      <c r="I45" s="73"/>
      <c r="J45" s="74"/>
      <c r="K45" s="75"/>
      <c r="L45" s="54">
        <f>IF(Facit!L45="","",Facit!L45)</f>
      </c>
      <c r="M45" s="76"/>
      <c r="N45" s="56">
        <f>IF(Facit!N45="","",Facit!N45)</f>
      </c>
      <c r="O45" s="76"/>
      <c r="P45" s="76"/>
      <c r="Q45" s="77"/>
      <c r="R45" s="28"/>
      <c r="S45" s="17"/>
      <c r="T45" s="15"/>
      <c r="U45" s="21"/>
      <c r="V45" s="21"/>
      <c r="W45" s="17"/>
    </row>
    <row r="46" ht="12" customHeight="1">
      <c r="A46" s="30">
        <v>13</v>
      </c>
      <c r="B46" s="31" t="s">
        <v>47</v>
      </c>
      <c r="C46" s="32" t="s">
        <v>112</v>
      </c>
      <c r="D46" s="33" t="s">
        <v>16</v>
      </c>
      <c r="E46" s="31" t="s">
        <v>122</v>
      </c>
      <c r="F46" s="34">
        <f ref="F46:F51" t="shared" si="30">(IF(G46="","",IF(G46&gt;I46,1,IF(G46=I46,"X",2))))</f>
      </c>
      <c r="G46" s="35">
        <v>11</v>
      </c>
      <c r="H46" s="36" t="s">
        <v>18</v>
      </c>
      <c r="I46" s="37">
        <v>11</v>
      </c>
      <c r="J46" s="78" t="s">
        <v>19</v>
      </c>
      <c r="K46" s="39">
        <f ref="K46:K51" t="shared" si="31">IF(AND(L46="",N46=""),"",IF(L46&gt;N46,1,IF(L46=N46,"X",2)))</f>
      </c>
      <c r="L46" s="40">
        <f>IF(Facit!L46="","",Facit!L46)</f>
      </c>
      <c r="M46" s="41" t="s">
        <v>18</v>
      </c>
      <c r="N46" s="42">
        <f>IF(Facit!N46="","",Facit!N46)</f>
      </c>
      <c r="O46" s="43">
        <f ref="O46:O51" t="shared" si="32">IF(F46=K46,3,0)</f>
      </c>
      <c r="P46" s="44">
        <f ref="P46:P51" t="shared" si="33">IF(AND(L46="",N46=""),0,(IF(AND(L46=G46,N46=I46),2,IF(OR(L46=G46,N46=I46),1,0))))</f>
      </c>
      <c r="Q46" s="45">
        <f ref="Q46:Q51" t="shared" si="34">IF(AND(L46="",N46=""),0,SUM(O46:P46))</f>
      </c>
      <c r="R46" s="46" t="s">
        <v>20</v>
      </c>
      <c r="S46" s="47" t="s">
        <v>21</v>
      </c>
      <c r="T46" s="48" t="s">
        <v>123</v>
      </c>
      <c r="U46" s="49"/>
      <c r="V46" s="49"/>
      <c r="W46" s="50"/>
    </row>
    <row r="47">
      <c r="A47" s="30">
        <v>14</v>
      </c>
      <c r="B47" s="31" t="s">
        <v>14</v>
      </c>
      <c r="C47" s="32" t="s">
        <v>112</v>
      </c>
      <c r="D47" s="52" t="s">
        <v>25</v>
      </c>
      <c r="E47" s="31" t="s">
        <v>124</v>
      </c>
      <c r="F47" s="34">
        <f t="shared" si="30"/>
      </c>
      <c r="G47" s="35">
        <v>11</v>
      </c>
      <c r="H47" s="36" t="s">
        <v>18</v>
      </c>
      <c r="I47" s="37">
        <v>11</v>
      </c>
      <c r="J47" s="78" t="s">
        <v>27</v>
      </c>
      <c r="K47" s="39">
        <f t="shared" si="31"/>
      </c>
      <c r="L47" s="54">
        <f>IF(Facit!L47="","",Facit!L47)</f>
      </c>
      <c r="M47" s="55" t="s">
        <v>18</v>
      </c>
      <c r="N47" s="56">
        <f>IF(Facit!N47="","",Facit!N47)</f>
      </c>
      <c r="O47" s="43">
        <f t="shared" si="32"/>
      </c>
      <c r="P47" s="44">
        <f t="shared" si="33"/>
      </c>
      <c r="Q47" s="45">
        <f t="shared" si="34"/>
      </c>
      <c r="R47" s="57" t="s">
        <v>20</v>
      </c>
      <c r="S47" s="47" t="s">
        <v>21</v>
      </c>
      <c r="T47" s="58" t="s">
        <v>125</v>
      </c>
      <c r="U47" s="59">
        <f>IF(AND(Facit!T47="",Facit!T48=""),"",IF(T47=Facit!T47,5,IF(T47=Facit!T48,3,0)))</f>
      </c>
      <c r="V47" s="60" t="s">
        <v>20</v>
      </c>
      <c r="W47" s="61" t="s">
        <v>21</v>
      </c>
    </row>
    <row r="48" ht="12" customHeight="1">
      <c r="A48" s="30">
        <v>29</v>
      </c>
      <c r="B48" s="31" t="s">
        <v>14</v>
      </c>
      <c r="C48" s="32" t="s">
        <v>115</v>
      </c>
      <c r="D48" s="52" t="s">
        <v>25</v>
      </c>
      <c r="E48" s="31" t="s">
        <v>126</v>
      </c>
      <c r="F48" s="34">
        <f t="shared" si="30"/>
      </c>
      <c r="G48" s="35">
        <v>11</v>
      </c>
      <c r="H48" s="36" t="s">
        <v>18</v>
      </c>
      <c r="I48" s="37">
        <v>11</v>
      </c>
      <c r="J48" s="78" t="s">
        <v>19</v>
      </c>
      <c r="K48" s="39">
        <f t="shared" si="31"/>
      </c>
      <c r="L48" s="54">
        <f>IF(Facit!L48="","",Facit!L48)</f>
      </c>
      <c r="M48" s="55" t="s">
        <v>18</v>
      </c>
      <c r="N48" s="56">
        <f>IF(Facit!N48="","",Facit!N48)</f>
      </c>
      <c r="O48" s="43">
        <f t="shared" si="32"/>
      </c>
      <c r="P48" s="44">
        <f t="shared" si="33"/>
      </c>
      <c r="Q48" s="45">
        <f t="shared" si="34"/>
      </c>
      <c r="R48" s="57" t="s">
        <v>20</v>
      </c>
      <c r="S48" s="47" t="s">
        <v>21</v>
      </c>
      <c r="T48" s="58" t="s">
        <v>127</v>
      </c>
      <c r="U48" s="59">
        <f>IF(AND(Facit!T47="",Facit!T48=""),"",IF(T48=Facit!T48,5,IF(T48=Facit!T47,3,0)))</f>
      </c>
      <c r="V48" s="63" t="s">
        <v>20</v>
      </c>
      <c r="W48" s="61" t="s">
        <v>21</v>
      </c>
    </row>
    <row r="49" ht="12" customHeight="1">
      <c r="A49" s="30">
        <v>30</v>
      </c>
      <c r="B49" s="31" t="s">
        <v>24</v>
      </c>
      <c r="C49" s="32" t="s">
        <v>128</v>
      </c>
      <c r="D49" s="52" t="s">
        <v>48</v>
      </c>
      <c r="E49" s="31" t="s">
        <v>129</v>
      </c>
      <c r="F49" s="34">
        <f t="shared" si="30"/>
      </c>
      <c r="G49" s="35">
        <v>11</v>
      </c>
      <c r="H49" s="36" t="s">
        <v>18</v>
      </c>
      <c r="I49" s="37">
        <v>11</v>
      </c>
      <c r="J49" s="78" t="s">
        <v>27</v>
      </c>
      <c r="K49" s="39">
        <f t="shared" si="31"/>
      </c>
      <c r="L49" s="54">
        <f>IF(Facit!L49="","",Facit!L49)</f>
      </c>
      <c r="M49" s="55" t="s">
        <v>18</v>
      </c>
      <c r="N49" s="56">
        <f>IF(Facit!N49="","",Facit!N49)</f>
      </c>
      <c r="O49" s="43">
        <f t="shared" si="32"/>
      </c>
      <c r="P49" s="44">
        <f t="shared" si="33"/>
      </c>
      <c r="Q49" s="45">
        <f t="shared" si="34"/>
      </c>
      <c r="R49" s="57" t="s">
        <v>20</v>
      </c>
      <c r="S49" s="47" t="s">
        <v>21</v>
      </c>
      <c r="T49" s="20"/>
      <c r="U49" s="21"/>
      <c r="V49" s="21"/>
      <c r="W49" s="17"/>
    </row>
    <row r="50" ht="12" customHeight="1">
      <c r="A50" s="64">
        <v>45</v>
      </c>
      <c r="B50" s="31" t="s">
        <v>55</v>
      </c>
      <c r="C50" s="32" t="s">
        <v>130</v>
      </c>
      <c r="D50" s="52" t="s">
        <v>16</v>
      </c>
      <c r="E50" s="31" t="s">
        <v>131</v>
      </c>
      <c r="F50" s="34">
        <f t="shared" si="30"/>
      </c>
      <c r="G50" s="35">
        <v>11</v>
      </c>
      <c r="H50" s="36" t="s">
        <v>18</v>
      </c>
      <c r="I50" s="37">
        <v>11</v>
      </c>
      <c r="J50" s="78" t="s">
        <v>27</v>
      </c>
      <c r="K50" s="39">
        <f t="shared" si="31"/>
      </c>
      <c r="L50" s="54">
        <f>IF(Facit!L50="","",Facit!L50)</f>
      </c>
      <c r="M50" s="55" t="s">
        <v>18</v>
      </c>
      <c r="N50" s="56">
        <f>IF(Facit!N50="","",Facit!N50)</f>
      </c>
      <c r="O50" s="43">
        <f t="shared" si="32"/>
      </c>
      <c r="P50" s="44">
        <f t="shared" si="33"/>
      </c>
      <c r="Q50" s="45">
        <f t="shared" si="34"/>
      </c>
      <c r="R50" s="57" t="s">
        <v>20</v>
      </c>
      <c r="S50" s="47" t="s">
        <v>21</v>
      </c>
      <c r="T50" s="20"/>
      <c r="U50" s="21"/>
      <c r="V50" s="21"/>
      <c r="W50" s="17"/>
    </row>
    <row r="51" ht="12" customHeight="1">
      <c r="A51" s="30">
        <v>46</v>
      </c>
      <c r="B51" s="31" t="s">
        <v>90</v>
      </c>
      <c r="C51" s="32" t="s">
        <v>130</v>
      </c>
      <c r="D51" s="66" t="s">
        <v>16</v>
      </c>
      <c r="E51" s="31" t="s">
        <v>132</v>
      </c>
      <c r="F51" s="34">
        <f t="shared" si="30"/>
      </c>
      <c r="G51" s="35">
        <v>11</v>
      </c>
      <c r="H51" s="36" t="s">
        <v>18</v>
      </c>
      <c r="I51" s="37">
        <v>11</v>
      </c>
      <c r="J51" s="78" t="s">
        <v>27</v>
      </c>
      <c r="K51" s="39">
        <f t="shared" si="31"/>
      </c>
      <c r="L51" s="68">
        <f>IF(Facit!L51="","",Facit!L51)</f>
      </c>
      <c r="M51" s="69" t="s">
        <v>18</v>
      </c>
      <c r="N51" s="70">
        <f>IF(Facit!N51="","",Facit!N51)</f>
      </c>
      <c r="O51" s="83">
        <f t="shared" si="32"/>
      </c>
      <c r="P51" s="44">
        <f t="shared" si="33"/>
      </c>
      <c r="Q51" s="45">
        <f t="shared" si="34"/>
      </c>
      <c r="R51" s="57" t="s">
        <v>20</v>
      </c>
      <c r="S51" s="47" t="s">
        <v>21</v>
      </c>
      <c r="T51" s="20"/>
      <c r="U51" s="21"/>
      <c r="V51" s="21"/>
      <c r="W51" s="17"/>
    </row>
    <row r="52" ht="12" customHeight="1">
      <c r="A52" s="23" t="s">
        <v>133</v>
      </c>
      <c r="B52" s="71"/>
      <c r="C52" s="72"/>
      <c r="D52" s="72"/>
      <c r="E52" s="71"/>
      <c r="F52" s="72"/>
      <c r="G52" s="73"/>
      <c r="H52" s="72"/>
      <c r="I52" s="73"/>
      <c r="J52" s="74"/>
      <c r="K52" s="15"/>
      <c r="L52" s="54">
        <f>IF(Facit!L52="","",Facit!L52)</f>
      </c>
      <c r="M52" s="14"/>
      <c r="N52" s="56">
        <f>IF(Facit!N52="","",Facit!N52)</f>
      </c>
      <c r="O52" s="14"/>
      <c r="P52" s="14"/>
      <c r="Q52" s="77"/>
      <c r="R52" s="28"/>
      <c r="S52" s="17"/>
      <c r="T52" s="15"/>
      <c r="U52" s="21"/>
      <c r="V52" s="21"/>
      <c r="W52" s="17"/>
    </row>
    <row r="53" ht="12" customHeight="1">
      <c r="A53" s="30">
        <v>15</v>
      </c>
      <c r="B53" s="31" t="s">
        <v>90</v>
      </c>
      <c r="C53" s="32" t="s">
        <v>30</v>
      </c>
      <c r="D53" s="33" t="s">
        <v>48</v>
      </c>
      <c r="E53" s="31" t="s">
        <v>134</v>
      </c>
      <c r="F53" s="34">
        <f ref="F53:F58" t="shared" si="35">(IF(G53="","",IF(G53&gt;I53,1,IF(G53=I53,"X",2))))</f>
      </c>
      <c r="G53" s="35">
        <v>12</v>
      </c>
      <c r="H53" s="36" t="s">
        <v>18</v>
      </c>
      <c r="I53" s="37">
        <v>12</v>
      </c>
      <c r="J53" s="38" t="s">
        <v>19</v>
      </c>
      <c r="K53" s="39">
        <f ref="K53:K58" t="shared" si="36">IF(AND(L53="",N53=""),"",IF(L53&gt;N53,1,IF(L53=N53,"X",2)))</f>
      </c>
      <c r="L53" s="40">
        <f>IF(Facit!L53="","",Facit!L53)</f>
      </c>
      <c r="M53" s="41" t="s">
        <v>18</v>
      </c>
      <c r="N53" s="42">
        <f>IF(Facit!N53="","",Facit!N53)</f>
      </c>
      <c r="O53" s="43">
        <f ref="O53:O58" t="shared" si="37">IF(F53=K53,3,0)</f>
      </c>
      <c r="P53" s="44">
        <f ref="P53:P58" t="shared" si="38">IF(AND(L53="",N53=""),0,(IF(AND(L53=G53,N53=I53),2,IF(OR(L53=G53,N53=I53),1,0))))</f>
      </c>
      <c r="Q53" s="45">
        <f ref="Q53:Q58" t="shared" si="39">IF(AND(L53="",N53=""),0,SUM(O53:P53))</f>
      </c>
      <c r="R53" s="46" t="s">
        <v>20</v>
      </c>
      <c r="S53" s="47" t="s">
        <v>21</v>
      </c>
      <c r="T53" s="48" t="s">
        <v>135</v>
      </c>
      <c r="U53" s="49"/>
      <c r="V53" s="49"/>
      <c r="W53" s="50"/>
    </row>
    <row r="54" ht="12" customHeight="1">
      <c r="A54" s="30">
        <v>16</v>
      </c>
      <c r="B54" s="31" t="s">
        <v>55</v>
      </c>
      <c r="C54" s="32" t="s">
        <v>30</v>
      </c>
      <c r="D54" s="52" t="s">
        <v>16</v>
      </c>
      <c r="E54" s="31" t="s">
        <v>136</v>
      </c>
      <c r="F54" s="34">
        <f t="shared" si="35"/>
      </c>
      <c r="G54" s="35">
        <v>12</v>
      </c>
      <c r="H54" s="36" t="s">
        <v>18</v>
      </c>
      <c r="I54" s="37">
        <v>12</v>
      </c>
      <c r="J54" s="53" t="s">
        <v>27</v>
      </c>
      <c r="K54" s="39">
        <f t="shared" si="36"/>
      </c>
      <c r="L54" s="54">
        <f>IF(Facit!L54="","",Facit!L54)</f>
      </c>
      <c r="M54" s="55" t="s">
        <v>18</v>
      </c>
      <c r="N54" s="56">
        <f>IF(Facit!N54="","",Facit!N54)</f>
      </c>
      <c r="O54" s="43">
        <f t="shared" si="37"/>
      </c>
      <c r="P54" s="44">
        <f t="shared" si="38"/>
      </c>
      <c r="Q54" s="45">
        <f t="shared" si="39"/>
      </c>
      <c r="R54" s="57" t="s">
        <v>20</v>
      </c>
      <c r="S54" s="47" t="s">
        <v>21</v>
      </c>
      <c r="T54" s="58" t="s">
        <v>137</v>
      </c>
      <c r="U54" s="59">
        <f>IF(AND(Facit!T54="",Facit!T55=""),"",IF(T54=Facit!T54,5,IF(T54=Facit!T55,3,0)))</f>
      </c>
      <c r="V54" s="60" t="s">
        <v>20</v>
      </c>
      <c r="W54" s="61" t="s">
        <v>21</v>
      </c>
    </row>
    <row r="55" ht="12" customHeight="1">
      <c r="A55" s="30">
        <v>31</v>
      </c>
      <c r="B55" s="31" t="s">
        <v>47</v>
      </c>
      <c r="C55" s="32" t="s">
        <v>128</v>
      </c>
      <c r="D55" s="33" t="s">
        <v>16</v>
      </c>
      <c r="E55" s="31" t="s">
        <v>138</v>
      </c>
      <c r="F55" s="34">
        <f t="shared" si="35"/>
      </c>
      <c r="G55" s="35">
        <v>12</v>
      </c>
      <c r="H55" s="36" t="s">
        <v>18</v>
      </c>
      <c r="I55" s="37">
        <v>12</v>
      </c>
      <c r="J55" s="53" t="s">
        <v>19</v>
      </c>
      <c r="K55" s="39">
        <f t="shared" si="36"/>
      </c>
      <c r="L55" s="54">
        <f>IF(Facit!L55="","",Facit!L55)</f>
      </c>
      <c r="M55" s="55" t="s">
        <v>18</v>
      </c>
      <c r="N55" s="56">
        <f>IF(Facit!N55="","",Facit!N55)</f>
      </c>
      <c r="O55" s="43">
        <f t="shared" si="37"/>
      </c>
      <c r="P55" s="44">
        <f t="shared" si="38"/>
      </c>
      <c r="Q55" s="45">
        <f t="shared" si="39"/>
      </c>
      <c r="R55" s="57" t="s">
        <v>20</v>
      </c>
      <c r="S55" s="47" t="s">
        <v>21</v>
      </c>
      <c r="T55" s="58" t="s">
        <v>139</v>
      </c>
      <c r="U55" s="59">
        <f>IF(AND(Facit!T54="",Facit!T55=""),"",IF(T55=Facit!T55,5,IF(T55=Facit!T54,3,0)))</f>
      </c>
      <c r="V55" s="63" t="s">
        <v>20</v>
      </c>
      <c r="W55" s="61" t="s">
        <v>21</v>
      </c>
    </row>
    <row r="56" ht="12" customHeight="1">
      <c r="A56" s="30">
        <v>32</v>
      </c>
      <c r="B56" s="31" t="s">
        <v>14</v>
      </c>
      <c r="C56" s="32" t="s">
        <v>128</v>
      </c>
      <c r="D56" s="52" t="s">
        <v>25</v>
      </c>
      <c r="E56" s="31" t="s">
        <v>140</v>
      </c>
      <c r="F56" s="34">
        <f t="shared" si="35"/>
      </c>
      <c r="G56" s="35">
        <v>12</v>
      </c>
      <c r="H56" s="36" t="s">
        <v>18</v>
      </c>
      <c r="I56" s="37">
        <v>12</v>
      </c>
      <c r="J56" s="53" t="s">
        <v>27</v>
      </c>
      <c r="K56" s="39">
        <f t="shared" si="36"/>
      </c>
      <c r="L56" s="54">
        <f>IF(Facit!L56="","",Facit!L56)</f>
      </c>
      <c r="M56" s="55" t="s">
        <v>18</v>
      </c>
      <c r="N56" s="56">
        <f>IF(Facit!N56="","",Facit!N56)</f>
      </c>
      <c r="O56" s="43">
        <f t="shared" si="37"/>
      </c>
      <c r="P56" s="44">
        <f t="shared" si="38"/>
      </c>
      <c r="Q56" s="45">
        <f t="shared" si="39"/>
      </c>
      <c r="R56" s="57" t="s">
        <v>20</v>
      </c>
      <c r="S56" s="47" t="s">
        <v>21</v>
      </c>
      <c r="T56" s="20"/>
      <c r="U56" s="21"/>
      <c r="V56" s="21"/>
      <c r="W56" s="17"/>
    </row>
    <row r="57" ht="12" customHeight="1">
      <c r="A57" s="30">
        <v>47</v>
      </c>
      <c r="B57" s="31" t="s">
        <v>29</v>
      </c>
      <c r="C57" s="32" t="s">
        <v>130</v>
      </c>
      <c r="D57" s="52" t="s">
        <v>25</v>
      </c>
      <c r="E57" s="31" t="s">
        <v>141</v>
      </c>
      <c r="F57" s="34">
        <f t="shared" si="35"/>
      </c>
      <c r="G57" s="35">
        <v>12</v>
      </c>
      <c r="H57" s="36" t="s">
        <v>18</v>
      </c>
      <c r="I57" s="37">
        <v>12</v>
      </c>
      <c r="J57" s="53" t="s">
        <v>19</v>
      </c>
      <c r="K57" s="39">
        <f t="shared" si="36"/>
      </c>
      <c r="L57" s="54">
        <f>IF(Facit!L57="","",Facit!L57)</f>
      </c>
      <c r="M57" s="55" t="s">
        <v>18</v>
      </c>
      <c r="N57" s="56">
        <f>IF(Facit!N57="","",Facit!N57)</f>
      </c>
      <c r="O57" s="43">
        <f t="shared" si="37"/>
      </c>
      <c r="P57" s="44">
        <f t="shared" si="38"/>
      </c>
      <c r="Q57" s="45">
        <f t="shared" si="39"/>
      </c>
      <c r="R57" s="57" t="s">
        <v>20</v>
      </c>
      <c r="S57" s="47" t="s">
        <v>21</v>
      </c>
      <c r="T57" s="20"/>
      <c r="U57" s="21"/>
      <c r="V57" s="21"/>
      <c r="W57" s="17"/>
    </row>
    <row r="58">
      <c r="A58" s="90">
        <v>48</v>
      </c>
      <c r="B58" s="91" t="s">
        <v>41</v>
      </c>
      <c r="C58" s="92" t="s">
        <v>130</v>
      </c>
      <c r="D58" s="52" t="s">
        <v>25</v>
      </c>
      <c r="E58" s="91" t="s">
        <v>142</v>
      </c>
      <c r="F58" s="34">
        <f t="shared" si="35"/>
      </c>
      <c r="G58" s="35">
        <v>12</v>
      </c>
      <c r="H58" s="36" t="s">
        <v>18</v>
      </c>
      <c r="I58" s="37">
        <v>12</v>
      </c>
      <c r="J58" s="67" t="s">
        <v>19</v>
      </c>
      <c r="K58" s="39">
        <f t="shared" si="36"/>
      </c>
      <c r="L58" s="68">
        <f>IF(Facit!L58="","",Facit!L58)</f>
      </c>
      <c r="M58" s="69" t="s">
        <v>18</v>
      </c>
      <c r="N58" s="70">
        <f>IF(Facit!N58="","",Facit!N58)</f>
      </c>
      <c r="O58" s="83">
        <f t="shared" si="37"/>
      </c>
      <c r="P58" s="44">
        <f t="shared" si="38"/>
      </c>
      <c r="Q58" s="45">
        <f t="shared" si="39"/>
      </c>
      <c r="R58" s="57" t="s">
        <v>20</v>
      </c>
      <c r="S58" s="47" t="s">
        <v>21</v>
      </c>
      <c r="T58" s="93" t="s">
        <v>143</v>
      </c>
      <c r="U58" s="94">
        <f>SUM(Q4:Q58)+SUM(U5:U55)</f>
      </c>
      <c r="V58" s="95" t="s">
        <v>20</v>
      </c>
      <c r="W58" s="96" t="s">
        <v>144</v>
      </c>
    </row>
    <row r="59">
      <c r="F59" s="97"/>
      <c r="G59" s="98"/>
      <c r="H59" s="99"/>
      <c r="I59" s="100"/>
      <c r="J59" s="101"/>
      <c r="K59" s="88"/>
    </row>
    <row r="60">
      <c r="A60" s="102" t="s">
        <v>145</v>
      </c>
      <c r="B60" s="103"/>
      <c r="C60" s="25"/>
      <c r="D60" s="25"/>
      <c r="E60" s="24"/>
      <c r="F60" s="25"/>
      <c r="G60" s="26"/>
      <c r="H60" s="25"/>
      <c r="I60" s="26"/>
      <c r="J60" s="27"/>
      <c r="K60" s="24"/>
      <c r="L60" s="15"/>
      <c r="M60" s="15"/>
      <c r="N60" s="15"/>
      <c r="O60" s="15"/>
      <c r="P60" s="15"/>
      <c r="Q60" s="28"/>
      <c r="R60" s="28"/>
      <c r="S60" s="104"/>
      <c r="T60" s="48" t="s">
        <v>146</v>
      </c>
      <c r="U60" s="105"/>
      <c r="V60" s="21"/>
      <c r="W60" s="17"/>
      <c r="X60" s="81" t="s">
        <v>147</v>
      </c>
    </row>
    <row r="61">
      <c r="A61" s="106">
        <v>49</v>
      </c>
      <c r="B61" s="31" t="s">
        <v>47</v>
      </c>
      <c r="C61" s="32" t="s">
        <v>148</v>
      </c>
      <c r="D61" s="33" t="s">
        <v>16</v>
      </c>
      <c r="E61" s="31" t="s">
        <v>149</v>
      </c>
      <c r="F61" s="14"/>
      <c r="G61" s="19"/>
      <c r="H61" s="14"/>
      <c r="I61" s="19"/>
      <c r="J61" s="38"/>
      <c r="K61" s="107">
        <f ref="K61:K68" t="shared" si="40">IF(AND(L61="",N61=""),"",IF(L61&gt;N61,1,IF(L61=N61,"X",2)))</f>
      </c>
      <c r="L61" s="108"/>
      <c r="M61" s="43" t="s">
        <v>18</v>
      </c>
      <c r="N61" s="109"/>
      <c r="O61" s="110"/>
      <c r="P61" s="110"/>
      <c r="Q61" s="111"/>
      <c r="R61" s="28" t="s">
        <v>150</v>
      </c>
      <c r="S61" s="112"/>
      <c r="T61" s="58" t="s">
        <v>150</v>
      </c>
      <c r="U61" s="45">
        <f>IF(OR(Facit!$T$61&lt;&gt;"",Facit!$T$62&lt;&gt;"",Facit!$T$63&lt;&gt;"",Facit!$T$64&lt;&gt;"",Facit!$T$65&lt;&gt;"",Facit!$T$66&lt;&gt;"",Facit!$T$67&lt;&gt;"",Facit!$T$68&lt;&gt;""),IF(ISNA(VLOOKUP(T61,Facit!$T$61:$T$68,1,0))=0,8,0),"")</f>
      </c>
      <c r="V61" s="113" t="s">
        <v>20</v>
      </c>
      <c r="W61" s="114" t="s">
        <v>151</v>
      </c>
      <c r="X61" s="82" t="s">
        <v>152</v>
      </c>
    </row>
    <row r="62">
      <c r="A62" s="106">
        <v>50</v>
      </c>
      <c r="B62" s="31" t="s">
        <v>37</v>
      </c>
      <c r="C62" s="32" t="s">
        <v>148</v>
      </c>
      <c r="D62" s="33" t="s">
        <v>25</v>
      </c>
      <c r="E62" s="31" t="s">
        <v>153</v>
      </c>
      <c r="F62" s="14"/>
      <c r="G62" s="19"/>
      <c r="H62" s="14"/>
      <c r="I62" s="19"/>
      <c r="J62" s="53"/>
      <c r="K62" s="107">
        <f t="shared" si="40"/>
      </c>
      <c r="L62" s="115"/>
      <c r="M62" s="55" t="s">
        <v>18</v>
      </c>
      <c r="N62" s="116"/>
      <c r="O62" s="110"/>
      <c r="P62" s="110"/>
      <c r="Q62" s="111"/>
      <c r="R62" s="28" t="s">
        <v>154</v>
      </c>
      <c r="S62" s="112"/>
      <c r="T62" s="58" t="s">
        <v>154</v>
      </c>
      <c r="U62" s="45">
        <f>IF(OR(Facit!$T$61&lt;&gt;"",Facit!$T$62&lt;&gt;"",Facit!$T$63&lt;&gt;"",Facit!$T$64&lt;&gt;"",Facit!$T$65&lt;&gt;"",Facit!$T$66&lt;&gt;"",Facit!$T$67&lt;&gt;"",Facit!$T$68&lt;&gt;""),IF(ISNA(VLOOKUP(T62,Facit!$T$61:$T$68,1,0))=0,8,0),"")</f>
      </c>
      <c r="V62" s="46" t="s">
        <v>20</v>
      </c>
      <c r="W62" s="61" t="s">
        <v>151</v>
      </c>
      <c r="X62" s="82" t="s">
        <v>155</v>
      </c>
    </row>
    <row r="63">
      <c r="A63" s="106">
        <v>51</v>
      </c>
      <c r="B63" s="31" t="s">
        <v>41</v>
      </c>
      <c r="C63" s="32" t="s">
        <v>156</v>
      </c>
      <c r="D63" s="33" t="s">
        <v>16</v>
      </c>
      <c r="E63" s="15" t="s">
        <v>157</v>
      </c>
      <c r="F63" s="14"/>
      <c r="G63" s="19"/>
      <c r="H63" s="14"/>
      <c r="I63" s="19"/>
      <c r="J63" s="53"/>
      <c r="K63" s="107">
        <f t="shared" si="40"/>
      </c>
      <c r="L63" s="115"/>
      <c r="M63" s="55" t="s">
        <v>18</v>
      </c>
      <c r="N63" s="116"/>
      <c r="O63" s="110"/>
      <c r="P63" s="110"/>
      <c r="Q63" s="111"/>
      <c r="R63" s="28" t="s">
        <v>82</v>
      </c>
      <c r="S63" s="112"/>
      <c r="T63" s="58" t="s">
        <v>82</v>
      </c>
      <c r="U63" s="45">
        <f>IF(OR(Facit!$T$61&lt;&gt;"",Facit!$T$62&lt;&gt;"",Facit!$T$63&lt;&gt;"",Facit!$T$64&lt;&gt;"",Facit!$T$65&lt;&gt;"",Facit!$T$66&lt;&gt;"",Facit!$T$67&lt;&gt;"",Facit!$T$68&lt;&gt;""),IF(ISNA(VLOOKUP(T63,Facit!$T$61:$T$68,1,0))=0,8,0),"")</f>
      </c>
      <c r="V63" s="57" t="s">
        <v>20</v>
      </c>
      <c r="W63" s="117" t="s">
        <v>151</v>
      </c>
    </row>
    <row r="64">
      <c r="A64" s="106">
        <v>52</v>
      </c>
      <c r="B64" s="31" t="s">
        <v>14</v>
      </c>
      <c r="C64" s="32" t="s">
        <v>156</v>
      </c>
      <c r="D64" s="33" t="s">
        <v>25</v>
      </c>
      <c r="E64" s="15" t="s">
        <v>158</v>
      </c>
      <c r="F64" s="14"/>
      <c r="G64" s="19"/>
      <c r="H64" s="14"/>
      <c r="I64" s="19"/>
      <c r="J64" s="53"/>
      <c r="K64" s="107">
        <f t="shared" si="40"/>
      </c>
      <c r="L64" s="115"/>
      <c r="M64" s="55" t="s">
        <v>18</v>
      </c>
      <c r="N64" s="116"/>
      <c r="O64" s="110"/>
      <c r="P64" s="110"/>
      <c r="Q64" s="118"/>
      <c r="R64" s="15" t="s">
        <v>53</v>
      </c>
      <c r="S64" s="20"/>
      <c r="T64" s="119" t="s">
        <v>53</v>
      </c>
      <c r="U64" s="45">
        <f>IF(OR(Facit!$T$61&lt;&gt;"",Facit!$T$62&lt;&gt;"",Facit!$T$63&lt;&gt;"",Facit!$T$64&lt;&gt;"",Facit!$T$65&lt;&gt;"",Facit!$T$66&lt;&gt;"",Facit!$T$67&lt;&gt;"",Facit!$T$68&lt;&gt;""),IF(ISNA(VLOOKUP(T64,Facit!$T$61:$T$68,1,0))=0,8,0),"")</f>
      </c>
      <c r="V64" s="57" t="s">
        <v>20</v>
      </c>
      <c r="W64" s="117" t="s">
        <v>151</v>
      </c>
      <c r="X64" s="85" t="s">
        <v>159</v>
      </c>
    </row>
    <row r="65">
      <c r="A65" s="106">
        <v>53</v>
      </c>
      <c r="B65" s="31" t="s">
        <v>55</v>
      </c>
      <c r="C65" s="32" t="s">
        <v>160</v>
      </c>
      <c r="D65" s="33" t="s">
        <v>16</v>
      </c>
      <c r="E65" s="31" t="s">
        <v>161</v>
      </c>
      <c r="F65" s="14"/>
      <c r="G65" s="19"/>
      <c r="H65" s="14"/>
      <c r="I65" s="19"/>
      <c r="J65" s="53"/>
      <c r="K65" s="107">
        <f t="shared" si="40"/>
      </c>
      <c r="L65" s="115"/>
      <c r="M65" s="55" t="s">
        <v>18</v>
      </c>
      <c r="N65" s="116"/>
      <c r="O65" s="110"/>
      <c r="P65" s="110"/>
      <c r="Q65" s="111"/>
      <c r="R65" s="28" t="s">
        <v>162</v>
      </c>
      <c r="S65" s="112"/>
      <c r="T65" s="58" t="s">
        <v>162</v>
      </c>
      <c r="U65" s="45">
        <f>IF(OR(Facit!$T$61&lt;&gt;"",Facit!$T$62&lt;&gt;"",Facit!$T$63&lt;&gt;"",Facit!$T$64&lt;&gt;"",Facit!$T$65&lt;&gt;"",Facit!$T$66&lt;&gt;"",Facit!$T$67&lt;&gt;"",Facit!$T$68&lt;&gt;""),IF(ISNA(VLOOKUP(T65,Facit!$T$61:$T$68,1,0))=0,8,0),"")</f>
      </c>
      <c r="V65" s="113" t="s">
        <v>20</v>
      </c>
      <c r="W65" s="114" t="s">
        <v>151</v>
      </c>
      <c r="X65" s="87" t="s">
        <v>163</v>
      </c>
    </row>
    <row r="66">
      <c r="A66" s="106">
        <v>54</v>
      </c>
      <c r="B66" s="31" t="s">
        <v>14</v>
      </c>
      <c r="C66" s="32" t="s">
        <v>160</v>
      </c>
      <c r="D66" s="33" t="s">
        <v>25</v>
      </c>
      <c r="E66" s="31" t="s">
        <v>164</v>
      </c>
      <c r="F66" s="14"/>
      <c r="G66" s="19"/>
      <c r="H66" s="14"/>
      <c r="I66" s="19"/>
      <c r="J66" s="53"/>
      <c r="K66" s="120">
        <f t="shared" si="40"/>
      </c>
      <c r="L66" s="55"/>
      <c r="M66" s="55" t="s">
        <v>18</v>
      </c>
      <c r="N66" s="55"/>
      <c r="O66" s="20"/>
      <c r="P66" s="110"/>
      <c r="Q66" s="111"/>
      <c r="R66" s="28" t="s">
        <v>165</v>
      </c>
      <c r="S66" s="112"/>
      <c r="T66" s="58" t="s">
        <v>165</v>
      </c>
      <c r="U66" s="45">
        <f>IF(OR(Facit!$T$61&lt;&gt;"",Facit!$T$62&lt;&gt;"",Facit!$T$63&lt;&gt;"",Facit!$T$64&lt;&gt;"",Facit!$T$65&lt;&gt;"",Facit!$T$66&lt;&gt;"",Facit!$T$67&lt;&gt;"",Facit!$T$68&lt;&gt;""),IF(ISNA(VLOOKUP(T66,Facit!$T$61:$T$68,1,0))=0,8,0),"")</f>
      </c>
      <c r="V66" s="46" t="s">
        <v>20</v>
      </c>
      <c r="W66" s="61" t="s">
        <v>151</v>
      </c>
      <c r="X66" s="87" t="s">
        <v>166</v>
      </c>
    </row>
    <row r="67">
      <c r="A67" s="106">
        <v>55</v>
      </c>
      <c r="B67" s="31" t="s">
        <v>29</v>
      </c>
      <c r="C67" s="32" t="s">
        <v>167</v>
      </c>
      <c r="D67" s="33" t="s">
        <v>16</v>
      </c>
      <c r="E67" s="31" t="s">
        <v>168</v>
      </c>
      <c r="F67" s="14"/>
      <c r="G67" s="19"/>
      <c r="H67" s="14"/>
      <c r="I67" s="19"/>
      <c r="J67" s="53"/>
      <c r="K67" s="107">
        <f t="shared" si="40"/>
      </c>
      <c r="L67" s="115"/>
      <c r="M67" s="55" t="s">
        <v>18</v>
      </c>
      <c r="N67" s="116"/>
      <c r="O67" s="110"/>
      <c r="P67" s="110"/>
      <c r="Q67" s="111"/>
      <c r="R67" s="28" t="s">
        <v>102</v>
      </c>
      <c r="S67" s="112"/>
      <c r="T67" s="58" t="s">
        <v>102</v>
      </c>
      <c r="U67" s="45">
        <f>IF(OR(Facit!$T$61&lt;&gt;"",Facit!$T$62&lt;&gt;"",Facit!$T$63&lt;&gt;"",Facit!$T$64&lt;&gt;"",Facit!$T$65&lt;&gt;"",Facit!$T$66&lt;&gt;"",Facit!$T$67&lt;&gt;"",Facit!$T$68&lt;&gt;""),IF(ISNA(VLOOKUP(T67,Facit!$T$61:$T$68,1,0))=0,8,0),"")</f>
      </c>
      <c r="V67" s="57" t="s">
        <v>20</v>
      </c>
      <c r="W67" s="117" t="s">
        <v>151</v>
      </c>
    </row>
    <row r="68">
      <c r="A68" s="90">
        <v>56</v>
      </c>
      <c r="B68" s="91" t="s">
        <v>24</v>
      </c>
      <c r="C68" s="32" t="s">
        <v>167</v>
      </c>
      <c r="D68" s="33" t="s">
        <v>25</v>
      </c>
      <c r="E68" s="121" t="s">
        <v>169</v>
      </c>
      <c r="F68" s="25"/>
      <c r="G68" s="26"/>
      <c r="H68" s="25"/>
      <c r="I68" s="26"/>
      <c r="J68" s="67"/>
      <c r="K68" s="122">
        <f t="shared" si="40"/>
      </c>
      <c r="L68" s="123"/>
      <c r="M68" s="124" t="s">
        <v>18</v>
      </c>
      <c r="N68" s="125"/>
      <c r="O68" s="110"/>
      <c r="P68" s="110"/>
      <c r="Q68" s="118"/>
      <c r="R68" s="15" t="s">
        <v>170</v>
      </c>
      <c r="S68" s="20"/>
      <c r="T68" s="119" t="s">
        <v>170</v>
      </c>
      <c r="U68" s="45">
        <f>IF(OR(Facit!$T$61&lt;&gt;"",Facit!$T$62&lt;&gt;"",Facit!$T$63&lt;&gt;"",Facit!$T$64&lt;&gt;"",Facit!$T$65&lt;&gt;"",Facit!$T$66&lt;&gt;"",Facit!$T$67&lt;&gt;"",Facit!$T$68&lt;&gt;""),IF(ISNA(VLOOKUP(T68,Facit!$T$61:$T$68,1,0))=0,8,0),"")</f>
      </c>
      <c r="V68" s="57" t="s">
        <v>20</v>
      </c>
      <c r="W68" s="117" t="s">
        <v>151</v>
      </c>
    </row>
    <row r="69">
      <c r="A69" s="126"/>
      <c r="B69" s="15"/>
      <c r="C69" s="14"/>
      <c r="D69" s="14"/>
      <c r="E69" s="15"/>
      <c r="F69" s="14"/>
      <c r="G69" s="19"/>
      <c r="H69" s="14"/>
      <c r="I69" s="19"/>
      <c r="J69" s="17"/>
      <c r="K69" s="15"/>
      <c r="L69" s="15"/>
      <c r="M69" s="14"/>
      <c r="N69" s="15"/>
      <c r="O69" s="15"/>
      <c r="P69" s="15"/>
      <c r="Q69" s="28"/>
      <c r="R69" s="28"/>
      <c r="S69" s="17"/>
      <c r="T69" s="15"/>
      <c r="U69" s="21"/>
      <c r="V69" s="21"/>
      <c r="W69" s="17"/>
    </row>
    <row r="70">
      <c r="A70" s="102" t="s">
        <v>171</v>
      </c>
      <c r="B70" s="103"/>
      <c r="C70" s="25"/>
      <c r="D70" s="25"/>
      <c r="E70" s="127"/>
      <c r="F70" s="24"/>
      <c r="G70" s="26"/>
      <c r="H70" s="25"/>
      <c r="I70" s="26"/>
      <c r="J70" s="27"/>
      <c r="K70" s="24"/>
      <c r="L70" s="15"/>
      <c r="M70" s="14"/>
      <c r="N70" s="15"/>
      <c r="O70" s="15"/>
      <c r="P70" s="15"/>
      <c r="Q70" s="28"/>
      <c r="R70" s="28"/>
      <c r="S70" s="104"/>
      <c r="T70" s="48" t="s">
        <v>172</v>
      </c>
      <c r="U70" s="21"/>
      <c r="V70" s="21"/>
      <c r="W70" s="17"/>
    </row>
    <row r="71">
      <c r="A71" s="106">
        <v>57</v>
      </c>
      <c r="B71" s="31" t="s">
        <v>47</v>
      </c>
      <c r="C71" s="32" t="s">
        <v>173</v>
      </c>
      <c r="D71" s="33" t="s">
        <v>16</v>
      </c>
      <c r="E71" s="31">
        <f>"Vinnarna 53–54 "&amp;T65&amp;"-"&amp;T66</f>
      </c>
      <c r="F71" s="14"/>
      <c r="G71" s="19"/>
      <c r="H71" s="14"/>
      <c r="I71" s="19"/>
      <c r="J71" s="53"/>
      <c r="K71" s="14">
        <f>IF(AND(L71="",N71=""),"",IF(L71&gt;N71,1,IF(L71=N71,"X",2)))</f>
      </c>
      <c r="L71" s="108"/>
      <c r="M71" s="43" t="s">
        <v>18</v>
      </c>
      <c r="N71" s="109"/>
      <c r="O71" s="110"/>
      <c r="P71" s="110"/>
      <c r="Q71" s="111"/>
      <c r="R71" s="28"/>
      <c r="S71" s="112"/>
      <c r="T71" s="58" t="s">
        <v>154</v>
      </c>
      <c r="U71" s="45">
        <f>IF(OR(Facit!$T$71&lt;&gt;"",Facit!$T$72&lt;&gt;"",Facit!$T$73&lt;&gt;"",Facit!$T$74&lt;&gt;""),IF(ISNA(VLOOKUP(T71,Facit!$T$71:$T$74,1,0))=0,12,0),"")</f>
      </c>
      <c r="V71" s="46" t="s">
        <v>20</v>
      </c>
      <c r="W71" s="61" t="s">
        <v>174</v>
      </c>
    </row>
    <row r="72">
      <c r="A72" s="106">
        <v>58</v>
      </c>
      <c r="B72" s="31" t="s">
        <v>14</v>
      </c>
      <c r="C72" s="32" t="s">
        <v>173</v>
      </c>
      <c r="D72" s="33" t="s">
        <v>25</v>
      </c>
      <c r="E72" s="31">
        <f>"Vinnarna 49–50 "&amp;T61&amp;"-"&amp;T62</f>
      </c>
      <c r="F72" s="14"/>
      <c r="G72" s="19"/>
      <c r="H72" s="14"/>
      <c r="I72" s="19"/>
      <c r="J72" s="53"/>
      <c r="K72" s="120">
        <f>IF(AND(L72="",N72=""),"",IF(L72&gt;N72,1,IF(L72=N72,"X",2)))</f>
      </c>
      <c r="L72" s="55"/>
      <c r="M72" s="55" t="s">
        <v>18</v>
      </c>
      <c r="N72" s="55"/>
      <c r="O72" s="110"/>
      <c r="P72" s="110"/>
      <c r="Q72" s="110"/>
      <c r="R72" s="20"/>
      <c r="S72" s="112"/>
      <c r="T72" s="58" t="s">
        <v>82</v>
      </c>
      <c r="U72" s="45">
        <f>IF(OR(Facit!$T$71&lt;&gt;"",Facit!$T$72&lt;&gt;"",Facit!$T$73&lt;&gt;"",Facit!$T$74&lt;&gt;""),IF(ISNA(VLOOKUP(T72,Facit!$T$71:$T$74,1,0))=0,12,0),"")</f>
      </c>
      <c r="V72" s="57" t="s">
        <v>20</v>
      </c>
      <c r="W72" s="61" t="s">
        <v>174</v>
      </c>
      <c r="X72" s="87" t="s">
        <v>175</v>
      </c>
    </row>
    <row r="73">
      <c r="A73" s="106">
        <v>59</v>
      </c>
      <c r="B73" s="31" t="s">
        <v>24</v>
      </c>
      <c r="C73" s="32" t="s">
        <v>176</v>
      </c>
      <c r="D73" s="33" t="s">
        <v>16</v>
      </c>
      <c r="E73" s="31">
        <f>"Vinnarna 52–51 "&amp;T64&amp;"-"&amp;T63</f>
      </c>
      <c r="F73" s="14"/>
      <c r="G73" s="19"/>
      <c r="H73" s="14"/>
      <c r="I73" s="19"/>
      <c r="J73" s="53"/>
      <c r="K73" s="14">
        <f>IF(AND(L73="",N73=""),"",IF(L73&gt;N73,1,IF(L73=N73,"X",2)))</f>
      </c>
      <c r="L73" s="115"/>
      <c r="M73" s="55" t="s">
        <v>18</v>
      </c>
      <c r="N73" s="116"/>
      <c r="O73" s="110"/>
      <c r="P73" s="110"/>
      <c r="Q73" s="111"/>
      <c r="R73" s="28"/>
      <c r="S73" s="112"/>
      <c r="T73" s="58" t="s">
        <v>162</v>
      </c>
      <c r="U73" s="45">
        <f>IF(OR(Facit!$T$71&lt;&gt;"",Facit!$T$72&lt;&gt;"",Facit!$T$73&lt;&gt;"",Facit!$T$74&lt;&gt;""),IF(ISNA(VLOOKUP(T73,Facit!$T$71:$T$74,1,0))=0,12,0),"")</f>
      </c>
      <c r="V73" s="46" t="s">
        <v>20</v>
      </c>
      <c r="W73" s="61" t="s">
        <v>174</v>
      </c>
      <c r="X73" s="87" t="s">
        <v>177</v>
      </c>
    </row>
    <row r="74">
      <c r="A74" s="90">
        <v>60</v>
      </c>
      <c r="B74" s="91" t="s">
        <v>14</v>
      </c>
      <c r="C74" s="92" t="s">
        <v>176</v>
      </c>
      <c r="D74" s="33" t="s">
        <v>25</v>
      </c>
      <c r="E74" s="91">
        <f>"Vinnarna 55–56 "&amp;T67&amp;"-"&amp;T68</f>
      </c>
      <c r="F74" s="25"/>
      <c r="G74" s="26"/>
      <c r="H74" s="25"/>
      <c r="I74" s="26"/>
      <c r="J74" s="67"/>
      <c r="K74" s="25">
        <f>IF(AND(L74="",N74=""),"",IF(L74&gt;N74,1,IF(L74=N74,"X",2)))</f>
      </c>
      <c r="L74" s="123"/>
      <c r="M74" s="124" t="s">
        <v>18</v>
      </c>
      <c r="N74" s="125"/>
      <c r="O74" s="110"/>
      <c r="P74" s="110"/>
      <c r="Q74" s="110"/>
      <c r="R74" s="20"/>
      <c r="S74" s="112"/>
      <c r="T74" s="58" t="s">
        <v>102</v>
      </c>
      <c r="U74" s="45">
        <f>IF(OR(Facit!$T$71&lt;&gt;"",Facit!$T$72&lt;&gt;"",Facit!$T$73&lt;&gt;"",Facit!$T$74&lt;&gt;""),IF(ISNA(VLOOKUP(T74,Facit!$T$71:$T$74,1,0))=0,12,0),"")</f>
      </c>
      <c r="V74" s="57" t="s">
        <v>20</v>
      </c>
      <c r="W74" s="61" t="s">
        <v>174</v>
      </c>
    </row>
    <row r="75">
      <c r="A75" s="126"/>
      <c r="B75" s="15"/>
      <c r="C75" s="14"/>
      <c r="D75" s="14"/>
      <c r="E75" s="15"/>
      <c r="F75" s="14"/>
      <c r="G75" s="19"/>
      <c r="H75" s="14"/>
      <c r="I75" s="19"/>
      <c r="J75" s="17"/>
      <c r="K75" s="15"/>
      <c r="L75" s="15"/>
      <c r="M75" s="14"/>
      <c r="N75" s="15"/>
      <c r="O75" s="15"/>
      <c r="P75" s="15"/>
      <c r="Q75" s="28"/>
      <c r="R75" s="28"/>
      <c r="S75" s="17"/>
      <c r="T75" s="15"/>
      <c r="U75" s="21"/>
      <c r="V75" s="21"/>
      <c r="W75" s="17"/>
    </row>
    <row r="76">
      <c r="A76" s="102" t="s">
        <v>178</v>
      </c>
      <c r="B76" s="103"/>
      <c r="C76" s="25"/>
      <c r="D76" s="25"/>
      <c r="E76" s="24"/>
      <c r="F76" s="25"/>
      <c r="G76" s="26"/>
      <c r="H76" s="25"/>
      <c r="I76" s="26"/>
      <c r="J76" s="27"/>
      <c r="K76" s="24"/>
      <c r="L76" s="24"/>
      <c r="M76" s="14"/>
      <c r="N76" s="15"/>
      <c r="O76" s="15"/>
      <c r="P76" s="15"/>
      <c r="Q76" s="28"/>
      <c r="R76" s="28"/>
      <c r="S76" s="104"/>
      <c r="T76" s="48" t="s">
        <v>179</v>
      </c>
      <c r="U76" s="21"/>
      <c r="V76" s="21"/>
      <c r="W76" s="17"/>
    </row>
    <row r="77">
      <c r="A77" s="106">
        <v>61</v>
      </c>
      <c r="B77" s="31" t="s">
        <v>24</v>
      </c>
      <c r="C77" s="32" t="s">
        <v>180</v>
      </c>
      <c r="D77" s="33" t="s">
        <v>25</v>
      </c>
      <c r="E77" s="31">
        <f>"Vinnarna 58–57 "&amp;T72&amp;"-"&amp;T71</f>
      </c>
      <c r="F77" s="14"/>
      <c r="G77" s="19"/>
      <c r="H77" s="14"/>
      <c r="I77" s="19"/>
      <c r="J77" s="53"/>
      <c r="K77" s="14">
        <f>IF(AND(L77="",N77=""),"",IF(L77&gt;N77,1,IF(L77=N77,"X",2)))</f>
      </c>
      <c r="L77" s="108"/>
      <c r="M77" s="43" t="s">
        <v>18</v>
      </c>
      <c r="N77" s="109"/>
      <c r="O77" s="110"/>
      <c r="P77" s="110"/>
      <c r="Q77" s="111"/>
      <c r="R77" s="28"/>
      <c r="S77" s="112"/>
      <c r="T77" s="58" t="s">
        <v>82</v>
      </c>
      <c r="U77" s="45">
        <f>IF(OR(Facit!$T$77&lt;&gt;"",Facit!$T$78&lt;&gt;""),IF(ISNA(VLOOKUP(T77,Facit!$T$77:$T$78,1,0))=0,16,0),"")</f>
      </c>
      <c r="V77" s="46" t="s">
        <v>20</v>
      </c>
      <c r="W77" s="61" t="s">
        <v>181</v>
      </c>
      <c r="X77" s="87" t="s">
        <v>182</v>
      </c>
    </row>
    <row r="78">
      <c r="A78" s="90">
        <v>62</v>
      </c>
      <c r="B78" s="91" t="s">
        <v>55</v>
      </c>
      <c r="C78" s="92" t="s">
        <v>183</v>
      </c>
      <c r="D78" s="33" t="s">
        <v>25</v>
      </c>
      <c r="E78" s="91">
        <f>"Vinnarna 59–60 "&amp;T73&amp;"-"&amp;T74</f>
      </c>
      <c r="F78" s="25"/>
      <c r="G78" s="26"/>
      <c r="H78" s="25"/>
      <c r="I78" s="26"/>
      <c r="J78" s="67"/>
      <c r="K78" s="25">
        <f>IF(AND(L78="",N78=""),"",IF(L78&gt;N78,1,IF(L78=N78,"X",2)))</f>
      </c>
      <c r="L78" s="123"/>
      <c r="M78" s="124" t="s">
        <v>18</v>
      </c>
      <c r="N78" s="125"/>
      <c r="O78" s="110"/>
      <c r="P78" s="110"/>
      <c r="Q78" s="110"/>
      <c r="R78" s="20"/>
      <c r="S78" s="112"/>
      <c r="T78" s="58" t="s">
        <v>102</v>
      </c>
      <c r="U78" s="45">
        <f>IF(OR(Facit!$T$77&lt;&gt;"",Facit!$T$78&lt;&gt;""),IF(ISNA(VLOOKUP(T78,Facit!$T$77:$T$78,1,0))=0,16,0),"")</f>
      </c>
      <c r="V78" s="57" t="s">
        <v>20</v>
      </c>
      <c r="W78" s="117" t="s">
        <v>181</v>
      </c>
      <c r="X78" s="87" t="s">
        <v>184</v>
      </c>
    </row>
    <row r="79">
      <c r="A79" s="126"/>
      <c r="B79" s="15"/>
      <c r="C79" s="14"/>
      <c r="D79" s="14"/>
      <c r="E79" s="15"/>
      <c r="F79" s="14"/>
      <c r="G79" s="19"/>
      <c r="H79" s="14"/>
      <c r="I79" s="19"/>
      <c r="J79" s="17"/>
      <c r="K79" s="15"/>
      <c r="L79" s="15"/>
      <c r="M79" s="14"/>
      <c r="N79" s="15"/>
      <c r="O79" s="15"/>
      <c r="P79" s="15"/>
      <c r="Q79" s="28"/>
      <c r="R79" s="28"/>
      <c r="S79" s="17"/>
      <c r="T79" s="15"/>
      <c r="U79" s="21"/>
      <c r="V79" s="21"/>
      <c r="W79" s="17"/>
    </row>
    <row r="80">
      <c r="A80" s="102" t="s">
        <v>185</v>
      </c>
      <c r="B80" s="103"/>
      <c r="C80" s="124"/>
      <c r="D80" s="25"/>
      <c r="E80" s="24"/>
      <c r="F80" s="128"/>
      <c r="G80" s="26"/>
      <c r="H80" s="25"/>
      <c r="I80" s="26"/>
      <c r="J80" s="27"/>
      <c r="K80" s="24"/>
      <c r="L80" s="24"/>
      <c r="M80" s="25"/>
      <c r="N80" s="24"/>
      <c r="O80" s="15"/>
      <c r="P80" s="15"/>
      <c r="Q80" s="28"/>
      <c r="R80" s="28"/>
      <c r="S80" s="104"/>
      <c r="T80" s="48" t="s">
        <v>186</v>
      </c>
      <c r="U80" s="21"/>
      <c r="V80" s="21"/>
      <c r="W80" s="17"/>
    </row>
    <row r="81">
      <c r="A81" s="129">
        <v>63</v>
      </c>
      <c r="B81" s="130" t="s">
        <v>47</v>
      </c>
      <c r="C81" s="131" t="s">
        <v>187</v>
      </c>
      <c r="D81" s="33" t="s">
        <v>25</v>
      </c>
      <c r="E81" s="130" t="s">
        <v>188</v>
      </c>
      <c r="F81" s="72"/>
      <c r="G81" s="73"/>
      <c r="H81" s="72"/>
      <c r="I81" s="73"/>
      <c r="J81" s="132" t="s">
        <v>19</v>
      </c>
      <c r="K81" s="133"/>
      <c r="L81" s="130"/>
      <c r="M81" s="134" t="s">
        <v>18</v>
      </c>
      <c r="N81" s="130"/>
      <c r="O81" s="20"/>
      <c r="P81" s="110"/>
      <c r="Q81" s="110"/>
      <c r="R81" s="20"/>
      <c r="S81" s="112"/>
      <c r="T81" s="58" t="s">
        <v>50</v>
      </c>
      <c r="U81" s="45">
        <f>IF(Facit!$T$81="","",IF(T81=Facit!$T$81,16,0))</f>
      </c>
      <c r="V81" s="46" t="s">
        <v>20</v>
      </c>
      <c r="W81" s="61" t="s">
        <v>181</v>
      </c>
      <c r="X81" s="87" t="s">
        <v>189</v>
      </c>
    </row>
    <row r="82">
      <c r="A82" s="126"/>
      <c r="B82" s="15"/>
      <c r="C82" s="14"/>
      <c r="D82" s="14"/>
      <c r="E82" s="15"/>
      <c r="F82" s="14"/>
      <c r="G82" s="19"/>
      <c r="H82" s="14"/>
      <c r="I82" s="19"/>
      <c r="J82" s="17"/>
      <c r="K82" s="15"/>
      <c r="L82" s="15"/>
      <c r="M82" s="15"/>
      <c r="N82" s="15"/>
      <c r="O82" s="15"/>
      <c r="P82" s="15"/>
      <c r="Q82" s="28"/>
      <c r="R82" s="28"/>
      <c r="S82" s="17"/>
      <c r="T82" s="15"/>
      <c r="U82" s="21"/>
      <c r="V82" s="21"/>
      <c r="W82" s="17"/>
    </row>
    <row r="83">
      <c r="A83" s="102" t="s">
        <v>190</v>
      </c>
      <c r="B83" s="103"/>
      <c r="C83" s="124"/>
      <c r="D83" s="25"/>
      <c r="E83" s="24"/>
      <c r="F83" s="14"/>
      <c r="G83" s="19"/>
      <c r="H83" s="14"/>
      <c r="I83" s="19"/>
      <c r="J83" s="27"/>
      <c r="K83" s="24"/>
      <c r="L83" s="24"/>
      <c r="M83" s="25"/>
      <c r="N83" s="24"/>
      <c r="O83" s="15"/>
      <c r="P83" s="15"/>
      <c r="Q83" s="28"/>
      <c r="R83" s="28"/>
      <c r="S83" s="104"/>
      <c r="T83" s="48" t="s">
        <v>191</v>
      </c>
      <c r="U83" s="21"/>
      <c r="V83" s="21"/>
      <c r="W83" s="17"/>
    </row>
    <row r="84">
      <c r="A84" s="129">
        <v>64</v>
      </c>
      <c r="B84" s="130" t="s">
        <v>14</v>
      </c>
      <c r="C84" s="131" t="s">
        <v>192</v>
      </c>
      <c r="D84" s="33" t="s">
        <v>25</v>
      </c>
      <c r="E84" s="130">
        <f>"Vinnarna i semifinalerna "&amp;T77&amp;"-"&amp;T78</f>
      </c>
      <c r="F84" s="72"/>
      <c r="G84" s="73"/>
      <c r="H84" s="72"/>
      <c r="I84" s="73"/>
      <c r="J84" s="132" t="s">
        <v>27</v>
      </c>
      <c r="K84" s="133"/>
      <c r="L84" s="130"/>
      <c r="M84" s="134" t="s">
        <v>18</v>
      </c>
      <c r="N84" s="130"/>
      <c r="O84" s="20"/>
      <c r="P84" s="110"/>
      <c r="Q84" s="110"/>
      <c r="R84" s="20"/>
      <c r="S84" s="112"/>
      <c r="T84" s="58" t="s">
        <v>137</v>
      </c>
      <c r="U84" s="45">
        <f>IF(Facit!$T$84="","",IF(T84=Facit!$T$84,32,0))</f>
      </c>
      <c r="V84" s="46" t="s">
        <v>20</v>
      </c>
      <c r="W84" s="61" t="s">
        <v>193</v>
      </c>
      <c r="X84" s="87" t="s">
        <v>194</v>
      </c>
    </row>
    <row r="85">
      <c r="A85" s="126"/>
      <c r="B85" s="15"/>
      <c r="C85" s="14"/>
      <c r="D85" s="14"/>
      <c r="E85" s="15"/>
      <c r="F85" s="14"/>
      <c r="G85" s="19"/>
      <c r="H85" s="14"/>
      <c r="I85" s="19"/>
      <c r="J85" s="17"/>
      <c r="K85" s="15"/>
      <c r="L85" s="15"/>
      <c r="M85" s="15"/>
      <c r="N85" s="15"/>
      <c r="O85" s="15"/>
      <c r="P85" s="15"/>
      <c r="Q85" s="28"/>
      <c r="R85" s="28"/>
      <c r="S85" s="17"/>
      <c r="T85" s="15"/>
      <c r="U85" s="21"/>
      <c r="V85" s="21"/>
      <c r="W85" s="17"/>
    </row>
    <row r="86">
      <c r="A86" s="135" t="s">
        <v>195</v>
      </c>
      <c r="B86" s="136"/>
      <c r="C86" s="137"/>
      <c r="D86" s="137"/>
      <c r="E86" s="136"/>
      <c r="F86" s="138"/>
      <c r="G86" s="139"/>
      <c r="H86" s="138"/>
      <c r="I86" s="140"/>
      <c r="J86" s="12"/>
      <c r="K86" s="48"/>
      <c r="L86" s="48"/>
      <c r="M86" s="48"/>
      <c r="N86" s="48"/>
      <c r="O86" s="48"/>
      <c r="P86" s="48"/>
      <c r="Q86" s="48"/>
      <c r="R86" s="48"/>
      <c r="S86" s="12"/>
      <c r="T86" s="93" t="s">
        <v>196</v>
      </c>
      <c r="U86" s="94">
        <f>SUM(Q4:Q58)+SUM(U5:U84)-U58</f>
      </c>
      <c r="V86" s="141" t="s">
        <v>20</v>
      </c>
      <c r="W86" s="96" t="s">
        <v>197</v>
      </c>
    </row>
    <row r="100">
      <c r="A100" s="0">
        <v>2</v>
      </c>
      <c r="B100" s="0">
        <v>1</v>
      </c>
    </row>
  </sheetData>
  <sheetProtection selectLockedCells="1" selectUnlockedCells="1"/>
  <mergeCells>
    <mergeCell ref="G2:I2"/>
    <mergeCell ref="K2:N2"/>
    <mergeCell ref="Q2:R2"/>
    <mergeCell ref="U2:V2"/>
  </mergeCells>
  <hyperlinks>
    <hyperlink ref="X6" r:id="R965e96e7b0ff4742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Roman,Normal"&amp;12Sida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workbookViewId="0"/>
  </sheetViews>
  <sheetFormatPr defaultRowHeight="12.75" x14ac:dyDescent="0.2"/>
  <cols>
    <col min="1" max="1" width="3.140625" customWidth="1"/>
    <col min="2" max="2" width="10.5703125" customWidth="1"/>
    <col min="3" max="3" width="5.140625" customWidth="1"/>
    <col min="4" max="4" width="4.42578125" customWidth="1"/>
    <col min="5" max="5" width="20" customWidth="1"/>
    <col min="6" max="6" width="3.5703125" customWidth="1" style="1"/>
    <col min="7" max="7" width="2.7109375" customWidth="1" style="2"/>
    <col min="8" max="8" width="2.5703125" customWidth="1" style="3"/>
    <col min="9" max="9" width="2.5703125" customWidth="1" style="4"/>
    <col min="10" max="10" width="4" customWidth="1" style="5"/>
    <col min="11" max="14" width="2.7109375" customWidth="1"/>
    <col min="15" max="16" hidden="1" width="0" customWidth="1"/>
    <col min="17" max="18" width="2.7109375" customWidth="1"/>
    <col min="19" max="19" width="3.85546875" customWidth="1"/>
    <col min="20" max="20" width="19.28515625" customWidth="1"/>
    <col min="21" max="21" width="4.140625" customWidth="1"/>
    <col min="22" max="22" width="2" customWidth="1"/>
    <col min="23" max="23" width="3.85546875" customWidth="1"/>
    <col min="24" max="24" width="32.28515625" customWidth="1"/>
  </cols>
  <sheetData>
    <row r="1" s="6" customFormat="1">
      <c r="B1" s="6" t="s">
        <v>0</v>
      </c>
      <c r="F1" s="7"/>
      <c r="G1" s="8"/>
      <c r="H1" s="9"/>
      <c r="I1" s="10"/>
      <c r="J1" s="11"/>
    </row>
    <row r="2" ht="12" customHeight="1">
      <c r="A2" s="12"/>
      <c r="B2" s="13" t="s">
        <v>1</v>
      </c>
      <c r="C2" s="14" t="s">
        <v>2</v>
      </c>
      <c r="D2" s="14" t="s">
        <v>3</v>
      </c>
      <c r="E2" s="15" t="s">
        <v>4</v>
      </c>
      <c r="F2" s="16" t="s">
        <v>5</v>
      </c>
      <c r="G2" s="155" t="s">
        <v>6</v>
      </c>
      <c r="H2" s="155"/>
      <c r="I2" s="155"/>
      <c r="J2" s="17" t="s">
        <v>7</v>
      </c>
      <c r="K2" s="156" t="s">
        <v>8</v>
      </c>
      <c r="L2" s="156"/>
      <c r="M2" s="156"/>
      <c r="N2" s="156"/>
      <c r="O2" s="18"/>
      <c r="P2" s="18"/>
      <c r="Q2" s="157" t="s">
        <v>9</v>
      </c>
      <c r="R2" s="157"/>
      <c r="S2" s="17" t="s">
        <v>10</v>
      </c>
      <c r="T2" s="20"/>
      <c r="U2" s="158" t="s">
        <v>9</v>
      </c>
      <c r="V2" s="158"/>
      <c r="W2" s="17" t="s">
        <v>10</v>
      </c>
      <c r="X2" s="22" t="s">
        <v>11</v>
      </c>
    </row>
    <row r="3" ht="12" customHeight="1">
      <c r="A3" s="23" t="s">
        <v>12</v>
      </c>
      <c r="B3" s="24"/>
      <c r="C3" s="25"/>
      <c r="D3" s="25"/>
      <c r="E3" s="24"/>
      <c r="F3" s="25"/>
      <c r="G3" s="26"/>
      <c r="H3" s="25"/>
      <c r="I3" s="26"/>
      <c r="J3" s="27"/>
      <c r="K3" s="15"/>
      <c r="L3" s="14"/>
      <c r="M3" s="14"/>
      <c r="N3" s="14"/>
      <c r="O3" s="14"/>
      <c r="P3" s="14"/>
      <c r="Q3" s="28"/>
      <c r="R3" s="28"/>
      <c r="S3" s="17"/>
      <c r="T3" s="15"/>
      <c r="U3" s="21"/>
      <c r="V3" s="21"/>
      <c r="W3" s="17"/>
      <c r="X3" s="29" t="s">
        <v>13</v>
      </c>
    </row>
    <row r="4" ht="12" customHeight="1">
      <c r="A4" s="30">
        <v>1</v>
      </c>
      <c r="B4" s="31" t="s">
        <v>14</v>
      </c>
      <c r="C4" s="32" t="s">
        <v>15</v>
      </c>
      <c r="D4" s="33" t="s">
        <v>16</v>
      </c>
      <c r="E4" s="31" t="s">
        <v>17</v>
      </c>
      <c r="F4" s="34">
        <f ref="F4:F9" t="shared" si="0">(IF(G4="","",IF(G4&gt;I4,1,IF(G4=I4,"X",2))))</f>
      </c>
      <c r="G4" s="35">
        <v>1</v>
      </c>
      <c r="H4" s="36" t="s">
        <v>18</v>
      </c>
      <c r="I4" s="37">
        <v>1</v>
      </c>
      <c r="J4" s="38" t="s">
        <v>19</v>
      </c>
      <c r="K4" s="39">
        <f ref="K4:K9" t="shared" si="1">IF(AND(L4="",N4=""),"",IF(L4&gt;N4,1,IF(L4=N4,"X",2)))</f>
      </c>
      <c r="L4" s="40">
        <f>IF(Facit!L4="","",Facit!L4)</f>
      </c>
      <c r="M4" s="41" t="s">
        <v>18</v>
      </c>
      <c r="N4" s="42">
        <f>IF(Facit!N4="","",Facit!N4)</f>
      </c>
      <c r="O4" s="43">
        <f ref="O4:O9" t="shared" si="2">IF(F4=K4,3,0)</f>
      </c>
      <c r="P4" s="44">
        <f ref="P4:P9" t="shared" si="3">IF(AND(L4="",N4=""),0,(IF(AND(L4=G4,N4=I4),2,IF(OR(L4=G4,N4=I4),1,0))))</f>
      </c>
      <c r="Q4" s="45">
        <f ref="Q4:Q9" t="shared" si="4">IF(AND(L4="",N4=""),0,SUM(O4:P4))</f>
      </c>
      <c r="R4" s="46" t="s">
        <v>20</v>
      </c>
      <c r="S4" s="47" t="s">
        <v>21</v>
      </c>
      <c r="T4" s="48" t="s">
        <v>22</v>
      </c>
      <c r="U4" s="49"/>
      <c r="V4" s="49"/>
      <c r="W4" s="50"/>
      <c r="X4" s="51" t="s">
        <v>198</v>
      </c>
    </row>
    <row r="5" ht="12" customHeight="1">
      <c r="A5" s="30">
        <v>2</v>
      </c>
      <c r="B5" s="31" t="s">
        <v>24</v>
      </c>
      <c r="C5" s="32" t="s">
        <v>15</v>
      </c>
      <c r="D5" s="52" t="s">
        <v>25</v>
      </c>
      <c r="E5" s="31" t="s">
        <v>26</v>
      </c>
      <c r="F5" s="34">
        <f t="shared" si="0"/>
      </c>
      <c r="G5" s="35">
        <v>1</v>
      </c>
      <c r="H5" s="36" t="s">
        <v>18</v>
      </c>
      <c r="I5" s="37">
        <v>2</v>
      </c>
      <c r="J5" s="53" t="s">
        <v>27</v>
      </c>
      <c r="K5" s="39">
        <f t="shared" si="1"/>
      </c>
      <c r="L5" s="54">
        <f>IF(Facit!L5="","",Facit!L5)</f>
      </c>
      <c r="M5" s="55" t="s">
        <v>18</v>
      </c>
      <c r="N5" s="56">
        <f>IF(Facit!N5="","",Facit!N5)</f>
      </c>
      <c r="O5" s="43">
        <f t="shared" si="2"/>
      </c>
      <c r="P5" s="44">
        <f t="shared" si="3"/>
      </c>
      <c r="Q5" s="45">
        <f t="shared" si="4"/>
      </c>
      <c r="R5" s="57" t="s">
        <v>20</v>
      </c>
      <c r="S5" s="47" t="s">
        <v>21</v>
      </c>
      <c r="T5" s="58" t="s">
        <v>199</v>
      </c>
      <c r="U5" s="59">
        <f>IF(AND(Facit!T5="",Facit!T6=""),"",IF(T5=Facit!T5,5,IF(T5=Facit!T6,3,0)))</f>
      </c>
      <c r="V5" s="60" t="s">
        <v>20</v>
      </c>
      <c r="W5" s="61" t="s">
        <v>21</v>
      </c>
      <c r="X5" s="62"/>
    </row>
    <row r="6" ht="12" customHeight="1">
      <c r="A6" s="30">
        <v>17</v>
      </c>
      <c r="B6" s="31" t="s">
        <v>29</v>
      </c>
      <c r="C6" s="32" t="s">
        <v>30</v>
      </c>
      <c r="D6" s="52" t="s">
        <v>25</v>
      </c>
      <c r="E6" s="31" t="s">
        <v>31</v>
      </c>
      <c r="F6" s="34">
        <f t="shared" si="0"/>
      </c>
      <c r="G6" s="35">
        <v>0</v>
      </c>
      <c r="H6" s="36" t="s">
        <v>18</v>
      </c>
      <c r="I6" s="37">
        <v>1</v>
      </c>
      <c r="J6" s="53" t="s">
        <v>19</v>
      </c>
      <c r="K6" s="39">
        <f t="shared" si="1"/>
      </c>
      <c r="L6" s="54">
        <f>IF(Facit!L6="","",Facit!L6)</f>
      </c>
      <c r="M6" s="55" t="s">
        <v>18</v>
      </c>
      <c r="N6" s="56">
        <f>IF(Facit!N6="","",Facit!N6)</f>
      </c>
      <c r="O6" s="43">
        <f t="shared" si="2"/>
      </c>
      <c r="P6" s="44">
        <f t="shared" si="3"/>
      </c>
      <c r="Q6" s="45">
        <f t="shared" si="4"/>
      </c>
      <c r="R6" s="57" t="s">
        <v>20</v>
      </c>
      <c r="S6" s="47" t="s">
        <v>21</v>
      </c>
      <c r="T6" s="58" t="s">
        <v>200</v>
      </c>
      <c r="U6" s="59">
        <f>IF(AND(Facit!T5="",Facit!T6=""),"",IF(T6=Facit!T6,5,IF(T6=Facit!T5,3,0)))</f>
      </c>
      <c r="V6" s="63" t="s">
        <v>20</v>
      </c>
      <c r="W6" s="61" t="s">
        <v>21</v>
      </c>
      <c r="X6" s="51" t="s">
        <v>201</v>
      </c>
    </row>
    <row r="7" ht="12" customHeight="1">
      <c r="A7" s="30">
        <v>18</v>
      </c>
      <c r="B7" s="31" t="s">
        <v>34</v>
      </c>
      <c r="C7" s="32" t="s">
        <v>35</v>
      </c>
      <c r="D7" s="52" t="s">
        <v>25</v>
      </c>
      <c r="E7" s="31" t="s">
        <v>36</v>
      </c>
      <c r="F7" s="34">
        <f t="shared" si="0"/>
      </c>
      <c r="G7" s="35">
        <v>1</v>
      </c>
      <c r="H7" s="36" t="s">
        <v>18</v>
      </c>
      <c r="I7" s="37">
        <v>0</v>
      </c>
      <c r="J7" s="53" t="s">
        <v>27</v>
      </c>
      <c r="K7" s="39">
        <f t="shared" si="1"/>
      </c>
      <c r="L7" s="54">
        <f>IF(Facit!L7="","",Facit!L7)</f>
      </c>
      <c r="M7" s="55" t="s">
        <v>18</v>
      </c>
      <c r="N7" s="56">
        <f>IF(Facit!N7="","",Facit!N7)</f>
      </c>
      <c r="O7" s="43">
        <f t="shared" si="2"/>
      </c>
      <c r="P7" s="44">
        <f t="shared" si="3"/>
      </c>
      <c r="Q7" s="45">
        <f t="shared" si="4"/>
      </c>
      <c r="R7" s="57" t="s">
        <v>20</v>
      </c>
      <c r="S7" s="47" t="s">
        <v>21</v>
      </c>
      <c r="T7" s="20"/>
      <c r="U7" s="21"/>
      <c r="V7" s="21"/>
      <c r="W7" s="17"/>
      <c r="X7" s="62"/>
    </row>
    <row r="8" ht="12" customHeight="1">
      <c r="A8" s="64">
        <v>33</v>
      </c>
      <c r="B8" s="31" t="s">
        <v>37</v>
      </c>
      <c r="C8" s="32" t="s">
        <v>38</v>
      </c>
      <c r="D8" s="52" t="s">
        <v>16</v>
      </c>
      <c r="E8" s="31" t="s">
        <v>39</v>
      </c>
      <c r="F8" s="34">
        <f t="shared" si="0"/>
      </c>
      <c r="G8" s="35">
        <v>0</v>
      </c>
      <c r="H8" s="36" t="s">
        <v>18</v>
      </c>
      <c r="I8" s="37">
        <v>1</v>
      </c>
      <c r="J8" s="53" t="s">
        <v>27</v>
      </c>
      <c r="K8" s="39">
        <f t="shared" si="1"/>
      </c>
      <c r="L8" s="54">
        <f>IF(Facit!L8="","",Facit!L8)</f>
      </c>
      <c r="M8" s="55" t="s">
        <v>18</v>
      </c>
      <c r="N8" s="56">
        <f>IF(Facit!N8="","",Facit!N8)</f>
      </c>
      <c r="O8" s="43">
        <f t="shared" si="2"/>
      </c>
      <c r="P8" s="44">
        <f t="shared" si="3"/>
      </c>
      <c r="Q8" s="45">
        <f t="shared" si="4"/>
      </c>
      <c r="R8" s="57" t="s">
        <v>20</v>
      </c>
      <c r="S8" s="47" t="s">
        <v>21</v>
      </c>
      <c r="T8" s="20"/>
      <c r="U8" s="21"/>
      <c r="V8" s="21"/>
      <c r="W8" s="17"/>
      <c r="X8" s="65" t="s">
        <v>202</v>
      </c>
    </row>
    <row r="9" ht="12" customHeight="1">
      <c r="A9" s="30">
        <v>34</v>
      </c>
      <c r="B9" s="31" t="s">
        <v>41</v>
      </c>
      <c r="C9" s="32" t="s">
        <v>38</v>
      </c>
      <c r="D9" s="66" t="s">
        <v>16</v>
      </c>
      <c r="E9" s="31" t="s">
        <v>42</v>
      </c>
      <c r="F9" s="34">
        <f t="shared" si="0"/>
      </c>
      <c r="G9" s="35">
        <v>1</v>
      </c>
      <c r="H9" s="36" t="s">
        <v>18</v>
      </c>
      <c r="I9" s="37">
        <v>0</v>
      </c>
      <c r="J9" s="67" t="s">
        <v>27</v>
      </c>
      <c r="K9" s="39">
        <f t="shared" si="1"/>
      </c>
      <c r="L9" s="68">
        <f>IF(Facit!L9="","",Facit!L9)</f>
      </c>
      <c r="M9" s="69" t="s">
        <v>18</v>
      </c>
      <c r="N9" s="70">
        <f>IF(Facit!N9="","",Facit!N9)</f>
      </c>
      <c r="O9" s="43">
        <f t="shared" si="2"/>
      </c>
      <c r="P9" s="44">
        <f t="shared" si="3"/>
      </c>
      <c r="Q9" s="45">
        <f t="shared" si="4"/>
      </c>
      <c r="R9" s="57" t="s">
        <v>20</v>
      </c>
      <c r="S9" s="47" t="s">
        <v>21</v>
      </c>
      <c r="T9" s="20"/>
      <c r="U9" s="21"/>
      <c r="V9" s="21"/>
      <c r="W9" s="17"/>
    </row>
    <row r="10" ht="12" customHeight="1">
      <c r="A10" s="23" t="s">
        <v>43</v>
      </c>
      <c r="B10" s="71"/>
      <c r="C10" s="72"/>
      <c r="D10" s="72"/>
      <c r="E10" s="71"/>
      <c r="F10" s="72"/>
      <c r="G10" s="73"/>
      <c r="H10" s="72"/>
      <c r="I10" s="73"/>
      <c r="J10" s="74"/>
      <c r="K10" s="75"/>
      <c r="L10" s="54">
        <f>IF(Facit!L10="","",Facit!L10)</f>
      </c>
      <c r="M10" s="76"/>
      <c r="N10" s="56">
        <f>IF(Facit!N10="","",Facit!N10)</f>
      </c>
      <c r="O10" s="76"/>
      <c r="P10" s="76"/>
      <c r="Q10" s="77"/>
      <c r="R10" s="28"/>
      <c r="S10" s="17"/>
      <c r="T10" s="15"/>
      <c r="U10" s="21"/>
      <c r="V10" s="21"/>
      <c r="W10" s="17"/>
    </row>
    <row r="11" ht="12" customHeight="1">
      <c r="A11" s="30">
        <v>3</v>
      </c>
      <c r="B11" s="31" t="s">
        <v>14</v>
      </c>
      <c r="C11" s="32" t="s">
        <v>44</v>
      </c>
      <c r="D11" s="33" t="s">
        <v>16</v>
      </c>
      <c r="E11" s="31" t="s">
        <v>45</v>
      </c>
      <c r="F11" s="34">
        <f ref="F11:F16" t="shared" si="5">(IF(G11="","",IF(G11&gt;I11,1,IF(G11=I11,"X",2))))</f>
      </c>
      <c r="G11" s="35">
        <v>2</v>
      </c>
      <c r="H11" s="36" t="s">
        <v>18</v>
      </c>
      <c r="I11" s="37">
        <v>1</v>
      </c>
      <c r="J11" s="78" t="s">
        <v>19</v>
      </c>
      <c r="K11" s="39">
        <f ref="K11:K16" t="shared" si="6">IF(AND(L11="",N11=""),"",IF(L11&gt;N11,1,IF(L11=N11,"X",2)))</f>
      </c>
      <c r="L11" s="40">
        <f>IF(Facit!L11="","",Facit!L11)</f>
      </c>
      <c r="M11" s="41" t="s">
        <v>18</v>
      </c>
      <c r="N11" s="42">
        <f>IF(Facit!N11="","",Facit!N11)</f>
      </c>
      <c r="O11" s="43">
        <f ref="O11:O16" t="shared" si="7">IF(F11=K11,3,0)</f>
      </c>
      <c r="P11" s="44">
        <f ref="P11:P16" t="shared" si="8">IF(AND(L11="",N11=""),0,(IF(AND(L11=G11,N11=I11),2,IF(OR(L11=G11,N11=I11),1,0))))</f>
      </c>
      <c r="Q11" s="45">
        <f ref="Q11:Q16" t="shared" si="9">IF(AND(L11="",N11=""),0,SUM(O11:P11))</f>
      </c>
      <c r="R11" s="46" t="s">
        <v>20</v>
      </c>
      <c r="S11" s="47" t="s">
        <v>21</v>
      </c>
      <c r="T11" s="48" t="s">
        <v>46</v>
      </c>
      <c r="U11" s="49"/>
      <c r="V11" s="49"/>
      <c r="W11" s="50"/>
      <c r="X11" s="79"/>
    </row>
    <row r="12" ht="12" customHeight="1">
      <c r="A12" s="30">
        <v>4</v>
      </c>
      <c r="B12" s="31" t="s">
        <v>47</v>
      </c>
      <c r="C12" s="32" t="s">
        <v>44</v>
      </c>
      <c r="D12" s="52" t="s">
        <v>48</v>
      </c>
      <c r="E12" s="31" t="s">
        <v>49</v>
      </c>
      <c r="F12" s="34">
        <f t="shared" si="5"/>
      </c>
      <c r="G12" s="35">
        <v>0</v>
      </c>
      <c r="H12" s="36" t="s">
        <v>18</v>
      </c>
      <c r="I12" s="37">
        <v>1</v>
      </c>
      <c r="J12" s="78" t="s">
        <v>27</v>
      </c>
      <c r="K12" s="39">
        <f t="shared" si="6"/>
      </c>
      <c r="L12" s="54">
        <f>IF(Facit!L12="","",Facit!L12)</f>
      </c>
      <c r="M12" s="55" t="s">
        <v>18</v>
      </c>
      <c r="N12" s="56">
        <f>IF(Facit!N12="","",Facit!N12)</f>
      </c>
      <c r="O12" s="43">
        <f t="shared" si="7"/>
      </c>
      <c r="P12" s="44">
        <f t="shared" si="8"/>
      </c>
      <c r="Q12" s="45">
        <f t="shared" si="9"/>
      </c>
      <c r="R12" s="57" t="s">
        <v>20</v>
      </c>
      <c r="S12" s="47" t="s">
        <v>21</v>
      </c>
      <c r="T12" s="58" t="s">
        <v>50</v>
      </c>
      <c r="U12" s="59">
        <f>IF(AND(Facit!T12="",Facit!T13=""),"",IF(T12=Facit!T12,5,IF(T12=Facit!T13,3,0)))</f>
      </c>
      <c r="V12" s="60" t="s">
        <v>20</v>
      </c>
      <c r="W12" s="61" t="s">
        <v>21</v>
      </c>
    </row>
    <row r="13" ht="12" customHeight="1">
      <c r="A13" s="30">
        <v>19</v>
      </c>
      <c r="B13" s="31" t="s">
        <v>41</v>
      </c>
      <c r="C13" s="32" t="s">
        <v>51</v>
      </c>
      <c r="D13" s="52" t="s">
        <v>16</v>
      </c>
      <c r="E13" s="31" t="s">
        <v>52</v>
      </c>
      <c r="F13" s="34">
        <f t="shared" si="5"/>
      </c>
      <c r="G13" s="35">
        <v>0</v>
      </c>
      <c r="H13" s="36" t="s">
        <v>18</v>
      </c>
      <c r="I13" s="37">
        <v>0</v>
      </c>
      <c r="J13" s="78" t="s">
        <v>19</v>
      </c>
      <c r="K13" s="39">
        <f t="shared" si="6"/>
      </c>
      <c r="L13" s="54">
        <f>IF(Facit!L13="","",Facit!L13)</f>
      </c>
      <c r="M13" s="55" t="s">
        <v>18</v>
      </c>
      <c r="N13" s="56">
        <f>IF(Facit!N13="","",Facit!N13)</f>
      </c>
      <c r="O13" s="43">
        <f t="shared" si="7"/>
      </c>
      <c r="P13" s="44">
        <f t="shared" si="8"/>
      </c>
      <c r="Q13" s="45">
        <f t="shared" si="9"/>
      </c>
      <c r="R13" s="57" t="s">
        <v>20</v>
      </c>
      <c r="S13" s="47" t="s">
        <v>21</v>
      </c>
      <c r="T13" s="58" t="s">
        <v>150</v>
      </c>
      <c r="U13" s="59">
        <f>IF(AND(Facit!T12="",Facit!T13=""),"",IF(T13=Facit!T13,5,IF(T13=Facit!T12,3,0)))</f>
      </c>
      <c r="V13" s="63" t="s">
        <v>20</v>
      </c>
      <c r="W13" s="61" t="s">
        <v>21</v>
      </c>
    </row>
    <row r="14" ht="12" customHeight="1">
      <c r="A14" s="30">
        <v>20</v>
      </c>
      <c r="B14" s="31" t="s">
        <v>14</v>
      </c>
      <c r="C14" s="32" t="s">
        <v>51</v>
      </c>
      <c r="D14" s="52" t="s">
        <v>48</v>
      </c>
      <c r="E14" s="31" t="s">
        <v>54</v>
      </c>
      <c r="F14" s="34">
        <f t="shared" si="5"/>
      </c>
      <c r="G14" s="35">
        <v>1</v>
      </c>
      <c r="H14" s="36" t="s">
        <v>18</v>
      </c>
      <c r="I14" s="37">
        <v>0</v>
      </c>
      <c r="J14" s="78" t="s">
        <v>27</v>
      </c>
      <c r="K14" s="39">
        <f t="shared" si="6"/>
      </c>
      <c r="L14" s="54">
        <f>IF(Facit!L14="","",Facit!L14)</f>
      </c>
      <c r="M14" s="55" t="s">
        <v>18</v>
      </c>
      <c r="N14" s="56">
        <f>IF(Facit!N14="","",Facit!N14)</f>
      </c>
      <c r="O14" s="43">
        <f t="shared" si="7"/>
      </c>
      <c r="P14" s="44">
        <f t="shared" si="8"/>
      </c>
      <c r="Q14" s="45">
        <f t="shared" si="9"/>
      </c>
      <c r="R14" s="57" t="s">
        <v>20</v>
      </c>
      <c r="S14" s="47" t="s">
        <v>21</v>
      </c>
      <c r="T14" s="20"/>
      <c r="U14" s="21"/>
      <c r="V14" s="21"/>
      <c r="W14" s="17"/>
    </row>
    <row r="15" ht="12" customHeight="1">
      <c r="A15" s="64">
        <v>35</v>
      </c>
      <c r="B15" s="31" t="s">
        <v>55</v>
      </c>
      <c r="C15" s="32" t="s">
        <v>38</v>
      </c>
      <c r="D15" s="52" t="s">
        <v>25</v>
      </c>
      <c r="E15" s="31" t="s">
        <v>56</v>
      </c>
      <c r="F15" s="34">
        <f t="shared" si="5"/>
      </c>
      <c r="G15" s="35">
        <v>1</v>
      </c>
      <c r="H15" s="36" t="s">
        <v>18</v>
      </c>
      <c r="I15" s="37">
        <v>1</v>
      </c>
      <c r="J15" s="78" t="s">
        <v>19</v>
      </c>
      <c r="K15" s="39">
        <f t="shared" si="6"/>
      </c>
      <c r="L15" s="54">
        <f>IF(Facit!L15="","",Facit!L15)</f>
      </c>
      <c r="M15" s="55" t="s">
        <v>18</v>
      </c>
      <c r="N15" s="56">
        <f>IF(Facit!N15="","",Facit!N15)</f>
      </c>
      <c r="O15" s="43">
        <f t="shared" si="7"/>
      </c>
      <c r="P15" s="44">
        <f t="shared" si="8"/>
      </c>
      <c r="Q15" s="45">
        <f t="shared" si="9"/>
      </c>
      <c r="R15" s="57" t="s">
        <v>20</v>
      </c>
      <c r="S15" s="47" t="s">
        <v>21</v>
      </c>
      <c r="T15" s="20"/>
      <c r="U15" s="21"/>
      <c r="V15" s="21"/>
      <c r="W15" s="17"/>
      <c r="X15" s="80" t="s">
        <v>57</v>
      </c>
    </row>
    <row r="16" ht="12" customHeight="1">
      <c r="A16" s="30">
        <v>36</v>
      </c>
      <c r="B16" s="31" t="s">
        <v>34</v>
      </c>
      <c r="C16" s="32" t="s">
        <v>38</v>
      </c>
      <c r="D16" s="52" t="s">
        <v>25</v>
      </c>
      <c r="E16" s="31" t="s">
        <v>58</v>
      </c>
      <c r="F16" s="34">
        <f t="shared" si="5"/>
      </c>
      <c r="G16" s="35">
        <v>0</v>
      </c>
      <c r="H16" s="36" t="s">
        <v>18</v>
      </c>
      <c r="I16" s="37">
        <v>1</v>
      </c>
      <c r="J16" s="78" t="s">
        <v>19</v>
      </c>
      <c r="K16" s="39">
        <f t="shared" si="6"/>
      </c>
      <c r="L16" s="68">
        <f>IF(Facit!L16="","",Facit!L16)</f>
      </c>
      <c r="M16" s="69" t="s">
        <v>18</v>
      </c>
      <c r="N16" s="70">
        <f>IF(Facit!N16="","",Facit!N16)</f>
      </c>
      <c r="O16" s="43">
        <f t="shared" si="7"/>
      </c>
      <c r="P16" s="44">
        <f t="shared" si="8"/>
      </c>
      <c r="Q16" s="45">
        <f t="shared" si="9"/>
      </c>
      <c r="R16" s="57" t="s">
        <v>20</v>
      </c>
      <c r="S16" s="47" t="s">
        <v>21</v>
      </c>
      <c r="T16" s="20"/>
      <c r="U16" s="21"/>
      <c r="V16" s="21"/>
      <c r="W16" s="17"/>
    </row>
    <row r="17" ht="12" customHeight="1">
      <c r="A17" s="23" t="s">
        <v>59</v>
      </c>
      <c r="B17" s="71"/>
      <c r="C17" s="72"/>
      <c r="D17" s="72"/>
      <c r="E17" s="71"/>
      <c r="F17" s="72"/>
      <c r="G17" s="73"/>
      <c r="H17" s="72"/>
      <c r="I17" s="73"/>
      <c r="J17" s="74"/>
      <c r="K17" s="75"/>
      <c r="L17" s="54">
        <f>IF(Facit!L17="","",Facit!L17)</f>
      </c>
      <c r="M17" s="76"/>
      <c r="N17" s="56">
        <f>IF(Facit!N17="","",Facit!N17)</f>
      </c>
      <c r="O17" s="76"/>
      <c r="P17" s="76"/>
      <c r="Q17" s="77"/>
      <c r="R17" s="28"/>
      <c r="S17" s="17"/>
      <c r="T17" s="15"/>
      <c r="U17" s="21"/>
      <c r="V17" s="21"/>
      <c r="W17" s="17"/>
    </row>
    <row r="18" ht="12" customHeight="1">
      <c r="A18" s="30">
        <v>5</v>
      </c>
      <c r="B18" s="31" t="s">
        <v>37</v>
      </c>
      <c r="C18" s="32" t="s">
        <v>44</v>
      </c>
      <c r="D18" s="33" t="s">
        <v>25</v>
      </c>
      <c r="E18" s="31" t="s">
        <v>60</v>
      </c>
      <c r="F18" s="34">
        <f ref="F18:F23" t="shared" si="10">(IF(G18="","",IF(G18&gt;I18,1,IF(G18=I18,"X",2))))</f>
      </c>
      <c r="G18" s="35">
        <v>2</v>
      </c>
      <c r="H18" s="36" t="s">
        <v>18</v>
      </c>
      <c r="I18" s="37">
        <v>1</v>
      </c>
      <c r="J18" s="78" t="s">
        <v>19</v>
      </c>
      <c r="K18" s="39">
        <f ref="K18:K23" t="shared" si="11">IF(AND(L18="",N18=""),"",IF(L18&gt;N18,1,IF(L18=N18,"X",2)))</f>
      </c>
      <c r="L18" s="40">
        <f>IF(Facit!L18="","",Facit!L18)</f>
      </c>
      <c r="M18" s="41" t="s">
        <v>18</v>
      </c>
      <c r="N18" s="42">
        <f>IF(Facit!N18="","",Facit!N18)</f>
      </c>
      <c r="O18" s="43">
        <f ref="O18:O23" t="shared" si="12">IF(F18=K18,3,0)</f>
      </c>
      <c r="P18" s="44">
        <f ref="P18:P23" t="shared" si="13">IF(AND(L18="",N18=""),0,(IF(AND(L18=G18,N18=I18),2,IF(OR(L18=G18,N18=I18),1,0))))</f>
      </c>
      <c r="Q18" s="45">
        <f ref="Q18:Q23" t="shared" si="14">IF(AND(L18="",N18=""),0,SUM(O18:P18))</f>
      </c>
      <c r="R18" s="46" t="s">
        <v>20</v>
      </c>
      <c r="S18" s="47" t="s">
        <v>21</v>
      </c>
      <c r="T18" s="48" t="s">
        <v>61</v>
      </c>
      <c r="U18" s="49"/>
      <c r="V18" s="49"/>
      <c r="W18" s="50"/>
    </row>
    <row r="19" ht="12" customHeight="1">
      <c r="A19" s="30">
        <v>6</v>
      </c>
      <c r="B19" s="31" t="s">
        <v>34</v>
      </c>
      <c r="C19" s="32" t="s">
        <v>62</v>
      </c>
      <c r="D19" s="52" t="s">
        <v>48</v>
      </c>
      <c r="E19" s="31" t="s">
        <v>63</v>
      </c>
      <c r="F19" s="34">
        <f t="shared" si="10"/>
      </c>
      <c r="G19" s="35">
        <v>0</v>
      </c>
      <c r="H19" s="36" t="s">
        <v>18</v>
      </c>
      <c r="I19" s="37">
        <v>1</v>
      </c>
      <c r="J19" s="78" t="s">
        <v>27</v>
      </c>
      <c r="K19" s="39">
        <f t="shared" si="11"/>
      </c>
      <c r="L19" s="54">
        <f>IF(Facit!L19="","",Facit!L19)</f>
      </c>
      <c r="M19" s="55" t="s">
        <v>18</v>
      </c>
      <c r="N19" s="56">
        <f>IF(Facit!N19="","",Facit!N19)</f>
      </c>
      <c r="O19" s="43">
        <f t="shared" si="12"/>
      </c>
      <c r="P19" s="44">
        <f t="shared" si="13"/>
      </c>
      <c r="Q19" s="45">
        <f t="shared" si="14"/>
      </c>
      <c r="R19" s="57" t="s">
        <v>20</v>
      </c>
      <c r="S19" s="47" t="s">
        <v>21</v>
      </c>
      <c r="T19" s="58" t="s">
        <v>64</v>
      </c>
      <c r="U19" s="59">
        <f>IF(AND(Facit!T19="",Facit!T20=""),"",IF(T19=Facit!T19,5,IF(T19=Facit!T20,3,0)))</f>
      </c>
      <c r="V19" s="60" t="s">
        <v>20</v>
      </c>
      <c r="W19" s="61" t="s">
        <v>21</v>
      </c>
      <c r="X19" s="81" t="s">
        <v>65</v>
      </c>
    </row>
    <row r="20" ht="12" customHeight="1">
      <c r="A20" s="30">
        <v>22</v>
      </c>
      <c r="B20" s="31" t="s">
        <v>14</v>
      </c>
      <c r="C20" s="32" t="s">
        <v>66</v>
      </c>
      <c r="D20" s="52" t="s">
        <v>16</v>
      </c>
      <c r="E20" s="31" t="s">
        <v>67</v>
      </c>
      <c r="F20" s="34">
        <f t="shared" si="10"/>
      </c>
      <c r="G20" s="35">
        <v>1</v>
      </c>
      <c r="H20" s="36" t="s">
        <v>18</v>
      </c>
      <c r="I20" s="37">
        <v>0</v>
      </c>
      <c r="J20" s="78" t="s">
        <v>27</v>
      </c>
      <c r="K20" s="39">
        <f t="shared" si="11"/>
      </c>
      <c r="L20" s="54">
        <f>IF(Facit!L20="","",Facit!L20)</f>
      </c>
      <c r="M20" s="55" t="s">
        <v>18</v>
      </c>
      <c r="N20" s="56">
        <f>IF(Facit!N20="","",Facit!N20)</f>
      </c>
      <c r="O20" s="43">
        <f t="shared" si="12"/>
      </c>
      <c r="P20" s="44">
        <f t="shared" si="13"/>
      </c>
      <c r="Q20" s="45">
        <f t="shared" si="14"/>
      </c>
      <c r="R20" s="57" t="s">
        <v>20</v>
      </c>
      <c r="S20" s="47" t="s">
        <v>21</v>
      </c>
      <c r="T20" s="58" t="s">
        <v>203</v>
      </c>
      <c r="U20" s="59">
        <f>IF(AND(Facit!T19="",Facit!T20=""),"",IF(T20=Facit!T20,5,IF(T20=Facit!T19,3,0)))</f>
      </c>
      <c r="V20" s="63" t="s">
        <v>20</v>
      </c>
      <c r="W20" s="61" t="s">
        <v>21</v>
      </c>
      <c r="X20" s="82" t="s">
        <v>69</v>
      </c>
    </row>
    <row r="21" ht="12" customHeight="1">
      <c r="A21" s="30">
        <v>23</v>
      </c>
      <c r="B21" s="31" t="s">
        <v>24</v>
      </c>
      <c r="C21" s="32" t="s">
        <v>66</v>
      </c>
      <c r="D21" s="52" t="s">
        <v>25</v>
      </c>
      <c r="E21" s="31" t="s">
        <v>70</v>
      </c>
      <c r="F21" s="34">
        <f t="shared" si="10"/>
      </c>
      <c r="G21" s="35">
        <v>2</v>
      </c>
      <c r="H21" s="36" t="s">
        <v>18</v>
      </c>
      <c r="I21" s="37">
        <v>0</v>
      </c>
      <c r="J21" s="78" t="s">
        <v>19</v>
      </c>
      <c r="K21" s="39">
        <f t="shared" si="11"/>
      </c>
      <c r="L21" s="54">
        <f>IF(Facit!L21="","",Facit!L21)</f>
      </c>
      <c r="M21" s="55" t="s">
        <v>18</v>
      </c>
      <c r="N21" s="56">
        <f>IF(Facit!N21="","",Facit!N21)</f>
      </c>
      <c r="O21" s="43">
        <f t="shared" si="12"/>
      </c>
      <c r="P21" s="44">
        <f t="shared" si="13"/>
      </c>
      <c r="Q21" s="45">
        <f t="shared" si="14"/>
      </c>
      <c r="R21" s="57" t="s">
        <v>20</v>
      </c>
      <c r="S21" s="47" t="s">
        <v>21</v>
      </c>
      <c r="T21" s="20"/>
      <c r="U21" s="21"/>
      <c r="V21" s="21"/>
      <c r="W21" s="17"/>
      <c r="X21" s="82" t="s">
        <v>71</v>
      </c>
    </row>
    <row r="22" ht="12" customHeight="1">
      <c r="A22" s="30">
        <v>37</v>
      </c>
      <c r="B22" s="31" t="s">
        <v>47</v>
      </c>
      <c r="C22" s="32" t="s">
        <v>72</v>
      </c>
      <c r="D22" s="52" t="s">
        <v>16</v>
      </c>
      <c r="E22" s="31" t="s">
        <v>73</v>
      </c>
      <c r="F22" s="34">
        <f t="shared" si="10"/>
      </c>
      <c r="G22" s="35">
        <v>1</v>
      </c>
      <c r="H22" s="36" t="s">
        <v>18</v>
      </c>
      <c r="I22" s="37">
        <v>1</v>
      </c>
      <c r="J22" s="78" t="s">
        <v>19</v>
      </c>
      <c r="K22" s="39">
        <f t="shared" si="11"/>
      </c>
      <c r="L22" s="54">
        <f>IF(Facit!L22="","",Facit!L22)</f>
      </c>
      <c r="M22" s="55" t="s">
        <v>18</v>
      </c>
      <c r="N22" s="56">
        <f>IF(Facit!N22="","",Facit!N22)</f>
      </c>
      <c r="O22" s="43">
        <f t="shared" si="12"/>
      </c>
      <c r="P22" s="44">
        <f t="shared" si="13"/>
      </c>
      <c r="Q22" s="45">
        <f t="shared" si="14"/>
      </c>
      <c r="R22" s="57" t="s">
        <v>20</v>
      </c>
      <c r="S22" s="47" t="s">
        <v>21</v>
      </c>
      <c r="T22" s="20"/>
      <c r="U22" s="21"/>
      <c r="V22" s="21"/>
      <c r="W22" s="17"/>
    </row>
    <row r="23" ht="12" customHeight="1">
      <c r="A23" s="30">
        <v>38</v>
      </c>
      <c r="B23" s="31" t="s">
        <v>29</v>
      </c>
      <c r="C23" s="32" t="s">
        <v>72</v>
      </c>
      <c r="D23" s="66" t="s">
        <v>16</v>
      </c>
      <c r="E23" s="31" t="s">
        <v>74</v>
      </c>
      <c r="F23" s="34">
        <f t="shared" si="10"/>
      </c>
      <c r="G23" s="35">
        <v>1</v>
      </c>
      <c r="H23" s="36" t="s">
        <v>18</v>
      </c>
      <c r="I23" s="37">
        <v>1</v>
      </c>
      <c r="J23" s="78" t="s">
        <v>19</v>
      </c>
      <c r="K23" s="39">
        <f t="shared" si="11"/>
      </c>
      <c r="L23" s="68">
        <f>IF(Facit!L23="","",Facit!L23)</f>
      </c>
      <c r="M23" s="69" t="s">
        <v>18</v>
      </c>
      <c r="N23" s="70">
        <f>IF(Facit!N23="","",Facit!N23)</f>
      </c>
      <c r="O23" s="83">
        <f t="shared" si="12"/>
      </c>
      <c r="P23" s="44">
        <f t="shared" si="13"/>
      </c>
      <c r="Q23" s="45">
        <f t="shared" si="14"/>
      </c>
      <c r="R23" s="57" t="s">
        <v>20</v>
      </c>
      <c r="S23" s="47" t="s">
        <v>21</v>
      </c>
      <c r="T23" s="20"/>
      <c r="U23" s="21"/>
      <c r="V23" s="21"/>
      <c r="W23" s="17"/>
      <c r="X23" s="84" t="s">
        <v>75</v>
      </c>
    </row>
    <row r="24" ht="12" customHeight="1">
      <c r="A24" s="23" t="s">
        <v>76</v>
      </c>
      <c r="B24" s="71"/>
      <c r="C24" s="72"/>
      <c r="D24" s="72"/>
      <c r="E24" s="71"/>
      <c r="F24" s="72"/>
      <c r="G24" s="73"/>
      <c r="H24" s="72"/>
      <c r="I24" s="73"/>
      <c r="J24" s="74"/>
      <c r="K24" s="15"/>
      <c r="L24" s="54">
        <f>IF(Facit!L24="","",Facit!L24)</f>
      </c>
      <c r="M24" s="14"/>
      <c r="N24" s="56">
        <f>IF(Facit!N24="","",Facit!N24)</f>
      </c>
      <c r="O24" s="14"/>
      <c r="P24" s="14"/>
      <c r="Q24" s="77"/>
      <c r="R24" s="28"/>
      <c r="S24" s="17"/>
      <c r="T24" s="15"/>
      <c r="U24" s="21"/>
      <c r="V24" s="21"/>
      <c r="W24" s="17"/>
      <c r="X24" s="84" t="s">
        <v>77</v>
      </c>
    </row>
    <row r="25" ht="12" customHeight="1">
      <c r="A25" s="30">
        <v>7</v>
      </c>
      <c r="B25" s="31" t="s">
        <v>55</v>
      </c>
      <c r="C25" s="32" t="s">
        <v>62</v>
      </c>
      <c r="D25" s="33" t="s">
        <v>25</v>
      </c>
      <c r="E25" s="31" t="s">
        <v>78</v>
      </c>
      <c r="F25" s="34">
        <f ref="F25:F30" t="shared" si="15">(IF(G25="","",IF(G25&gt;I25,1,IF(G25=I25,"X",2))))</f>
      </c>
      <c r="G25" s="35">
        <v>1</v>
      </c>
      <c r="H25" s="36" t="s">
        <v>18</v>
      </c>
      <c r="I25" s="37">
        <v>0</v>
      </c>
      <c r="J25" s="38" t="s">
        <v>19</v>
      </c>
      <c r="K25" s="39">
        <f ref="K25:K30" t="shared" si="16">IF(AND(L25="",N25=""),"",IF(L25&gt;N25,1,IF(L25=N25,"X",2)))</f>
      </c>
      <c r="L25" s="40">
        <f>IF(Facit!L25="","",Facit!L25)</f>
      </c>
      <c r="M25" s="41" t="s">
        <v>18</v>
      </c>
      <c r="N25" s="42">
        <f>IF(Facit!N25="","",Facit!N25)</f>
      </c>
      <c r="O25" s="43">
        <f ref="O25:O30" t="shared" si="17">IF(F25=K25,3,0)</f>
      </c>
      <c r="P25" s="44">
        <f ref="P25:P30" t="shared" si="18">IF(AND(L25="",N25=""),0,(IF(AND(L25=G25,N25=I25),2,IF(OR(L25=G25,N25=I25),1,0))))</f>
      </c>
      <c r="Q25" s="45">
        <f ref="Q25:Q30" t="shared" si="19">IF(AND(L25="",N25=""),0,SUM(O25:P25))</f>
      </c>
      <c r="R25" s="46" t="s">
        <v>20</v>
      </c>
      <c r="S25" s="47" t="s">
        <v>21</v>
      </c>
      <c r="T25" s="48" t="s">
        <v>79</v>
      </c>
      <c r="U25" s="49"/>
      <c r="V25" s="49"/>
      <c r="W25" s="50"/>
      <c r="X25" s="84" t="s">
        <v>80</v>
      </c>
    </row>
    <row r="26" ht="12" customHeight="1">
      <c r="A26" s="30">
        <v>8</v>
      </c>
      <c r="B26" s="31" t="s">
        <v>29</v>
      </c>
      <c r="C26" s="32" t="s">
        <v>62</v>
      </c>
      <c r="D26" s="52" t="s">
        <v>16</v>
      </c>
      <c r="E26" s="31" t="s">
        <v>81</v>
      </c>
      <c r="F26" s="34">
        <f t="shared" si="15"/>
      </c>
      <c r="G26" s="35">
        <v>1</v>
      </c>
      <c r="H26" s="36" t="s">
        <v>18</v>
      </c>
      <c r="I26" s="37">
        <v>1</v>
      </c>
      <c r="J26" s="53" t="s">
        <v>27</v>
      </c>
      <c r="K26" s="39">
        <f t="shared" si="16"/>
      </c>
      <c r="L26" s="54">
        <f>IF(Facit!L26="","",Facit!L26)</f>
      </c>
      <c r="M26" s="55" t="s">
        <v>18</v>
      </c>
      <c r="N26" s="56">
        <f>IF(Facit!N26="","",Facit!N26)</f>
      </c>
      <c r="O26" s="43">
        <f t="shared" si="17"/>
      </c>
      <c r="P26" s="44">
        <f t="shared" si="18"/>
      </c>
      <c r="Q26" s="45">
        <f t="shared" si="19"/>
      </c>
      <c r="R26" s="57" t="s">
        <v>20</v>
      </c>
      <c r="S26" s="47" t="s">
        <v>21</v>
      </c>
      <c r="T26" s="58" t="s">
        <v>82</v>
      </c>
      <c r="U26" s="59">
        <f>IF(AND(Facit!T26="",Facit!T27=""),"",IF(T26=Facit!T26,5,IF(T26=Facit!T27,3,0)))</f>
      </c>
      <c r="V26" s="60" t="s">
        <v>20</v>
      </c>
      <c r="W26" s="61" t="s">
        <v>21</v>
      </c>
    </row>
    <row r="27" ht="12" customHeight="1">
      <c r="A27" s="30">
        <v>21</v>
      </c>
      <c r="B27" s="31" t="s">
        <v>47</v>
      </c>
      <c r="C27" s="32" t="s">
        <v>66</v>
      </c>
      <c r="D27" s="33" t="s">
        <v>48</v>
      </c>
      <c r="E27" s="31" t="s">
        <v>83</v>
      </c>
      <c r="F27" s="34">
        <f t="shared" si="15"/>
      </c>
      <c r="G27" s="35">
        <v>2</v>
      </c>
      <c r="H27" s="36" t="s">
        <v>18</v>
      </c>
      <c r="I27" s="37">
        <v>0</v>
      </c>
      <c r="J27" s="53" t="s">
        <v>19</v>
      </c>
      <c r="K27" s="39">
        <f t="shared" si="16"/>
      </c>
      <c r="L27" s="54">
        <f>IF(Facit!L27="","",Facit!L27)</f>
      </c>
      <c r="M27" s="55" t="s">
        <v>18</v>
      </c>
      <c r="N27" s="56">
        <f>IF(Facit!N27="","",Facit!N27)</f>
      </c>
      <c r="O27" s="43">
        <f t="shared" si="17"/>
      </c>
      <c r="P27" s="44">
        <f t="shared" si="18"/>
      </c>
      <c r="Q27" s="45">
        <f t="shared" si="19"/>
      </c>
      <c r="R27" s="57" t="s">
        <v>20</v>
      </c>
      <c r="S27" s="47" t="s">
        <v>21</v>
      </c>
      <c r="T27" s="58" t="s">
        <v>154</v>
      </c>
      <c r="U27" s="59">
        <f>IF(AND(Facit!T26="",Facit!T27=""),"",IF(T27=Facit!T27,5,IF(T27=Facit!T26,3,0)))</f>
      </c>
      <c r="V27" s="63" t="s">
        <v>20</v>
      </c>
      <c r="W27" s="61" t="s">
        <v>21</v>
      </c>
    </row>
    <row r="28" ht="12" customHeight="1">
      <c r="A28" s="30">
        <v>24</v>
      </c>
      <c r="B28" s="31" t="s">
        <v>37</v>
      </c>
      <c r="C28" s="32" t="s">
        <v>85</v>
      </c>
      <c r="D28" s="52" t="s">
        <v>16</v>
      </c>
      <c r="E28" s="31" t="s">
        <v>86</v>
      </c>
      <c r="F28" s="34">
        <f t="shared" si="15"/>
      </c>
      <c r="G28" s="35">
        <v>1</v>
      </c>
      <c r="H28" s="36" t="s">
        <v>18</v>
      </c>
      <c r="I28" s="37">
        <v>2</v>
      </c>
      <c r="J28" s="53" t="s">
        <v>27</v>
      </c>
      <c r="K28" s="39">
        <f t="shared" si="16"/>
      </c>
      <c r="L28" s="54">
        <f>IF(Facit!L28="","",Facit!L28)</f>
      </c>
      <c r="M28" s="55" t="s">
        <v>18</v>
      </c>
      <c r="N28" s="56">
        <f>IF(Facit!N28="","",Facit!N28)</f>
      </c>
      <c r="O28" s="43">
        <f t="shared" si="17"/>
      </c>
      <c r="P28" s="44">
        <f t="shared" si="18"/>
      </c>
      <c r="Q28" s="45">
        <f t="shared" si="19"/>
      </c>
      <c r="R28" s="57" t="s">
        <v>20</v>
      </c>
      <c r="S28" s="47" t="s">
        <v>21</v>
      </c>
      <c r="T28" s="20"/>
      <c r="U28" s="21"/>
      <c r="V28" s="21"/>
      <c r="W28" s="17"/>
      <c r="X28" s="85" t="s">
        <v>87</v>
      </c>
    </row>
    <row r="29" ht="12" customHeight="1">
      <c r="A29" s="64">
        <v>39</v>
      </c>
      <c r="B29" s="31" t="s">
        <v>14</v>
      </c>
      <c r="C29" s="32" t="s">
        <v>72</v>
      </c>
      <c r="D29" s="52" t="s">
        <v>25</v>
      </c>
      <c r="E29" s="31" t="s">
        <v>88</v>
      </c>
      <c r="F29" s="34">
        <f t="shared" si="15"/>
      </c>
      <c r="G29" s="35">
        <v>1</v>
      </c>
      <c r="H29" s="36" t="s">
        <v>18</v>
      </c>
      <c r="I29" s="37">
        <v>1</v>
      </c>
      <c r="J29" s="53" t="s">
        <v>27</v>
      </c>
      <c r="K29" s="39">
        <f t="shared" si="16"/>
      </c>
      <c r="L29" s="54">
        <f>IF(Facit!L29="","",Facit!L29)</f>
      </c>
      <c r="M29" s="55" t="s">
        <v>18</v>
      </c>
      <c r="N29" s="56">
        <f>IF(Facit!N29="","",Facit!N29)</f>
      </c>
      <c r="O29" s="43">
        <f t="shared" si="17"/>
      </c>
      <c r="P29" s="44">
        <f t="shared" si="18"/>
      </c>
      <c r="Q29" s="45">
        <f t="shared" si="19"/>
      </c>
      <c r="R29" s="57" t="s">
        <v>20</v>
      </c>
      <c r="S29" s="47" t="s">
        <v>21</v>
      </c>
      <c r="T29" s="20"/>
      <c r="U29" s="21"/>
      <c r="V29" s="21"/>
      <c r="W29" s="17"/>
      <c r="X29" s="86" t="s">
        <v>89</v>
      </c>
    </row>
    <row r="30" ht="12" customHeight="1">
      <c r="A30" s="30">
        <v>40</v>
      </c>
      <c r="B30" s="31" t="s">
        <v>90</v>
      </c>
      <c r="C30" s="32" t="s">
        <v>72</v>
      </c>
      <c r="D30" s="52" t="s">
        <v>25</v>
      </c>
      <c r="E30" s="31" t="s">
        <v>91</v>
      </c>
      <c r="F30" s="34">
        <f t="shared" si="15"/>
      </c>
      <c r="G30" s="35">
        <v>0</v>
      </c>
      <c r="H30" s="36" t="s">
        <v>18</v>
      </c>
      <c r="I30" s="37">
        <v>0</v>
      </c>
      <c r="J30" s="67" t="s">
        <v>27</v>
      </c>
      <c r="K30" s="39">
        <f t="shared" si="16"/>
      </c>
      <c r="L30" s="68">
        <f>IF(Facit!L30="","",Facit!L30)</f>
      </c>
      <c r="M30" s="69" t="s">
        <v>18</v>
      </c>
      <c r="N30" s="70">
        <f>IF(Facit!N30="","",Facit!N30)</f>
      </c>
      <c r="O30" s="83">
        <f t="shared" si="17"/>
      </c>
      <c r="P30" s="44">
        <f t="shared" si="18"/>
      </c>
      <c r="Q30" s="45">
        <f t="shared" si="19"/>
      </c>
      <c r="R30" s="57" t="s">
        <v>20</v>
      </c>
      <c r="S30" s="47" t="s">
        <v>21</v>
      </c>
      <c r="T30" s="48"/>
      <c r="U30" s="21"/>
      <c r="V30" s="21"/>
      <c r="W30" s="17"/>
      <c r="X30" s="87" t="s">
        <v>92</v>
      </c>
    </row>
    <row r="31" ht="12" customHeight="1" s="88" customFormat="1">
      <c r="A31" s="23" t="s">
        <v>93</v>
      </c>
      <c r="B31" s="71"/>
      <c r="C31" s="72"/>
      <c r="D31" s="72"/>
      <c r="E31" s="71"/>
      <c r="F31" s="72"/>
      <c r="G31" s="19"/>
      <c r="H31" s="14"/>
      <c r="I31" s="19"/>
      <c r="J31" s="17"/>
      <c r="K31" s="15"/>
      <c r="L31" s="54">
        <f>IF(Facit!L31="","",Facit!L31)</f>
      </c>
      <c r="M31" s="15"/>
      <c r="N31" s="56">
        <f>IF(Facit!N31="","",Facit!N31)</f>
      </c>
      <c r="O31" s="15"/>
      <c r="P31" s="15"/>
      <c r="Q31" s="28"/>
      <c r="R31" s="28"/>
      <c r="S31" s="17"/>
      <c r="T31" s="15"/>
      <c r="U31" s="21"/>
      <c r="V31" s="21"/>
      <c r="W31" s="17"/>
      <c r="X31" s="87" t="s">
        <v>94</v>
      </c>
    </row>
    <row r="32" ht="12" customHeight="1">
      <c r="A32" s="30">
        <v>9</v>
      </c>
      <c r="B32" s="31" t="s">
        <v>14</v>
      </c>
      <c r="C32" s="32" t="s">
        <v>95</v>
      </c>
      <c r="D32" s="33" t="s">
        <v>48</v>
      </c>
      <c r="E32" s="31" t="s">
        <v>96</v>
      </c>
      <c r="F32" s="34">
        <f ref="F32:F37" t="shared" si="20">(IF(G32="","",IF(G32&gt;I32,1,IF(G32=I32,"X",2))))</f>
      </c>
      <c r="G32" s="35">
        <v>2</v>
      </c>
      <c r="H32" s="36" t="s">
        <v>18</v>
      </c>
      <c r="I32" s="37">
        <v>2</v>
      </c>
      <c r="J32" s="38" t="s">
        <v>19</v>
      </c>
      <c r="K32" s="39">
        <f ref="K32:K37" t="shared" si="21">IF(AND(L32="",N32=""),"",IF(L32&gt;N32,1,IF(L32=N32,"X",2)))</f>
      </c>
      <c r="L32" s="40">
        <f>IF(Facit!L32="","",Facit!L32)</f>
      </c>
      <c r="M32" s="41" t="s">
        <v>18</v>
      </c>
      <c r="N32" s="42">
        <f>IF(Facit!N32="","",Facit!N32)</f>
      </c>
      <c r="O32" s="43">
        <f ref="O32:O37" t="shared" si="22">IF(F32=K32,3,0)</f>
      </c>
      <c r="P32" s="44">
        <f ref="P32:P37" t="shared" si="23">IF(AND(L32="",N32=""),0,(IF(AND(L32=G32,N32=I32),2,IF(OR(L32=G32,N32=I32),1,0))))</f>
      </c>
      <c r="Q32" s="45">
        <f ref="Q32:Q37" t="shared" si="24">IF(AND(L32="",N32=""),0,SUM(O32:P32))</f>
      </c>
      <c r="R32" s="46" t="s">
        <v>20</v>
      </c>
      <c r="S32" s="47" t="s">
        <v>21</v>
      </c>
      <c r="T32" s="48" t="s">
        <v>97</v>
      </c>
      <c r="U32" s="49"/>
      <c r="V32" s="49"/>
      <c r="W32" s="50"/>
      <c r="X32" s="89"/>
    </row>
    <row r="33" ht="12" customHeight="1">
      <c r="A33" s="30">
        <v>10</v>
      </c>
      <c r="B33" s="31" t="s">
        <v>41</v>
      </c>
      <c r="C33" s="32" t="s">
        <v>95</v>
      </c>
      <c r="D33" s="52" t="s">
        <v>16</v>
      </c>
      <c r="E33" s="31" t="s">
        <v>98</v>
      </c>
      <c r="F33" s="34">
        <f t="shared" si="20"/>
      </c>
      <c r="G33" s="35">
        <v>1</v>
      </c>
      <c r="H33" s="36" t="s">
        <v>18</v>
      </c>
      <c r="I33" s="37">
        <v>0</v>
      </c>
      <c r="J33" s="53" t="s">
        <v>27</v>
      </c>
      <c r="K33" s="39">
        <f t="shared" si="21"/>
      </c>
      <c r="L33" s="54">
        <f>IF(Facit!L33="","",Facit!L33)</f>
      </c>
      <c r="M33" s="55" t="s">
        <v>18</v>
      </c>
      <c r="N33" s="56">
        <f>IF(Facit!N33="","",Facit!N33)</f>
      </c>
      <c r="O33" s="43">
        <f t="shared" si="22"/>
      </c>
      <c r="P33" s="44">
        <f t="shared" si="23"/>
      </c>
      <c r="Q33" s="45">
        <f t="shared" si="24"/>
      </c>
      <c r="R33" s="57" t="s">
        <v>20</v>
      </c>
      <c r="S33" s="47" t="s">
        <v>21</v>
      </c>
      <c r="T33" s="58" t="s">
        <v>99</v>
      </c>
      <c r="U33" s="59">
        <f>IF(AND(Facit!T33="",Facit!T34=""),"",IF(T33=Facit!T33,5,IF(T33=Facit!T34,3,0)))</f>
      </c>
      <c r="V33" s="60" t="s">
        <v>20</v>
      </c>
      <c r="W33" s="61" t="s">
        <v>21</v>
      </c>
      <c r="X33" s="86" t="s">
        <v>100</v>
      </c>
    </row>
    <row r="34" ht="12" customHeight="1">
      <c r="A34" s="30">
        <v>25</v>
      </c>
      <c r="B34" s="31" t="s">
        <v>55</v>
      </c>
      <c r="C34" s="32" t="s">
        <v>85</v>
      </c>
      <c r="D34" s="33" t="s">
        <v>48</v>
      </c>
      <c r="E34" s="31" t="s">
        <v>101</v>
      </c>
      <c r="F34" s="34">
        <f t="shared" si="20"/>
      </c>
      <c r="G34" s="35">
        <v>1</v>
      </c>
      <c r="H34" s="36" t="s">
        <v>18</v>
      </c>
      <c r="I34" s="37">
        <v>0</v>
      </c>
      <c r="J34" s="53" t="s">
        <v>19</v>
      </c>
      <c r="K34" s="39">
        <f t="shared" si="21"/>
      </c>
      <c r="L34" s="54">
        <f>IF(Facit!L34="","",Facit!L34)</f>
      </c>
      <c r="M34" s="55" t="s">
        <v>18</v>
      </c>
      <c r="N34" s="56">
        <f>IF(Facit!N34="","",Facit!N34)</f>
      </c>
      <c r="O34" s="43">
        <f t="shared" si="22"/>
      </c>
      <c r="P34" s="44">
        <f t="shared" si="23"/>
      </c>
      <c r="Q34" s="45">
        <f t="shared" si="24"/>
      </c>
      <c r="R34" s="57" t="s">
        <v>20</v>
      </c>
      <c r="S34" s="47" t="s">
        <v>21</v>
      </c>
      <c r="T34" s="58" t="s">
        <v>204</v>
      </c>
      <c r="U34" s="59">
        <f>IF(AND(Facit!T33="",Facit!T34=""),"",IF(T34=Facit!T34,5,IF(T34=Facit!T33,3,0)))</f>
      </c>
      <c r="V34" s="63" t="s">
        <v>20</v>
      </c>
      <c r="W34" s="61" t="s">
        <v>21</v>
      </c>
      <c r="X34" s="86" t="s">
        <v>103</v>
      </c>
    </row>
    <row r="35" ht="12" customHeight="1">
      <c r="A35" s="30">
        <v>26</v>
      </c>
      <c r="B35" s="31" t="s">
        <v>29</v>
      </c>
      <c r="C35" s="32" t="s">
        <v>85</v>
      </c>
      <c r="D35" s="52" t="s">
        <v>25</v>
      </c>
      <c r="E35" s="31" t="s">
        <v>104</v>
      </c>
      <c r="F35" s="34">
        <f t="shared" si="20"/>
      </c>
      <c r="G35" s="35">
        <v>1</v>
      </c>
      <c r="H35" s="36" t="s">
        <v>18</v>
      </c>
      <c r="I35" s="37">
        <v>1</v>
      </c>
      <c r="J35" s="53" t="s">
        <v>27</v>
      </c>
      <c r="K35" s="39">
        <f t="shared" si="21"/>
      </c>
      <c r="L35" s="54">
        <f>IF(Facit!L35="","",Facit!L35)</f>
      </c>
      <c r="M35" s="55" t="s">
        <v>18</v>
      </c>
      <c r="N35" s="56">
        <f>IF(Facit!N35="","",Facit!N35)</f>
      </c>
      <c r="O35" s="43">
        <f t="shared" si="22"/>
      </c>
      <c r="P35" s="44">
        <f t="shared" si="23"/>
      </c>
      <c r="Q35" s="45">
        <f t="shared" si="24"/>
      </c>
      <c r="R35" s="57" t="s">
        <v>20</v>
      </c>
      <c r="S35" s="47" t="s">
        <v>21</v>
      </c>
      <c r="T35" s="20"/>
      <c r="U35" s="21"/>
      <c r="V35" s="21"/>
      <c r="W35" s="17"/>
      <c r="X35" s="87" t="s">
        <v>105</v>
      </c>
    </row>
    <row r="36" ht="12" customHeight="1">
      <c r="A36" s="64">
        <v>43</v>
      </c>
      <c r="B36" s="31" t="s">
        <v>37</v>
      </c>
      <c r="C36" s="32" t="s">
        <v>106</v>
      </c>
      <c r="D36" s="52" t="s">
        <v>25</v>
      </c>
      <c r="E36" s="31" t="s">
        <v>107</v>
      </c>
      <c r="F36" s="34">
        <f t="shared" si="20"/>
      </c>
      <c r="G36" s="35">
        <v>1</v>
      </c>
      <c r="H36" s="36" t="s">
        <v>18</v>
      </c>
      <c r="I36" s="37">
        <v>0</v>
      </c>
      <c r="J36" s="53" t="s">
        <v>27</v>
      </c>
      <c r="K36" s="39">
        <f t="shared" si="21"/>
      </c>
      <c r="L36" s="54">
        <f>IF(Facit!L36="","",Facit!L36)</f>
      </c>
      <c r="M36" s="55" t="s">
        <v>18</v>
      </c>
      <c r="N36" s="56">
        <f>IF(Facit!N36="","",Facit!N36)</f>
      </c>
      <c r="O36" s="43">
        <f t="shared" si="22"/>
      </c>
      <c r="P36" s="44">
        <f t="shared" si="23"/>
      </c>
      <c r="Q36" s="45">
        <f t="shared" si="24"/>
      </c>
      <c r="R36" s="57" t="s">
        <v>20</v>
      </c>
      <c r="S36" s="47" t="s">
        <v>21</v>
      </c>
      <c r="T36" s="20"/>
      <c r="U36" s="21"/>
      <c r="V36" s="21"/>
      <c r="W36" s="17"/>
    </row>
    <row r="37" ht="12" customHeight="1">
      <c r="A37" s="30">
        <v>44</v>
      </c>
      <c r="B37" s="31" t="s">
        <v>24</v>
      </c>
      <c r="C37" s="32" t="s">
        <v>106</v>
      </c>
      <c r="D37" s="52" t="s">
        <v>25</v>
      </c>
      <c r="E37" s="31" t="s">
        <v>108</v>
      </c>
      <c r="F37" s="34">
        <f t="shared" si="20"/>
      </c>
      <c r="G37" s="35">
        <v>1</v>
      </c>
      <c r="H37" s="36" t="s">
        <v>18</v>
      </c>
      <c r="I37" s="37">
        <v>1</v>
      </c>
      <c r="J37" s="67" t="s">
        <v>27</v>
      </c>
      <c r="K37" s="39">
        <f t="shared" si="21"/>
      </c>
      <c r="L37" s="68">
        <f>IF(Facit!L37="","",Facit!L37)</f>
      </c>
      <c r="M37" s="69" t="s">
        <v>18</v>
      </c>
      <c r="N37" s="70">
        <f>IF(Facit!N37="","",Facit!N37)</f>
      </c>
      <c r="O37" s="43">
        <f t="shared" si="22"/>
      </c>
      <c r="P37" s="44">
        <f t="shared" si="23"/>
      </c>
      <c r="Q37" s="45">
        <f t="shared" si="24"/>
      </c>
      <c r="R37" s="57" t="s">
        <v>20</v>
      </c>
      <c r="S37" s="47" t="s">
        <v>21</v>
      </c>
      <c r="T37" s="20"/>
      <c r="U37" s="21"/>
      <c r="V37" s="21"/>
      <c r="W37" s="17"/>
    </row>
    <row r="38" ht="12" customHeight="1">
      <c r="A38" s="23" t="s">
        <v>109</v>
      </c>
      <c r="B38" s="71"/>
      <c r="C38" s="72"/>
      <c r="D38" s="72"/>
      <c r="E38" s="71"/>
      <c r="F38" s="72"/>
      <c r="G38" s="73"/>
      <c r="H38" s="72"/>
      <c r="I38" s="73"/>
      <c r="J38" s="74"/>
      <c r="K38" s="75"/>
      <c r="L38" s="54">
        <f>IF(Facit!L38="","",Facit!L38)</f>
      </c>
      <c r="M38" s="76"/>
      <c r="N38" s="56">
        <f>IF(Facit!N38="","",Facit!N38)</f>
      </c>
      <c r="O38" s="76"/>
      <c r="P38" s="76"/>
      <c r="Q38" s="77"/>
      <c r="R38" s="28"/>
      <c r="S38" s="17"/>
      <c r="T38" s="15"/>
      <c r="U38" s="21"/>
      <c r="V38" s="21"/>
      <c r="W38" s="17"/>
    </row>
    <row r="39" ht="12" customHeight="1">
      <c r="A39" s="30">
        <v>11</v>
      </c>
      <c r="B39" s="31" t="s">
        <v>24</v>
      </c>
      <c r="C39" s="32" t="s">
        <v>95</v>
      </c>
      <c r="D39" s="33" t="s">
        <v>25</v>
      </c>
      <c r="E39" s="31" t="s">
        <v>110</v>
      </c>
      <c r="F39" s="34">
        <f ref="F39:F44" t="shared" si="25">(IF(G39="","",IF(G39&gt;I39,1,IF(G39=I39,"X",2))))</f>
      </c>
      <c r="G39" s="35">
        <v>1</v>
      </c>
      <c r="H39" s="36" t="s">
        <v>18</v>
      </c>
      <c r="I39" s="37">
        <v>0</v>
      </c>
      <c r="J39" s="78" t="s">
        <v>19</v>
      </c>
      <c r="K39" s="39">
        <f ref="K39:K44" t="shared" si="26">IF(AND(L39="",N39=""),"",IF(L39&gt;N39,1,IF(L39=N39,"X",2)))</f>
      </c>
      <c r="L39" s="40">
        <f>IF(Facit!L39="","",Facit!L39)</f>
      </c>
      <c r="M39" s="41" t="s">
        <v>18</v>
      </c>
      <c r="N39" s="42">
        <f>IF(Facit!N39="","",Facit!N39)</f>
      </c>
      <c r="O39" s="43">
        <f ref="O39:O44" t="shared" si="27">IF(F39=K39,3,0)</f>
      </c>
      <c r="P39" s="44">
        <f ref="P39:P44" t="shared" si="28">IF(AND(L39="",N39=""),0,(IF(AND(L39=G39,N39=I39),2,IF(OR(L39=G39,N39=I39),1,0))))</f>
      </c>
      <c r="Q39" s="45">
        <f ref="Q39:Q44" t="shared" si="29">IF(AND(L39="",N39=""),0,SUM(O39:P39))</f>
      </c>
      <c r="R39" s="46" t="s">
        <v>20</v>
      </c>
      <c r="S39" s="47" t="s">
        <v>21</v>
      </c>
      <c r="T39" s="48" t="s">
        <v>111</v>
      </c>
      <c r="U39" s="49"/>
      <c r="V39" s="49"/>
      <c r="W39" s="50"/>
    </row>
    <row r="40" ht="12" customHeight="1">
      <c r="A40" s="30">
        <v>12</v>
      </c>
      <c r="B40" s="31" t="s">
        <v>37</v>
      </c>
      <c r="C40" s="32" t="s">
        <v>112</v>
      </c>
      <c r="D40" s="52" t="s">
        <v>48</v>
      </c>
      <c r="E40" s="31" t="s">
        <v>113</v>
      </c>
      <c r="F40" s="34">
        <f t="shared" si="25"/>
      </c>
      <c r="G40" s="35">
        <v>0</v>
      </c>
      <c r="H40" s="36" t="s">
        <v>18</v>
      </c>
      <c r="I40" s="37">
        <v>1</v>
      </c>
      <c r="J40" s="78" t="s">
        <v>27</v>
      </c>
      <c r="K40" s="39">
        <f t="shared" si="26"/>
      </c>
      <c r="L40" s="54">
        <f>IF(Facit!L40="","",Facit!L40)</f>
      </c>
      <c r="M40" s="55" t="s">
        <v>18</v>
      </c>
      <c r="N40" s="56">
        <f>IF(Facit!N40="","",Facit!N40)</f>
      </c>
      <c r="O40" s="43">
        <f t="shared" si="27"/>
      </c>
      <c r="P40" s="44">
        <f t="shared" si="28"/>
      </c>
      <c r="Q40" s="45">
        <f t="shared" si="29"/>
      </c>
      <c r="R40" s="57" t="s">
        <v>20</v>
      </c>
      <c r="S40" s="47" t="s">
        <v>21</v>
      </c>
      <c r="T40" s="58" t="s">
        <v>114</v>
      </c>
      <c r="U40" s="59">
        <f>IF(AND(Facit!T40="",Facit!T41=""),"",IF(T40=Facit!T40,5,IF(T40=Facit!T41,3,0)))</f>
      </c>
      <c r="V40" s="60" t="s">
        <v>20</v>
      </c>
      <c r="W40" s="61" t="s">
        <v>21</v>
      </c>
    </row>
    <row r="41" ht="12" customHeight="1">
      <c r="A41" s="30">
        <v>27</v>
      </c>
      <c r="B41" s="31" t="s">
        <v>41</v>
      </c>
      <c r="C41" s="32" t="s">
        <v>115</v>
      </c>
      <c r="D41" s="52" t="s">
        <v>48</v>
      </c>
      <c r="E41" s="31" t="s">
        <v>116</v>
      </c>
      <c r="F41" s="34">
        <f t="shared" si="25"/>
      </c>
      <c r="G41" s="35">
        <v>0</v>
      </c>
      <c r="H41" s="36" t="s">
        <v>18</v>
      </c>
      <c r="I41" s="37">
        <v>1</v>
      </c>
      <c r="J41" s="78" t="s">
        <v>19</v>
      </c>
      <c r="K41" s="39">
        <f t="shared" si="26"/>
      </c>
      <c r="L41" s="54">
        <f>IF(Facit!L41="","",Facit!L41)</f>
      </c>
      <c r="M41" s="55" t="s">
        <v>18</v>
      </c>
      <c r="N41" s="56">
        <f>IF(Facit!N41="","",Facit!N41)</f>
      </c>
      <c r="O41" s="43">
        <f t="shared" si="27"/>
      </c>
      <c r="P41" s="44">
        <f t="shared" si="28"/>
      </c>
      <c r="Q41" s="45">
        <f t="shared" si="29"/>
      </c>
      <c r="R41" s="57" t="s">
        <v>20</v>
      </c>
      <c r="S41" s="47" t="s">
        <v>21</v>
      </c>
      <c r="T41" s="58" t="s">
        <v>117</v>
      </c>
      <c r="U41" s="59">
        <f>IF(AND(Facit!T40="",Facit!T41=""),"",IF(T41=Facit!T41,5,IF(T41=Facit!T40,3,0)))</f>
      </c>
      <c r="V41" s="63" t="s">
        <v>20</v>
      </c>
      <c r="W41" s="61" t="s">
        <v>21</v>
      </c>
    </row>
    <row r="42" ht="12" customHeight="1">
      <c r="A42" s="30">
        <v>28</v>
      </c>
      <c r="B42" s="31" t="s">
        <v>90</v>
      </c>
      <c r="C42" s="32" t="s">
        <v>115</v>
      </c>
      <c r="D42" s="52" t="s">
        <v>16</v>
      </c>
      <c r="E42" s="31" t="s">
        <v>118</v>
      </c>
      <c r="F42" s="34">
        <f t="shared" si="25"/>
      </c>
      <c r="G42" s="35">
        <v>2</v>
      </c>
      <c r="H42" s="36" t="s">
        <v>18</v>
      </c>
      <c r="I42" s="37">
        <v>0</v>
      </c>
      <c r="J42" s="78" t="s">
        <v>27</v>
      </c>
      <c r="K42" s="39">
        <f t="shared" si="26"/>
      </c>
      <c r="L42" s="54">
        <f>IF(Facit!L42="","",Facit!L42)</f>
      </c>
      <c r="M42" s="55" t="s">
        <v>18</v>
      </c>
      <c r="N42" s="56">
        <f>IF(Facit!N42="","",Facit!N42)</f>
      </c>
      <c r="O42" s="43">
        <f t="shared" si="27"/>
      </c>
      <c r="P42" s="44">
        <f t="shared" si="28"/>
      </c>
      <c r="Q42" s="45">
        <f t="shared" si="29"/>
      </c>
      <c r="R42" s="57" t="s">
        <v>20</v>
      </c>
      <c r="S42" s="47" t="s">
        <v>21</v>
      </c>
      <c r="T42" s="20"/>
      <c r="U42" s="21"/>
      <c r="V42" s="21"/>
      <c r="W42" s="17"/>
    </row>
    <row r="43" ht="12" customHeight="1">
      <c r="A43" s="64">
        <v>41</v>
      </c>
      <c r="B43" s="31" t="s">
        <v>14</v>
      </c>
      <c r="C43" s="32" t="s">
        <v>106</v>
      </c>
      <c r="D43" s="52" t="s">
        <v>16</v>
      </c>
      <c r="E43" s="31" t="s">
        <v>119</v>
      </c>
      <c r="F43" s="34">
        <f t="shared" si="25"/>
      </c>
      <c r="G43" s="35">
        <v>0</v>
      </c>
      <c r="H43" s="36" t="s">
        <v>18</v>
      </c>
      <c r="I43" s="37">
        <v>0</v>
      </c>
      <c r="J43" s="78" t="s">
        <v>19</v>
      </c>
      <c r="K43" s="39">
        <f t="shared" si="26"/>
      </c>
      <c r="L43" s="54">
        <f>IF(Facit!L43="","",Facit!L43)</f>
      </c>
      <c r="M43" s="55" t="s">
        <v>18</v>
      </c>
      <c r="N43" s="56">
        <f>IF(Facit!N43="","",Facit!N43)</f>
      </c>
      <c r="O43" s="43">
        <f t="shared" si="27"/>
      </c>
      <c r="P43" s="44">
        <f t="shared" si="28"/>
      </c>
      <c r="Q43" s="45">
        <f t="shared" si="29"/>
      </c>
      <c r="R43" s="57" t="s">
        <v>20</v>
      </c>
      <c r="S43" s="47" t="s">
        <v>21</v>
      </c>
      <c r="T43" s="20"/>
      <c r="U43" s="21"/>
      <c r="V43" s="21"/>
      <c r="W43" s="17"/>
    </row>
    <row r="44" ht="12" customHeight="1">
      <c r="A44" s="30">
        <v>42</v>
      </c>
      <c r="B44" s="31" t="s">
        <v>34</v>
      </c>
      <c r="C44" s="32" t="s">
        <v>106</v>
      </c>
      <c r="D44" s="66" t="s">
        <v>16</v>
      </c>
      <c r="E44" s="31" t="s">
        <v>120</v>
      </c>
      <c r="F44" s="34">
        <f t="shared" si="25"/>
      </c>
      <c r="G44" s="35">
        <v>1</v>
      </c>
      <c r="H44" s="36" t="s">
        <v>18</v>
      </c>
      <c r="I44" s="37">
        <v>1</v>
      </c>
      <c r="J44" s="78" t="s">
        <v>19</v>
      </c>
      <c r="K44" s="39">
        <f t="shared" si="26"/>
      </c>
      <c r="L44" s="68">
        <f>IF(Facit!L44="","",Facit!L44)</f>
      </c>
      <c r="M44" s="69" t="s">
        <v>18</v>
      </c>
      <c r="N44" s="70">
        <f>IF(Facit!N44="","",Facit!N44)</f>
      </c>
      <c r="O44" s="43">
        <f t="shared" si="27"/>
      </c>
      <c r="P44" s="44">
        <f t="shared" si="28"/>
      </c>
      <c r="Q44" s="45">
        <f t="shared" si="29"/>
      </c>
      <c r="R44" s="57" t="s">
        <v>20</v>
      </c>
      <c r="S44" s="47" t="s">
        <v>21</v>
      </c>
      <c r="T44" s="20"/>
      <c r="U44" s="21"/>
      <c r="V44" s="21"/>
      <c r="W44" s="17"/>
    </row>
    <row r="45" ht="12" customHeight="1">
      <c r="A45" s="23" t="s">
        <v>121</v>
      </c>
      <c r="B45" s="71"/>
      <c r="C45" s="72"/>
      <c r="D45" s="72"/>
      <c r="E45" s="71"/>
      <c r="F45" s="72"/>
      <c r="G45" s="73"/>
      <c r="H45" s="72"/>
      <c r="I45" s="73"/>
      <c r="J45" s="74"/>
      <c r="K45" s="75"/>
      <c r="L45" s="54">
        <f>IF(Facit!L45="","",Facit!L45)</f>
      </c>
      <c r="M45" s="76"/>
      <c r="N45" s="56">
        <f>IF(Facit!N45="","",Facit!N45)</f>
      </c>
      <c r="O45" s="76"/>
      <c r="P45" s="76"/>
      <c r="Q45" s="77"/>
      <c r="R45" s="28"/>
      <c r="S45" s="17"/>
      <c r="T45" s="15"/>
      <c r="U45" s="21"/>
      <c r="V45" s="21"/>
      <c r="W45" s="17"/>
    </row>
    <row r="46" ht="12" customHeight="1">
      <c r="A46" s="30">
        <v>13</v>
      </c>
      <c r="B46" s="31" t="s">
        <v>47</v>
      </c>
      <c r="C46" s="32" t="s">
        <v>112</v>
      </c>
      <c r="D46" s="33" t="s">
        <v>16</v>
      </c>
      <c r="E46" s="31" t="s">
        <v>122</v>
      </c>
      <c r="F46" s="34">
        <f ref="F46:F51" t="shared" si="30">(IF(G46="","",IF(G46&gt;I46,1,IF(G46=I46,"X",2))))</f>
      </c>
      <c r="G46" s="35">
        <v>0</v>
      </c>
      <c r="H46" s="36" t="s">
        <v>18</v>
      </c>
      <c r="I46" s="37">
        <v>1</v>
      </c>
      <c r="J46" s="78" t="s">
        <v>19</v>
      </c>
      <c r="K46" s="39">
        <f ref="K46:K51" t="shared" si="31">IF(AND(L46="",N46=""),"",IF(L46&gt;N46,1,IF(L46=N46,"X",2)))</f>
      </c>
      <c r="L46" s="40">
        <f>IF(Facit!L46="","",Facit!L46)</f>
      </c>
      <c r="M46" s="41" t="s">
        <v>18</v>
      </c>
      <c r="N46" s="42">
        <f>IF(Facit!N46="","",Facit!N46)</f>
      </c>
      <c r="O46" s="43">
        <f ref="O46:O51" t="shared" si="32">IF(F46=K46,3,0)</f>
      </c>
      <c r="P46" s="44">
        <f ref="P46:P51" t="shared" si="33">IF(AND(L46="",N46=""),0,(IF(AND(L46=G46,N46=I46),2,IF(OR(L46=G46,N46=I46),1,0))))</f>
      </c>
      <c r="Q46" s="45">
        <f ref="Q46:Q51" t="shared" si="34">IF(AND(L46="",N46=""),0,SUM(O46:P46))</f>
      </c>
      <c r="R46" s="46" t="s">
        <v>20</v>
      </c>
      <c r="S46" s="47" t="s">
        <v>21</v>
      </c>
      <c r="T46" s="48" t="s">
        <v>123</v>
      </c>
      <c r="U46" s="49"/>
      <c r="V46" s="49"/>
      <c r="W46" s="50"/>
    </row>
    <row r="47">
      <c r="A47" s="30">
        <v>14</v>
      </c>
      <c r="B47" s="31" t="s">
        <v>14</v>
      </c>
      <c r="C47" s="32" t="s">
        <v>112</v>
      </c>
      <c r="D47" s="52" t="s">
        <v>25</v>
      </c>
      <c r="E47" s="31" t="s">
        <v>124</v>
      </c>
      <c r="F47" s="34">
        <f t="shared" si="30"/>
      </c>
      <c r="G47" s="35">
        <v>2</v>
      </c>
      <c r="H47" s="36" t="s">
        <v>18</v>
      </c>
      <c r="I47" s="37">
        <v>0</v>
      </c>
      <c r="J47" s="78" t="s">
        <v>27</v>
      </c>
      <c r="K47" s="39">
        <f t="shared" si="31"/>
      </c>
      <c r="L47" s="54">
        <f>IF(Facit!L47="","",Facit!L47)</f>
      </c>
      <c r="M47" s="55" t="s">
        <v>18</v>
      </c>
      <c r="N47" s="56">
        <f>IF(Facit!N47="","",Facit!N47)</f>
      </c>
      <c r="O47" s="43">
        <f t="shared" si="32"/>
      </c>
      <c r="P47" s="44">
        <f t="shared" si="33"/>
      </c>
      <c r="Q47" s="45">
        <f t="shared" si="34"/>
      </c>
      <c r="R47" s="57" t="s">
        <v>20</v>
      </c>
      <c r="S47" s="47" t="s">
        <v>21</v>
      </c>
      <c r="T47" s="58" t="s">
        <v>127</v>
      </c>
      <c r="U47" s="59">
        <f>IF(AND(Facit!T47="",Facit!T48=""),"",IF(T47=Facit!T47,5,IF(T47=Facit!T48,3,0)))</f>
      </c>
      <c r="V47" s="60" t="s">
        <v>20</v>
      </c>
      <c r="W47" s="61" t="s">
        <v>21</v>
      </c>
    </row>
    <row r="48" ht="12" customHeight="1">
      <c r="A48" s="30">
        <v>29</v>
      </c>
      <c r="B48" s="31" t="s">
        <v>14</v>
      </c>
      <c r="C48" s="32" t="s">
        <v>115</v>
      </c>
      <c r="D48" s="52" t="s">
        <v>25</v>
      </c>
      <c r="E48" s="31" t="s">
        <v>126</v>
      </c>
      <c r="F48" s="34">
        <f t="shared" si="30"/>
      </c>
      <c r="G48" s="35">
        <v>3</v>
      </c>
      <c r="H48" s="36" t="s">
        <v>18</v>
      </c>
      <c r="I48" s="37">
        <v>1</v>
      </c>
      <c r="J48" s="78" t="s">
        <v>19</v>
      </c>
      <c r="K48" s="39">
        <f t="shared" si="31"/>
      </c>
      <c r="L48" s="54">
        <f>IF(Facit!L48="","",Facit!L48)</f>
      </c>
      <c r="M48" s="55" t="s">
        <v>18</v>
      </c>
      <c r="N48" s="56">
        <f>IF(Facit!N48="","",Facit!N48)</f>
      </c>
      <c r="O48" s="43">
        <f t="shared" si="32"/>
      </c>
      <c r="P48" s="44">
        <f t="shared" si="33"/>
      </c>
      <c r="Q48" s="45">
        <f t="shared" si="34"/>
      </c>
      <c r="R48" s="57" t="s">
        <v>20</v>
      </c>
      <c r="S48" s="47" t="s">
        <v>21</v>
      </c>
      <c r="T48" s="58" t="s">
        <v>125</v>
      </c>
      <c r="U48" s="59">
        <f>IF(AND(Facit!T47="",Facit!T48=""),"",IF(T48=Facit!T48,5,IF(T48=Facit!T47,3,0)))</f>
      </c>
      <c r="V48" s="63" t="s">
        <v>20</v>
      </c>
      <c r="W48" s="61" t="s">
        <v>21</v>
      </c>
    </row>
    <row r="49" ht="12" customHeight="1">
      <c r="A49" s="30">
        <v>30</v>
      </c>
      <c r="B49" s="31" t="s">
        <v>24</v>
      </c>
      <c r="C49" s="32" t="s">
        <v>128</v>
      </c>
      <c r="D49" s="52" t="s">
        <v>48</v>
      </c>
      <c r="E49" s="31" t="s">
        <v>129</v>
      </c>
      <c r="F49" s="34">
        <f t="shared" si="30"/>
      </c>
      <c r="G49" s="35">
        <v>1</v>
      </c>
      <c r="H49" s="36" t="s">
        <v>18</v>
      </c>
      <c r="I49" s="37">
        <v>0</v>
      </c>
      <c r="J49" s="78" t="s">
        <v>27</v>
      </c>
      <c r="K49" s="39">
        <f t="shared" si="31"/>
      </c>
      <c r="L49" s="54">
        <f>IF(Facit!L49="","",Facit!L49)</f>
      </c>
      <c r="M49" s="55" t="s">
        <v>18</v>
      </c>
      <c r="N49" s="56">
        <f>IF(Facit!N49="","",Facit!N49)</f>
      </c>
      <c r="O49" s="43">
        <f t="shared" si="32"/>
      </c>
      <c r="P49" s="44">
        <f t="shared" si="33"/>
      </c>
      <c r="Q49" s="45">
        <f t="shared" si="34"/>
      </c>
      <c r="R49" s="57" t="s">
        <v>20</v>
      </c>
      <c r="S49" s="47" t="s">
        <v>21</v>
      </c>
      <c r="T49" s="20"/>
      <c r="U49" s="21"/>
      <c r="V49" s="21"/>
      <c r="W49" s="17"/>
    </row>
    <row r="50" ht="12" customHeight="1">
      <c r="A50" s="64">
        <v>45</v>
      </c>
      <c r="B50" s="31" t="s">
        <v>55</v>
      </c>
      <c r="C50" s="32" t="s">
        <v>130</v>
      </c>
      <c r="D50" s="52" t="s">
        <v>16</v>
      </c>
      <c r="E50" s="31" t="s">
        <v>131</v>
      </c>
      <c r="F50" s="34">
        <f t="shared" si="30"/>
      </c>
      <c r="G50" s="35">
        <v>1</v>
      </c>
      <c r="H50" s="36" t="s">
        <v>18</v>
      </c>
      <c r="I50" s="37">
        <v>1</v>
      </c>
      <c r="J50" s="78" t="s">
        <v>27</v>
      </c>
      <c r="K50" s="39">
        <f t="shared" si="31"/>
      </c>
      <c r="L50" s="54">
        <f>IF(Facit!L50="","",Facit!L50)</f>
      </c>
      <c r="M50" s="55" t="s">
        <v>18</v>
      </c>
      <c r="N50" s="56">
        <f>IF(Facit!N50="","",Facit!N50)</f>
      </c>
      <c r="O50" s="43">
        <f t="shared" si="32"/>
      </c>
      <c r="P50" s="44">
        <f t="shared" si="33"/>
      </c>
      <c r="Q50" s="45">
        <f t="shared" si="34"/>
      </c>
      <c r="R50" s="57" t="s">
        <v>20</v>
      </c>
      <c r="S50" s="47" t="s">
        <v>21</v>
      </c>
      <c r="T50" s="20"/>
      <c r="U50" s="21"/>
      <c r="V50" s="21"/>
      <c r="W50" s="17"/>
    </row>
    <row r="51" ht="12" customHeight="1">
      <c r="A51" s="30">
        <v>46</v>
      </c>
      <c r="B51" s="31" t="s">
        <v>90</v>
      </c>
      <c r="C51" s="32" t="s">
        <v>130</v>
      </c>
      <c r="D51" s="66" t="s">
        <v>16</v>
      </c>
      <c r="E51" s="31" t="s">
        <v>132</v>
      </c>
      <c r="F51" s="34">
        <f t="shared" si="30"/>
      </c>
      <c r="G51" s="35">
        <v>0</v>
      </c>
      <c r="H51" s="36" t="s">
        <v>18</v>
      </c>
      <c r="I51" s="37">
        <v>1</v>
      </c>
      <c r="J51" s="78" t="s">
        <v>27</v>
      </c>
      <c r="K51" s="39">
        <f t="shared" si="31"/>
      </c>
      <c r="L51" s="68">
        <f>IF(Facit!L51="","",Facit!L51)</f>
      </c>
      <c r="M51" s="69" t="s">
        <v>18</v>
      </c>
      <c r="N51" s="70">
        <f>IF(Facit!N51="","",Facit!N51)</f>
      </c>
      <c r="O51" s="83">
        <f t="shared" si="32"/>
      </c>
      <c r="P51" s="44">
        <f t="shared" si="33"/>
      </c>
      <c r="Q51" s="45">
        <f t="shared" si="34"/>
      </c>
      <c r="R51" s="57" t="s">
        <v>20</v>
      </c>
      <c r="S51" s="47" t="s">
        <v>21</v>
      </c>
      <c r="T51" s="20"/>
      <c r="U51" s="21"/>
      <c r="V51" s="21"/>
      <c r="W51" s="17"/>
    </row>
    <row r="52" ht="12" customHeight="1">
      <c r="A52" s="23" t="s">
        <v>133</v>
      </c>
      <c r="B52" s="71"/>
      <c r="C52" s="72"/>
      <c r="D52" s="72"/>
      <c r="E52" s="71"/>
      <c r="F52" s="72"/>
      <c r="G52" s="73"/>
      <c r="H52" s="72"/>
      <c r="I52" s="73"/>
      <c r="J52" s="74"/>
      <c r="K52" s="15"/>
      <c r="L52" s="54">
        <f>IF(Facit!L52="","",Facit!L52)</f>
      </c>
      <c r="M52" s="14"/>
      <c r="N52" s="56">
        <f>IF(Facit!N52="","",Facit!N52)</f>
      </c>
      <c r="O52" s="14"/>
      <c r="P52" s="14"/>
      <c r="Q52" s="77"/>
      <c r="R52" s="28"/>
      <c r="S52" s="17"/>
      <c r="T52" s="15"/>
      <c r="U52" s="21"/>
      <c r="V52" s="21"/>
      <c r="W52" s="17"/>
    </row>
    <row r="53" ht="12" customHeight="1">
      <c r="A53" s="30">
        <v>15</v>
      </c>
      <c r="B53" s="31" t="s">
        <v>90</v>
      </c>
      <c r="C53" s="32" t="s">
        <v>30</v>
      </c>
      <c r="D53" s="33" t="s">
        <v>48</v>
      </c>
      <c r="E53" s="31" t="s">
        <v>134</v>
      </c>
      <c r="F53" s="34">
        <f ref="F53:F58" t="shared" si="35">(IF(G53="","",IF(G53&gt;I53,1,IF(G53=I53,"X",2))))</f>
      </c>
      <c r="G53" s="35">
        <v>1</v>
      </c>
      <c r="H53" s="36" t="s">
        <v>18</v>
      </c>
      <c r="I53" s="37">
        <v>2</v>
      </c>
      <c r="J53" s="38" t="s">
        <v>19</v>
      </c>
      <c r="K53" s="39">
        <f ref="K53:K58" t="shared" si="36">IF(AND(L53="",N53=""),"",IF(L53&gt;N53,1,IF(L53=N53,"X",2)))</f>
      </c>
      <c r="L53" s="40">
        <f>IF(Facit!L53="","",Facit!L53)</f>
      </c>
      <c r="M53" s="41" t="s">
        <v>18</v>
      </c>
      <c r="N53" s="42">
        <f>IF(Facit!N53="","",Facit!N53)</f>
      </c>
      <c r="O53" s="43">
        <f ref="O53:O58" t="shared" si="37">IF(F53=K53,3,0)</f>
      </c>
      <c r="P53" s="44">
        <f ref="P53:P58" t="shared" si="38">IF(AND(L53="",N53=""),0,(IF(AND(L53=G53,N53=I53),2,IF(OR(L53=G53,N53=I53),1,0))))</f>
      </c>
      <c r="Q53" s="45">
        <f ref="Q53:Q58" t="shared" si="39">IF(AND(L53="",N53=""),0,SUM(O53:P53))</f>
      </c>
      <c r="R53" s="46" t="s">
        <v>20</v>
      </c>
      <c r="S53" s="47" t="s">
        <v>21</v>
      </c>
      <c r="T53" s="48" t="s">
        <v>135</v>
      </c>
      <c r="U53" s="49"/>
      <c r="V53" s="49"/>
      <c r="W53" s="50"/>
    </row>
    <row r="54" ht="12" customHeight="1">
      <c r="A54" s="30">
        <v>16</v>
      </c>
      <c r="B54" s="31" t="s">
        <v>55</v>
      </c>
      <c r="C54" s="32" t="s">
        <v>30</v>
      </c>
      <c r="D54" s="52" t="s">
        <v>16</v>
      </c>
      <c r="E54" s="31" t="s">
        <v>136</v>
      </c>
      <c r="F54" s="34">
        <f t="shared" si="35"/>
      </c>
      <c r="G54" s="35">
        <v>2</v>
      </c>
      <c r="H54" s="36" t="s">
        <v>18</v>
      </c>
      <c r="I54" s="37">
        <v>0</v>
      </c>
      <c r="J54" s="53" t="s">
        <v>27</v>
      </c>
      <c r="K54" s="39">
        <f t="shared" si="36"/>
      </c>
      <c r="L54" s="54">
        <f>IF(Facit!L54="","",Facit!L54)</f>
      </c>
      <c r="M54" s="55" t="s">
        <v>18</v>
      </c>
      <c r="N54" s="56">
        <f>IF(Facit!N54="","",Facit!N54)</f>
      </c>
      <c r="O54" s="43">
        <f t="shared" si="37"/>
      </c>
      <c r="P54" s="44">
        <f t="shared" si="38"/>
      </c>
      <c r="Q54" s="45">
        <f t="shared" si="39"/>
      </c>
      <c r="R54" s="57" t="s">
        <v>20</v>
      </c>
      <c r="S54" s="47" t="s">
        <v>21</v>
      </c>
      <c r="T54" s="58" t="s">
        <v>137</v>
      </c>
      <c r="U54" s="59">
        <f>IF(AND(Facit!T54="",Facit!T55=""),"",IF(T54=Facit!T54,5,IF(T54=Facit!T55,3,0)))</f>
      </c>
      <c r="V54" s="60" t="s">
        <v>20</v>
      </c>
      <c r="W54" s="61" t="s">
        <v>21</v>
      </c>
    </row>
    <row r="55" ht="12" customHeight="1">
      <c r="A55" s="30">
        <v>31</v>
      </c>
      <c r="B55" s="31" t="s">
        <v>47</v>
      </c>
      <c r="C55" s="32" t="s">
        <v>128</v>
      </c>
      <c r="D55" s="33" t="s">
        <v>16</v>
      </c>
      <c r="E55" s="31" t="s">
        <v>138</v>
      </c>
      <c r="F55" s="34">
        <f t="shared" si="35"/>
      </c>
      <c r="G55" s="35">
        <v>1</v>
      </c>
      <c r="H55" s="36" t="s">
        <v>18</v>
      </c>
      <c r="I55" s="37">
        <v>0</v>
      </c>
      <c r="J55" s="53" t="s">
        <v>19</v>
      </c>
      <c r="K55" s="39">
        <f t="shared" si="36"/>
      </c>
      <c r="L55" s="54">
        <f>IF(Facit!L55="","",Facit!L55)</f>
      </c>
      <c r="M55" s="55" t="s">
        <v>18</v>
      </c>
      <c r="N55" s="56">
        <f>IF(Facit!N55="","",Facit!N55)</f>
      </c>
      <c r="O55" s="43">
        <f t="shared" si="37"/>
      </c>
      <c r="P55" s="44">
        <f t="shared" si="38"/>
      </c>
      <c r="Q55" s="45">
        <f t="shared" si="39"/>
      </c>
      <c r="R55" s="57" t="s">
        <v>20</v>
      </c>
      <c r="S55" s="47" t="s">
        <v>21</v>
      </c>
      <c r="T55" s="58" t="s">
        <v>139</v>
      </c>
      <c r="U55" s="59">
        <f>IF(AND(Facit!T54="",Facit!T55=""),"",IF(T55=Facit!T55,5,IF(T55=Facit!T54,3,0)))</f>
      </c>
      <c r="V55" s="63" t="s">
        <v>20</v>
      </c>
      <c r="W55" s="61" t="s">
        <v>21</v>
      </c>
    </row>
    <row r="56" ht="12" customHeight="1">
      <c r="A56" s="30">
        <v>32</v>
      </c>
      <c r="B56" s="31" t="s">
        <v>14</v>
      </c>
      <c r="C56" s="32" t="s">
        <v>128</v>
      </c>
      <c r="D56" s="52" t="s">
        <v>25</v>
      </c>
      <c r="E56" s="31" t="s">
        <v>140</v>
      </c>
      <c r="F56" s="34">
        <f t="shared" si="35"/>
      </c>
      <c r="G56" s="35">
        <v>3</v>
      </c>
      <c r="H56" s="36" t="s">
        <v>18</v>
      </c>
      <c r="I56" s="37">
        <v>0</v>
      </c>
      <c r="J56" s="53" t="s">
        <v>27</v>
      </c>
      <c r="K56" s="39">
        <f t="shared" si="36"/>
      </c>
      <c r="L56" s="54">
        <f>IF(Facit!L56="","",Facit!L56)</f>
      </c>
      <c r="M56" s="55" t="s">
        <v>18</v>
      </c>
      <c r="N56" s="56">
        <f>IF(Facit!N56="","",Facit!N56)</f>
      </c>
      <c r="O56" s="43">
        <f t="shared" si="37"/>
      </c>
      <c r="P56" s="44">
        <f t="shared" si="38"/>
      </c>
      <c r="Q56" s="45">
        <f t="shared" si="39"/>
      </c>
      <c r="R56" s="57" t="s">
        <v>20</v>
      </c>
      <c r="S56" s="47" t="s">
        <v>21</v>
      </c>
      <c r="T56" s="20"/>
      <c r="U56" s="21"/>
      <c r="V56" s="21"/>
      <c r="W56" s="17"/>
    </row>
    <row r="57" ht="12" customHeight="1">
      <c r="A57" s="30">
        <v>47</v>
      </c>
      <c r="B57" s="31" t="s">
        <v>29</v>
      </c>
      <c r="C57" s="32" t="s">
        <v>130</v>
      </c>
      <c r="D57" s="52" t="s">
        <v>25</v>
      </c>
      <c r="E57" s="31" t="s">
        <v>141</v>
      </c>
      <c r="F57" s="34">
        <f t="shared" si="35"/>
      </c>
      <c r="G57" s="35">
        <v>1</v>
      </c>
      <c r="H57" s="36" t="s">
        <v>18</v>
      </c>
      <c r="I57" s="37">
        <v>1</v>
      </c>
      <c r="J57" s="53" t="s">
        <v>19</v>
      </c>
      <c r="K57" s="39">
        <f t="shared" si="36"/>
      </c>
      <c r="L57" s="54">
        <f>IF(Facit!L57="","",Facit!L57)</f>
      </c>
      <c r="M57" s="55" t="s">
        <v>18</v>
      </c>
      <c r="N57" s="56">
        <f>IF(Facit!N57="","",Facit!N57)</f>
      </c>
      <c r="O57" s="43">
        <f t="shared" si="37"/>
      </c>
      <c r="P57" s="44">
        <f t="shared" si="38"/>
      </c>
      <c r="Q57" s="45">
        <f t="shared" si="39"/>
      </c>
      <c r="R57" s="57" t="s">
        <v>20</v>
      </c>
      <c r="S57" s="47" t="s">
        <v>21</v>
      </c>
      <c r="T57" s="20"/>
      <c r="U57" s="21"/>
      <c r="V57" s="21"/>
      <c r="W57" s="17"/>
    </row>
    <row r="58">
      <c r="A58" s="90">
        <v>48</v>
      </c>
      <c r="B58" s="91" t="s">
        <v>41</v>
      </c>
      <c r="C58" s="92" t="s">
        <v>130</v>
      </c>
      <c r="D58" s="52" t="s">
        <v>25</v>
      </c>
      <c r="E58" s="91" t="s">
        <v>142</v>
      </c>
      <c r="F58" s="34">
        <f t="shared" si="35"/>
      </c>
      <c r="G58" s="35">
        <v>2</v>
      </c>
      <c r="H58" s="36" t="s">
        <v>18</v>
      </c>
      <c r="I58" s="37">
        <v>1</v>
      </c>
      <c r="J58" s="67" t="s">
        <v>19</v>
      </c>
      <c r="K58" s="39">
        <f t="shared" si="36"/>
      </c>
      <c r="L58" s="68">
        <f>IF(Facit!L58="","",Facit!L58)</f>
      </c>
      <c r="M58" s="69" t="s">
        <v>18</v>
      </c>
      <c r="N58" s="70">
        <f>IF(Facit!N58="","",Facit!N58)</f>
      </c>
      <c r="O58" s="83">
        <f t="shared" si="37"/>
      </c>
      <c r="P58" s="44">
        <f t="shared" si="38"/>
      </c>
      <c r="Q58" s="45">
        <f t="shared" si="39"/>
      </c>
      <c r="R58" s="57" t="s">
        <v>20</v>
      </c>
      <c r="S58" s="47" t="s">
        <v>21</v>
      </c>
      <c r="T58" s="93" t="s">
        <v>143</v>
      </c>
      <c r="U58" s="94">
        <f>SUM(Q4:Q58)+SUM(U5:U55)</f>
      </c>
      <c r="V58" s="95" t="s">
        <v>20</v>
      </c>
      <c r="W58" s="96" t="s">
        <v>144</v>
      </c>
    </row>
    <row r="59">
      <c r="F59" s="97"/>
      <c r="G59" s="98"/>
      <c r="H59" s="99"/>
      <c r="I59" s="100"/>
      <c r="J59" s="101"/>
      <c r="K59" s="88"/>
    </row>
    <row r="60">
      <c r="A60" s="102" t="s">
        <v>145</v>
      </c>
      <c r="B60" s="103"/>
      <c r="C60" s="25"/>
      <c r="D60" s="25"/>
      <c r="E60" s="24"/>
      <c r="F60" s="25"/>
      <c r="G60" s="26"/>
      <c r="H60" s="25"/>
      <c r="I60" s="26"/>
      <c r="J60" s="27"/>
      <c r="K60" s="24"/>
      <c r="L60" s="15"/>
      <c r="M60" s="15"/>
      <c r="N60" s="15"/>
      <c r="O60" s="15"/>
      <c r="P60" s="15"/>
      <c r="Q60" s="28"/>
      <c r="R60" s="28"/>
      <c r="S60" s="104"/>
      <c r="T60" s="48" t="s">
        <v>146</v>
      </c>
      <c r="U60" s="105"/>
      <c r="V60" s="21"/>
      <c r="W60" s="17"/>
      <c r="X60" s="81" t="s">
        <v>147</v>
      </c>
    </row>
    <row r="61">
      <c r="A61" s="106">
        <v>49</v>
      </c>
      <c r="B61" s="31" t="s">
        <v>47</v>
      </c>
      <c r="C61" s="32" t="s">
        <v>148</v>
      </c>
      <c r="D61" s="33" t="s">
        <v>16</v>
      </c>
      <c r="E61" s="31">
        <f>"A1–B2 "&amp;T5&amp;"-"&amp;T13</f>
      </c>
      <c r="F61" s="14"/>
      <c r="G61" s="19"/>
      <c r="H61" s="14"/>
      <c r="I61" s="19"/>
      <c r="J61" s="38"/>
      <c r="K61" s="107">
        <f ref="K61:K68" t="shared" si="40">IF(AND(L61="",N61=""),"",IF(L61&gt;N61,1,IF(L61=N61,"X",2)))</f>
      </c>
      <c r="L61" s="108"/>
      <c r="M61" s="43" t="s">
        <v>18</v>
      </c>
      <c r="N61" s="109"/>
      <c r="O61" s="110"/>
      <c r="P61" s="110"/>
      <c r="Q61" s="111"/>
      <c r="R61" s="28"/>
      <c r="S61" s="112"/>
      <c r="T61" s="58" t="s">
        <v>199</v>
      </c>
      <c r="U61" s="45">
        <f>IF(OR(Facit!$T$61&lt;&gt;"",Facit!$T$62&lt;&gt;"",Facit!$T$63&lt;&gt;"",Facit!$T$64&lt;&gt;"",Facit!$T$65&lt;&gt;"",Facit!$T$66&lt;&gt;"",Facit!$T$67&lt;&gt;"",Facit!$T$68&lt;&gt;""),IF(ISNA(VLOOKUP(T61,Facit!$T$61:$T$68,1,0))=0,8,0),"")</f>
      </c>
      <c r="V61" s="113" t="s">
        <v>20</v>
      </c>
      <c r="W61" s="114" t="s">
        <v>151</v>
      </c>
      <c r="X61" s="82" t="s">
        <v>152</v>
      </c>
    </row>
    <row r="62">
      <c r="A62" s="106">
        <v>50</v>
      </c>
      <c r="B62" s="31" t="s">
        <v>37</v>
      </c>
      <c r="C62" s="32" t="s">
        <v>148</v>
      </c>
      <c r="D62" s="33" t="s">
        <v>25</v>
      </c>
      <c r="E62" s="31">
        <f>"C1–D2 "&amp;T19&amp;"-"&amp;T27</f>
      </c>
      <c r="F62" s="14"/>
      <c r="G62" s="19"/>
      <c r="H62" s="14"/>
      <c r="I62" s="19"/>
      <c r="J62" s="53"/>
      <c r="K62" s="107">
        <f t="shared" si="40"/>
      </c>
      <c r="L62" s="115"/>
      <c r="M62" s="55" t="s">
        <v>18</v>
      </c>
      <c r="N62" s="116"/>
      <c r="O62" s="110"/>
      <c r="P62" s="110"/>
      <c r="Q62" s="111"/>
      <c r="R62" s="28"/>
      <c r="S62" s="112"/>
      <c r="T62" s="58" t="s">
        <v>50</v>
      </c>
      <c r="U62" s="45">
        <f>IF(OR(Facit!$T$61&lt;&gt;"",Facit!$T$62&lt;&gt;"",Facit!$T$63&lt;&gt;"",Facit!$T$64&lt;&gt;"",Facit!$T$65&lt;&gt;"",Facit!$T$66&lt;&gt;"",Facit!$T$67&lt;&gt;"",Facit!$T$68&lt;&gt;""),IF(ISNA(VLOOKUP(T62,Facit!$T$61:$T$68,1,0))=0,8,0),"")</f>
      </c>
      <c r="V62" s="46" t="s">
        <v>20</v>
      </c>
      <c r="W62" s="61" t="s">
        <v>151</v>
      </c>
      <c r="X62" s="82" t="s">
        <v>155</v>
      </c>
    </row>
    <row r="63">
      <c r="A63" s="106">
        <v>51</v>
      </c>
      <c r="B63" s="31" t="s">
        <v>41</v>
      </c>
      <c r="C63" s="32" t="s">
        <v>156</v>
      </c>
      <c r="D63" s="33" t="s">
        <v>16</v>
      </c>
      <c r="E63" s="15">
        <f>"D1–C2 "&amp;T26&amp;"-"&amp;T20</f>
      </c>
      <c r="F63" s="14"/>
      <c r="G63" s="19"/>
      <c r="H63" s="14"/>
      <c r="I63" s="19"/>
      <c r="J63" s="53"/>
      <c r="K63" s="107">
        <f t="shared" si="40"/>
      </c>
      <c r="L63" s="115"/>
      <c r="M63" s="55" t="s">
        <v>18</v>
      </c>
      <c r="N63" s="116"/>
      <c r="O63" s="110"/>
      <c r="P63" s="110"/>
      <c r="Q63" s="111"/>
      <c r="R63" s="28"/>
      <c r="S63" s="112"/>
      <c r="T63" s="58" t="s">
        <v>64</v>
      </c>
      <c r="U63" s="45">
        <f>IF(OR(Facit!$T$61&lt;&gt;"",Facit!$T$62&lt;&gt;"",Facit!$T$63&lt;&gt;"",Facit!$T$64&lt;&gt;"",Facit!$T$65&lt;&gt;"",Facit!$T$66&lt;&gt;"",Facit!$T$67&lt;&gt;"",Facit!$T$68&lt;&gt;""),IF(ISNA(VLOOKUP(T63,Facit!$T$61:$T$68,1,0))=0,8,0),"")</f>
      </c>
      <c r="V63" s="57" t="s">
        <v>20</v>
      </c>
      <c r="W63" s="117" t="s">
        <v>151</v>
      </c>
    </row>
    <row r="64">
      <c r="A64" s="106">
        <v>52</v>
      </c>
      <c r="B64" s="31" t="s">
        <v>14</v>
      </c>
      <c r="C64" s="32" t="s">
        <v>156</v>
      </c>
      <c r="D64" s="33" t="s">
        <v>25</v>
      </c>
      <c r="E64" s="15">
        <f>"B1–A2 "&amp;T12&amp;"-"&amp;T6</f>
      </c>
      <c r="F64" s="14"/>
      <c r="G64" s="19"/>
      <c r="H64" s="14"/>
      <c r="I64" s="19"/>
      <c r="J64" s="53"/>
      <c r="K64" s="107">
        <f t="shared" si="40"/>
      </c>
      <c r="L64" s="115"/>
      <c r="M64" s="55" t="s">
        <v>18</v>
      </c>
      <c r="N64" s="116"/>
      <c r="O64" s="110"/>
      <c r="P64" s="110"/>
      <c r="Q64" s="118"/>
      <c r="R64" s="15"/>
      <c r="S64" s="20"/>
      <c r="T64" s="119" t="s">
        <v>127</v>
      </c>
      <c r="U64" s="45">
        <f>IF(OR(Facit!$T$61&lt;&gt;"",Facit!$T$62&lt;&gt;"",Facit!$T$63&lt;&gt;"",Facit!$T$64&lt;&gt;"",Facit!$T$65&lt;&gt;"",Facit!$T$66&lt;&gt;"",Facit!$T$67&lt;&gt;"",Facit!$T$68&lt;&gt;""),IF(ISNA(VLOOKUP(T64,Facit!$T$61:$T$68,1,0))=0,8,0),"")</f>
      </c>
      <c r="V64" s="57" t="s">
        <v>20</v>
      </c>
      <c r="W64" s="117" t="s">
        <v>151</v>
      </c>
      <c r="X64" s="85" t="s">
        <v>159</v>
      </c>
    </row>
    <row r="65">
      <c r="A65" s="106">
        <v>53</v>
      </c>
      <c r="B65" s="31" t="s">
        <v>55</v>
      </c>
      <c r="C65" s="32" t="s">
        <v>160</v>
      </c>
      <c r="D65" s="33" t="s">
        <v>16</v>
      </c>
      <c r="E65" s="31">
        <f>"E1–F2 "&amp;T33&amp;"-"&amp;T41</f>
      </c>
      <c r="F65" s="14"/>
      <c r="G65" s="19"/>
      <c r="H65" s="14"/>
      <c r="I65" s="19"/>
      <c r="J65" s="53"/>
      <c r="K65" s="107">
        <f t="shared" si="40"/>
      </c>
      <c r="L65" s="115"/>
      <c r="M65" s="55" t="s">
        <v>18</v>
      </c>
      <c r="N65" s="116"/>
      <c r="O65" s="110"/>
      <c r="P65" s="110"/>
      <c r="Q65" s="111"/>
      <c r="R65" s="28"/>
      <c r="S65" s="112"/>
      <c r="T65" s="58" t="s">
        <v>125</v>
      </c>
      <c r="U65" s="45">
        <f>IF(OR(Facit!$T$61&lt;&gt;"",Facit!$T$62&lt;&gt;"",Facit!$T$63&lt;&gt;"",Facit!$T$64&lt;&gt;"",Facit!$T$65&lt;&gt;"",Facit!$T$66&lt;&gt;"",Facit!$T$67&lt;&gt;"",Facit!$T$68&lt;&gt;""),IF(ISNA(VLOOKUP(T65,Facit!$T$61:$T$68,1,0))=0,8,0),"")</f>
      </c>
      <c r="V65" s="113" t="s">
        <v>20</v>
      </c>
      <c r="W65" s="114" t="s">
        <v>151</v>
      </c>
      <c r="X65" s="87" t="s">
        <v>163</v>
      </c>
    </row>
    <row r="66">
      <c r="A66" s="106">
        <v>54</v>
      </c>
      <c r="B66" s="31" t="s">
        <v>14</v>
      </c>
      <c r="C66" s="32" t="s">
        <v>160</v>
      </c>
      <c r="D66" s="33" t="s">
        <v>25</v>
      </c>
      <c r="E66" s="31">
        <f>"G1–H2 "&amp;T47&amp;"-"&amp;T55</f>
      </c>
      <c r="F66" s="14"/>
      <c r="G66" s="19"/>
      <c r="H66" s="14"/>
      <c r="I66" s="19"/>
      <c r="J66" s="53"/>
      <c r="K66" s="120">
        <f t="shared" si="40"/>
      </c>
      <c r="L66" s="55"/>
      <c r="M66" s="55" t="s">
        <v>18</v>
      </c>
      <c r="N66" s="55"/>
      <c r="O66" s="20"/>
      <c r="P66" s="110"/>
      <c r="Q66" s="111"/>
      <c r="R66" s="28"/>
      <c r="S66" s="112"/>
      <c r="T66" s="58" t="s">
        <v>114</v>
      </c>
      <c r="U66" s="45">
        <f>IF(OR(Facit!$T$61&lt;&gt;"",Facit!$T$62&lt;&gt;"",Facit!$T$63&lt;&gt;"",Facit!$T$64&lt;&gt;"",Facit!$T$65&lt;&gt;"",Facit!$T$66&lt;&gt;"",Facit!$T$67&lt;&gt;"",Facit!$T$68&lt;&gt;""),IF(ISNA(VLOOKUP(T66,Facit!$T$61:$T$68,1,0))=0,8,0),"")</f>
      </c>
      <c r="V66" s="46" t="s">
        <v>20</v>
      </c>
      <c r="W66" s="61" t="s">
        <v>151</v>
      </c>
      <c r="X66" s="87" t="s">
        <v>166</v>
      </c>
    </row>
    <row r="67">
      <c r="A67" s="106">
        <v>55</v>
      </c>
      <c r="B67" s="31" t="s">
        <v>29</v>
      </c>
      <c r="C67" s="32" t="s">
        <v>167</v>
      </c>
      <c r="D67" s="33" t="s">
        <v>16</v>
      </c>
      <c r="E67" s="31">
        <f>"F1–E2 "&amp;T40&amp;"-"&amp;T34</f>
      </c>
      <c r="F67" s="14"/>
      <c r="G67" s="19"/>
      <c r="H67" s="14"/>
      <c r="I67" s="19"/>
      <c r="J67" s="53"/>
      <c r="K67" s="107">
        <f t="shared" si="40"/>
      </c>
      <c r="L67" s="115"/>
      <c r="M67" s="55" t="s">
        <v>18</v>
      </c>
      <c r="N67" s="116"/>
      <c r="O67" s="110"/>
      <c r="P67" s="110"/>
      <c r="Q67" s="111"/>
      <c r="R67" s="28"/>
      <c r="S67" s="112"/>
      <c r="T67" s="58" t="s">
        <v>204</v>
      </c>
      <c r="U67" s="45">
        <f>IF(OR(Facit!$T$61&lt;&gt;"",Facit!$T$62&lt;&gt;"",Facit!$T$63&lt;&gt;"",Facit!$T$64&lt;&gt;"",Facit!$T$65&lt;&gt;"",Facit!$T$66&lt;&gt;"",Facit!$T$67&lt;&gt;"",Facit!$T$68&lt;&gt;""),IF(ISNA(VLOOKUP(T67,Facit!$T$61:$T$68,1,0))=0,8,0),"")</f>
      </c>
      <c r="V67" s="57" t="s">
        <v>20</v>
      </c>
      <c r="W67" s="117" t="s">
        <v>151</v>
      </c>
    </row>
    <row r="68">
      <c r="A68" s="90">
        <v>56</v>
      </c>
      <c r="B68" s="91" t="s">
        <v>24</v>
      </c>
      <c r="C68" s="32" t="s">
        <v>167</v>
      </c>
      <c r="D68" s="33" t="s">
        <v>25</v>
      </c>
      <c r="E68" s="121">
        <f>"H1–G2 "&amp;T54&amp;"-"&amp;T48</f>
      </c>
      <c r="F68" s="25"/>
      <c r="G68" s="26"/>
      <c r="H68" s="25"/>
      <c r="I68" s="26"/>
      <c r="J68" s="67"/>
      <c r="K68" s="122">
        <f t="shared" si="40"/>
      </c>
      <c r="L68" s="123"/>
      <c r="M68" s="124" t="s">
        <v>18</v>
      </c>
      <c r="N68" s="125"/>
      <c r="O68" s="110"/>
      <c r="P68" s="110"/>
      <c r="Q68" s="118"/>
      <c r="R68" s="15"/>
      <c r="S68" s="20"/>
      <c r="T68" s="119" t="s">
        <v>199</v>
      </c>
      <c r="U68" s="45">
        <f>IF(OR(Facit!$T$61&lt;&gt;"",Facit!$T$62&lt;&gt;"",Facit!$T$63&lt;&gt;"",Facit!$T$64&lt;&gt;"",Facit!$T$65&lt;&gt;"",Facit!$T$66&lt;&gt;"",Facit!$T$67&lt;&gt;"",Facit!$T$68&lt;&gt;""),IF(ISNA(VLOOKUP(T68,Facit!$T$61:$T$68,1,0))=0,8,0),"")</f>
      </c>
      <c r="V68" s="57" t="s">
        <v>20</v>
      </c>
      <c r="W68" s="117" t="s">
        <v>151</v>
      </c>
    </row>
    <row r="69">
      <c r="A69" s="126"/>
      <c r="B69" s="15"/>
      <c r="C69" s="14"/>
      <c r="D69" s="14"/>
      <c r="E69" s="15"/>
      <c r="F69" s="14"/>
      <c r="G69" s="19"/>
      <c r="H69" s="14"/>
      <c r="I69" s="19"/>
      <c r="J69" s="17"/>
      <c r="K69" s="15"/>
      <c r="L69" s="15"/>
      <c r="M69" s="14"/>
      <c r="N69" s="15"/>
      <c r="O69" s="15"/>
      <c r="P69" s="15"/>
      <c r="Q69" s="28"/>
      <c r="R69" s="28"/>
      <c r="S69" s="17"/>
      <c r="T69" s="15"/>
      <c r="U69" s="21"/>
      <c r="V69" s="21"/>
      <c r="W69" s="17"/>
    </row>
    <row r="70">
      <c r="A70" s="102" t="s">
        <v>171</v>
      </c>
      <c r="B70" s="103"/>
      <c r="C70" s="25"/>
      <c r="D70" s="25"/>
      <c r="E70" s="127"/>
      <c r="F70" s="24"/>
      <c r="G70" s="26"/>
      <c r="H70" s="25"/>
      <c r="I70" s="26"/>
      <c r="J70" s="27"/>
      <c r="K70" s="24"/>
      <c r="L70" s="15"/>
      <c r="M70" s="14"/>
      <c r="N70" s="15"/>
      <c r="O70" s="15"/>
      <c r="P70" s="15"/>
      <c r="Q70" s="28"/>
      <c r="R70" s="28"/>
      <c r="S70" s="104"/>
      <c r="T70" s="48" t="s">
        <v>172</v>
      </c>
      <c r="U70" s="21"/>
      <c r="V70" s="21"/>
      <c r="W70" s="17"/>
    </row>
    <row r="71">
      <c r="A71" s="106">
        <v>57</v>
      </c>
      <c r="B71" s="31" t="s">
        <v>47</v>
      </c>
      <c r="C71" s="32" t="s">
        <v>173</v>
      </c>
      <c r="D71" s="33" t="s">
        <v>16</v>
      </c>
      <c r="E71" s="31">
        <f>"Vinnarna 53–54 "&amp;T65&amp;"-"&amp;T66</f>
      </c>
      <c r="F71" s="14"/>
      <c r="G71" s="19"/>
      <c r="H71" s="14"/>
      <c r="I71" s="19"/>
      <c r="J71" s="53"/>
      <c r="K71" s="14">
        <f>IF(AND(L71="",N71=""),"",IF(L71&gt;N71,1,IF(L71=N71,"X",2)))</f>
      </c>
      <c r="L71" s="108"/>
      <c r="M71" s="43" t="s">
        <v>18</v>
      </c>
      <c r="N71" s="109"/>
      <c r="O71" s="110"/>
      <c r="P71" s="110"/>
      <c r="Q71" s="111"/>
      <c r="R71" s="28"/>
      <c r="S71" s="112"/>
      <c r="T71" s="58" t="s">
        <v>137</v>
      </c>
      <c r="U71" s="45">
        <f>IF(OR(Facit!$T$71&lt;&gt;"",Facit!$T$72&lt;&gt;"",Facit!$T$73&lt;&gt;"",Facit!$T$74&lt;&gt;""),IF(ISNA(VLOOKUP(T71,Facit!$T$71:$T$74,1,0))=0,12,0),"")</f>
      </c>
      <c r="V71" s="46" t="s">
        <v>20</v>
      </c>
      <c r="W71" s="61" t="s">
        <v>174</v>
      </c>
    </row>
    <row r="72">
      <c r="A72" s="106">
        <v>58</v>
      </c>
      <c r="B72" s="31" t="s">
        <v>14</v>
      </c>
      <c r="C72" s="32" t="s">
        <v>173</v>
      </c>
      <c r="D72" s="33" t="s">
        <v>25</v>
      </c>
      <c r="E72" s="31">
        <f>"Vinnarna 49–50 "&amp;T61&amp;"-"&amp;T62</f>
      </c>
      <c r="F72" s="14"/>
      <c r="G72" s="19"/>
      <c r="H72" s="14"/>
      <c r="I72" s="19"/>
      <c r="J72" s="53"/>
      <c r="K72" s="120">
        <f>IF(AND(L72="",N72=""),"",IF(L72&gt;N72,1,IF(L72=N72,"X",2)))</f>
      </c>
      <c r="L72" s="55"/>
      <c r="M72" s="55" t="s">
        <v>18</v>
      </c>
      <c r="N72" s="55"/>
      <c r="O72" s="110"/>
      <c r="P72" s="110"/>
      <c r="Q72" s="110"/>
      <c r="R72" s="20"/>
      <c r="S72" s="112"/>
      <c r="T72" s="58" t="s">
        <v>50</v>
      </c>
      <c r="U72" s="45">
        <f>IF(OR(Facit!$T$71&lt;&gt;"",Facit!$T$72&lt;&gt;"",Facit!$T$73&lt;&gt;"",Facit!$T$74&lt;&gt;""),IF(ISNA(VLOOKUP(T72,Facit!$T$71:$T$74,1,0))=0,12,0),"")</f>
      </c>
      <c r="V72" s="57" t="s">
        <v>20</v>
      </c>
      <c r="W72" s="61" t="s">
        <v>174</v>
      </c>
      <c r="X72" s="87" t="s">
        <v>175</v>
      </c>
    </row>
    <row r="73">
      <c r="A73" s="106">
        <v>59</v>
      </c>
      <c r="B73" s="31" t="s">
        <v>24</v>
      </c>
      <c r="C73" s="32" t="s">
        <v>176</v>
      </c>
      <c r="D73" s="33" t="s">
        <v>16</v>
      </c>
      <c r="E73" s="31">
        <f>"Vinnarna 52–51 "&amp;T64&amp;"-"&amp;T63</f>
      </c>
      <c r="F73" s="14"/>
      <c r="G73" s="19"/>
      <c r="H73" s="14"/>
      <c r="I73" s="19"/>
      <c r="J73" s="53"/>
      <c r="K73" s="14">
        <f>IF(AND(L73="",N73=""),"",IF(L73&gt;N73,1,IF(L73=N73,"X",2)))</f>
      </c>
      <c r="L73" s="115"/>
      <c r="M73" s="55" t="s">
        <v>18</v>
      </c>
      <c r="N73" s="116"/>
      <c r="O73" s="110"/>
      <c r="P73" s="110"/>
      <c r="Q73" s="111"/>
      <c r="R73" s="28"/>
      <c r="S73" s="112"/>
      <c r="T73" s="58" t="s">
        <v>82</v>
      </c>
      <c r="U73" s="45">
        <f>IF(OR(Facit!$T$71&lt;&gt;"",Facit!$T$72&lt;&gt;"",Facit!$T$73&lt;&gt;"",Facit!$T$74&lt;&gt;""),IF(ISNA(VLOOKUP(T73,Facit!$T$71:$T$74,1,0))=0,12,0),"")</f>
      </c>
      <c r="V73" s="46" t="s">
        <v>20</v>
      </c>
      <c r="W73" s="61" t="s">
        <v>174</v>
      </c>
      <c r="X73" s="87" t="s">
        <v>177</v>
      </c>
    </row>
    <row r="74">
      <c r="A74" s="90">
        <v>60</v>
      </c>
      <c r="B74" s="91" t="s">
        <v>14</v>
      </c>
      <c r="C74" s="92" t="s">
        <v>176</v>
      </c>
      <c r="D74" s="33" t="s">
        <v>25</v>
      </c>
      <c r="E74" s="91">
        <f>"Vinnarna 55–56 "&amp;T67&amp;"-"&amp;T68</f>
      </c>
      <c r="F74" s="25"/>
      <c r="G74" s="26"/>
      <c r="H74" s="25"/>
      <c r="I74" s="26"/>
      <c r="J74" s="67"/>
      <c r="K74" s="25">
        <f>IF(AND(L74="",N74=""),"",IF(L74&gt;N74,1,IF(L74=N74,"X",2)))</f>
      </c>
      <c r="L74" s="123"/>
      <c r="M74" s="124" t="s">
        <v>18</v>
      </c>
      <c r="N74" s="125"/>
      <c r="O74" s="110"/>
      <c r="P74" s="110"/>
      <c r="Q74" s="110"/>
      <c r="R74" s="20"/>
      <c r="S74" s="112"/>
      <c r="T74" s="58" t="s">
        <v>199</v>
      </c>
      <c r="U74" s="45">
        <f>IF(OR(Facit!$T$71&lt;&gt;"",Facit!$T$72&lt;&gt;"",Facit!$T$73&lt;&gt;"",Facit!$T$74&lt;&gt;""),IF(ISNA(VLOOKUP(T74,Facit!$T$71:$T$74,1,0))=0,12,0),"")</f>
      </c>
      <c r="V74" s="57" t="s">
        <v>20</v>
      </c>
      <c r="W74" s="61" t="s">
        <v>174</v>
      </c>
    </row>
    <row r="75">
      <c r="A75" s="126"/>
      <c r="B75" s="15"/>
      <c r="C75" s="14"/>
      <c r="D75" s="14"/>
      <c r="E75" s="15"/>
      <c r="F75" s="14"/>
      <c r="G75" s="19"/>
      <c r="H75" s="14"/>
      <c r="I75" s="19"/>
      <c r="J75" s="17"/>
      <c r="K75" s="15"/>
      <c r="L75" s="15"/>
      <c r="M75" s="14"/>
      <c r="N75" s="15"/>
      <c r="O75" s="15"/>
      <c r="P75" s="15"/>
      <c r="Q75" s="28"/>
      <c r="R75" s="28"/>
      <c r="S75" s="17"/>
      <c r="T75" s="15"/>
      <c r="U75" s="21"/>
      <c r="V75" s="21"/>
      <c r="W75" s="17"/>
    </row>
    <row r="76">
      <c r="A76" s="102" t="s">
        <v>178</v>
      </c>
      <c r="B76" s="103"/>
      <c r="C76" s="25"/>
      <c r="D76" s="25"/>
      <c r="E76" s="24"/>
      <c r="F76" s="25"/>
      <c r="G76" s="26"/>
      <c r="H76" s="25"/>
      <c r="I76" s="26"/>
      <c r="J76" s="27"/>
      <c r="K76" s="24"/>
      <c r="L76" s="24"/>
      <c r="M76" s="14"/>
      <c r="N76" s="15"/>
      <c r="O76" s="15"/>
      <c r="P76" s="15"/>
      <c r="Q76" s="28"/>
      <c r="R76" s="28"/>
      <c r="S76" s="104"/>
      <c r="T76" s="48" t="s">
        <v>179</v>
      </c>
      <c r="U76" s="21"/>
      <c r="V76" s="21"/>
      <c r="W76" s="17"/>
    </row>
    <row r="77">
      <c r="A77" s="106">
        <v>61</v>
      </c>
      <c r="B77" s="31" t="s">
        <v>24</v>
      </c>
      <c r="C77" s="32" t="s">
        <v>180</v>
      </c>
      <c r="D77" s="33" t="s">
        <v>25</v>
      </c>
      <c r="E77" s="31">
        <f>"Vinnarna 58–57 "&amp;T72&amp;"-"&amp;T71</f>
      </c>
      <c r="F77" s="14"/>
      <c r="G77" s="19"/>
      <c r="H77" s="14"/>
      <c r="I77" s="19"/>
      <c r="J77" s="53"/>
      <c r="K77" s="14">
        <f>IF(AND(L77="",N77=""),"",IF(L77&gt;N77,1,IF(L77=N77,"X",2)))</f>
      </c>
      <c r="L77" s="108"/>
      <c r="M77" s="43" t="s">
        <v>18</v>
      </c>
      <c r="N77" s="109"/>
      <c r="O77" s="110"/>
      <c r="P77" s="110"/>
      <c r="Q77" s="111"/>
      <c r="R77" s="28"/>
      <c r="S77" s="112"/>
      <c r="T77" s="58" t="s">
        <v>82</v>
      </c>
      <c r="U77" s="45">
        <f>IF(OR(Facit!$T$77&lt;&gt;"",Facit!$T$78&lt;&gt;""),IF(ISNA(VLOOKUP(T77,Facit!$T$77:$T$78,1,0))=0,16,0),"")</f>
      </c>
      <c r="V77" s="46" t="s">
        <v>20</v>
      </c>
      <c r="W77" s="61" t="s">
        <v>181</v>
      </c>
      <c r="X77" s="87" t="s">
        <v>182</v>
      </c>
    </row>
    <row r="78">
      <c r="A78" s="90">
        <v>62</v>
      </c>
      <c r="B78" s="91" t="s">
        <v>55</v>
      </c>
      <c r="C78" s="92" t="s">
        <v>183</v>
      </c>
      <c r="D78" s="33" t="s">
        <v>25</v>
      </c>
      <c r="E78" s="91">
        <f>"Vinnarna 59–60 "&amp;T73&amp;"-"&amp;T74</f>
      </c>
      <c r="F78" s="25"/>
      <c r="G78" s="26"/>
      <c r="H78" s="25"/>
      <c r="I78" s="26"/>
      <c r="J78" s="67"/>
      <c r="K78" s="25">
        <f>IF(AND(L78="",N78=""),"",IF(L78&gt;N78,1,IF(L78=N78,"X",2)))</f>
      </c>
      <c r="L78" s="123"/>
      <c r="M78" s="124" t="s">
        <v>18</v>
      </c>
      <c r="N78" s="125"/>
      <c r="O78" s="110"/>
      <c r="P78" s="110"/>
      <c r="Q78" s="110"/>
      <c r="R78" s="20"/>
      <c r="S78" s="112"/>
      <c r="T78" s="58" t="s">
        <v>50</v>
      </c>
      <c r="U78" s="45">
        <f>IF(OR(Facit!$T$77&lt;&gt;"",Facit!$T$78&lt;&gt;""),IF(ISNA(VLOOKUP(T78,Facit!$T$77:$T$78,1,0))=0,16,0),"")</f>
      </c>
      <c r="V78" s="57" t="s">
        <v>20</v>
      </c>
      <c r="W78" s="117" t="s">
        <v>181</v>
      </c>
      <c r="X78" s="87" t="s">
        <v>184</v>
      </c>
    </row>
    <row r="79">
      <c r="A79" s="126"/>
      <c r="B79" s="15"/>
      <c r="C79" s="14"/>
      <c r="D79" s="14"/>
      <c r="E79" s="15"/>
      <c r="F79" s="14"/>
      <c r="G79" s="19"/>
      <c r="H79" s="14"/>
      <c r="I79" s="19"/>
      <c r="J79" s="17"/>
      <c r="K79" s="15"/>
      <c r="L79" s="15"/>
      <c r="M79" s="14"/>
      <c r="N79" s="15"/>
      <c r="O79" s="15"/>
      <c r="P79" s="15"/>
      <c r="Q79" s="28"/>
      <c r="R79" s="28"/>
      <c r="S79" s="17"/>
      <c r="T79" s="15"/>
      <c r="U79" s="21"/>
      <c r="V79" s="21"/>
      <c r="W79" s="17"/>
    </row>
    <row r="80">
      <c r="A80" s="102" t="s">
        <v>185</v>
      </c>
      <c r="B80" s="103"/>
      <c r="C80" s="124"/>
      <c r="D80" s="25"/>
      <c r="E80" s="24"/>
      <c r="F80" s="128"/>
      <c r="G80" s="26"/>
      <c r="H80" s="25"/>
      <c r="I80" s="26"/>
      <c r="J80" s="27"/>
      <c r="K80" s="24"/>
      <c r="L80" s="24"/>
      <c r="M80" s="25"/>
      <c r="N80" s="24"/>
      <c r="O80" s="15"/>
      <c r="P80" s="15"/>
      <c r="Q80" s="28"/>
      <c r="R80" s="28"/>
      <c r="S80" s="104"/>
      <c r="T80" s="48" t="s">
        <v>186</v>
      </c>
      <c r="U80" s="21"/>
      <c r="V80" s="21"/>
      <c r="W80" s="17"/>
    </row>
    <row r="81">
      <c r="A81" s="129">
        <v>63</v>
      </c>
      <c r="B81" s="130" t="s">
        <v>47</v>
      </c>
      <c r="C81" s="131" t="s">
        <v>187</v>
      </c>
      <c r="D81" s="33" t="s">
        <v>25</v>
      </c>
      <c r="E81" s="130" t="s">
        <v>188</v>
      </c>
      <c r="F81" s="72"/>
      <c r="G81" s="73"/>
      <c r="H81" s="72"/>
      <c r="I81" s="73"/>
      <c r="J81" s="132" t="s">
        <v>19</v>
      </c>
      <c r="K81" s="133"/>
      <c r="L81" s="130"/>
      <c r="M81" s="134" t="s">
        <v>18</v>
      </c>
      <c r="N81" s="130"/>
      <c r="O81" s="20"/>
      <c r="P81" s="110"/>
      <c r="Q81" s="110"/>
      <c r="R81" s="20"/>
      <c r="S81" s="112"/>
      <c r="T81" s="58" t="s">
        <v>82</v>
      </c>
      <c r="U81" s="45">
        <f>IF(Facit!$T$81="","",IF(T81=Facit!$T$81,16,0))</f>
      </c>
      <c r="V81" s="46" t="s">
        <v>20</v>
      </c>
      <c r="W81" s="61" t="s">
        <v>181</v>
      </c>
      <c r="X81" s="87" t="s">
        <v>189</v>
      </c>
    </row>
    <row r="82">
      <c r="A82" s="126"/>
      <c r="B82" s="15"/>
      <c r="C82" s="14"/>
      <c r="D82" s="14"/>
      <c r="E82" s="15"/>
      <c r="F82" s="14"/>
      <c r="G82" s="19"/>
      <c r="H82" s="14"/>
      <c r="I82" s="19"/>
      <c r="J82" s="17"/>
      <c r="K82" s="15"/>
      <c r="L82" s="15"/>
      <c r="M82" s="15"/>
      <c r="N82" s="15"/>
      <c r="O82" s="15"/>
      <c r="P82" s="15"/>
      <c r="Q82" s="28"/>
      <c r="R82" s="28"/>
      <c r="S82" s="17"/>
      <c r="T82" s="15"/>
      <c r="U82" s="21"/>
      <c r="V82" s="21"/>
      <c r="W82" s="17"/>
    </row>
    <row r="83">
      <c r="A83" s="102" t="s">
        <v>190</v>
      </c>
      <c r="B83" s="103"/>
      <c r="C83" s="124"/>
      <c r="D83" s="25"/>
      <c r="E83" s="24"/>
      <c r="F83" s="14"/>
      <c r="G83" s="19"/>
      <c r="H83" s="14"/>
      <c r="I83" s="19"/>
      <c r="J83" s="27"/>
      <c r="K83" s="24"/>
      <c r="L83" s="24"/>
      <c r="M83" s="25"/>
      <c r="N83" s="24"/>
      <c r="O83" s="15"/>
      <c r="P83" s="15"/>
      <c r="Q83" s="28"/>
      <c r="R83" s="28"/>
      <c r="S83" s="104"/>
      <c r="T83" s="48" t="s">
        <v>191</v>
      </c>
      <c r="U83" s="21"/>
      <c r="V83" s="21"/>
      <c r="W83" s="17"/>
    </row>
    <row r="84">
      <c r="A84" s="129">
        <v>64</v>
      </c>
      <c r="B84" s="130" t="s">
        <v>14</v>
      </c>
      <c r="C84" s="131" t="s">
        <v>192</v>
      </c>
      <c r="D84" s="33" t="s">
        <v>25</v>
      </c>
      <c r="E84" s="130">
        <f>"Vinnarna i semifinalerna "&amp;T77&amp;"-"&amp;T78</f>
      </c>
      <c r="F84" s="72"/>
      <c r="G84" s="73"/>
      <c r="H84" s="72"/>
      <c r="I84" s="73"/>
      <c r="J84" s="132" t="s">
        <v>27</v>
      </c>
      <c r="K84" s="133"/>
      <c r="L84" s="130"/>
      <c r="M84" s="134" t="s">
        <v>18</v>
      </c>
      <c r="N84" s="130"/>
      <c r="O84" s="20"/>
      <c r="P84" s="110"/>
      <c r="Q84" s="110"/>
      <c r="R84" s="20"/>
      <c r="S84" s="112"/>
      <c r="T84" s="58" t="s">
        <v>50</v>
      </c>
      <c r="U84" s="45">
        <f>IF(Facit!$T$84="","",IF(T84=Facit!$T$84,32,0))</f>
      </c>
      <c r="V84" s="46" t="s">
        <v>20</v>
      </c>
      <c r="W84" s="61" t="s">
        <v>193</v>
      </c>
      <c r="X84" s="87" t="s">
        <v>194</v>
      </c>
    </row>
    <row r="85">
      <c r="A85" s="126"/>
      <c r="B85" s="15"/>
      <c r="C85" s="14"/>
      <c r="D85" s="14"/>
      <c r="E85" s="15"/>
      <c r="F85" s="14"/>
      <c r="G85" s="19"/>
      <c r="H85" s="14"/>
      <c r="I85" s="19"/>
      <c r="J85" s="17"/>
      <c r="K85" s="15"/>
      <c r="L85" s="15"/>
      <c r="M85" s="15"/>
      <c r="N85" s="15"/>
      <c r="O85" s="15"/>
      <c r="P85" s="15"/>
      <c r="Q85" s="28"/>
      <c r="R85" s="28"/>
      <c r="S85" s="17"/>
      <c r="T85" s="15"/>
      <c r="U85" s="21"/>
      <c r="V85" s="21"/>
      <c r="W85" s="17"/>
    </row>
    <row r="86">
      <c r="A86" s="135" t="s">
        <v>195</v>
      </c>
      <c r="B86" s="136"/>
      <c r="C86" s="137"/>
      <c r="D86" s="137"/>
      <c r="E86" s="136"/>
      <c r="F86" s="138"/>
      <c r="G86" s="139"/>
      <c r="H86" s="138"/>
      <c r="I86" s="140"/>
      <c r="J86" s="12"/>
      <c r="K86" s="48"/>
      <c r="L86" s="48"/>
      <c r="M86" s="48"/>
      <c r="N86" s="48"/>
      <c r="O86" s="48"/>
      <c r="P86" s="48"/>
      <c r="Q86" s="48"/>
      <c r="R86" s="48"/>
      <c r="S86" s="12"/>
      <c r="T86" s="93" t="s">
        <v>196</v>
      </c>
      <c r="U86" s="94">
        <f>SUM(Q4:Q58)+SUM(U5:U84)-U58</f>
      </c>
      <c r="V86" s="141" t="s">
        <v>20</v>
      </c>
      <c r="W86" s="96" t="s">
        <v>197</v>
      </c>
    </row>
  </sheetData>
  <sheetProtection selectLockedCells="1" selectUnlockedCells="1"/>
  <mergeCells>
    <mergeCell ref="G2:I2"/>
    <mergeCell ref="K2:N2"/>
    <mergeCell ref="Q2:R2"/>
    <mergeCell ref="U2:V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Roman,Normal"&amp;12Sida &amp;P</oddFooter>
  </headerFooter>
  <rowBreaks count="1" manualBreakCount="1">
    <brk id="44" max="104857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workbookViewId="0"/>
  </sheetViews>
  <sheetFormatPr defaultRowHeight="12.75" x14ac:dyDescent="0.2"/>
  <cols>
    <col min="1" max="1" width="3.140625" customWidth="1"/>
    <col min="2" max="2" width="10.5703125" customWidth="1"/>
    <col min="3" max="3" width="5.140625" customWidth="1"/>
    <col min="4" max="4" width="4.42578125" customWidth="1"/>
    <col min="5" max="5" width="20" customWidth="1"/>
    <col min="6" max="6" width="3.5703125" customWidth="1" style="1"/>
    <col min="7" max="7" width="2.7109375" customWidth="1" style="2"/>
    <col min="8" max="8" width="2.5703125" customWidth="1" style="3"/>
    <col min="9" max="9" width="2.5703125" customWidth="1" style="4"/>
    <col min="10" max="10" width="4" customWidth="1" style="5"/>
    <col min="11" max="14" width="2.7109375" customWidth="1"/>
    <col min="15" max="16" hidden="1" width="0" customWidth="1"/>
    <col min="17" max="18" width="2.7109375" customWidth="1"/>
    <col min="19" max="19" width="3.85546875" customWidth="1"/>
    <col min="20" max="20" width="19.28515625" customWidth="1"/>
    <col min="21" max="21" width="2.85546875" customWidth="1"/>
    <col min="22" max="22" width="2" customWidth="1"/>
    <col min="23" max="23" width="3.85546875" customWidth="1"/>
    <col min="24" max="24" width="32.28515625" customWidth="1"/>
  </cols>
  <sheetData>
    <row r="1" s="6" customFormat="1">
      <c r="B1" s="6" t="s">
        <v>0</v>
      </c>
      <c r="F1" s="7"/>
      <c r="G1" s="8"/>
      <c r="H1" s="9"/>
      <c r="I1" s="10"/>
      <c r="J1" s="11"/>
    </row>
    <row r="2" ht="12" customHeight="1">
      <c r="A2" s="12"/>
      <c r="B2" s="13" t="s">
        <v>1</v>
      </c>
      <c r="C2" s="14" t="s">
        <v>2</v>
      </c>
      <c r="D2" s="14" t="s">
        <v>3</v>
      </c>
      <c r="E2" s="15" t="s">
        <v>4</v>
      </c>
      <c r="F2" s="16" t="s">
        <v>5</v>
      </c>
      <c r="G2" s="155" t="s">
        <v>6</v>
      </c>
      <c r="H2" s="155"/>
      <c r="I2" s="155"/>
      <c r="J2" s="17" t="s">
        <v>7</v>
      </c>
      <c r="K2" s="156" t="s">
        <v>8</v>
      </c>
      <c r="L2" s="156"/>
      <c r="M2" s="156"/>
      <c r="N2" s="156"/>
      <c r="O2" s="18"/>
      <c r="P2" s="18"/>
      <c r="Q2" s="157" t="s">
        <v>9</v>
      </c>
      <c r="R2" s="157"/>
      <c r="S2" s="17" t="s">
        <v>10</v>
      </c>
      <c r="T2" s="20"/>
      <c r="U2" s="158" t="s">
        <v>9</v>
      </c>
      <c r="V2" s="158"/>
      <c r="W2" s="17" t="s">
        <v>10</v>
      </c>
      <c r="X2" s="22" t="s">
        <v>11</v>
      </c>
    </row>
    <row r="3" ht="12" customHeight="1">
      <c r="A3" s="23" t="s">
        <v>12</v>
      </c>
      <c r="B3" s="24"/>
      <c r="C3" s="25"/>
      <c r="D3" s="25"/>
      <c r="E3" s="24"/>
      <c r="F3" s="25"/>
      <c r="G3" s="26"/>
      <c r="H3" s="25"/>
      <c r="I3" s="26"/>
      <c r="J3" s="27"/>
      <c r="K3" s="15"/>
      <c r="L3" s="14"/>
      <c r="M3" s="14"/>
      <c r="N3" s="14"/>
      <c r="O3" s="14"/>
      <c r="P3" s="14"/>
      <c r="Q3" s="28"/>
      <c r="R3" s="28"/>
      <c r="S3" s="17"/>
      <c r="T3" s="15"/>
      <c r="U3" s="21"/>
      <c r="V3" s="21"/>
      <c r="W3" s="17"/>
      <c r="X3" s="29" t="s">
        <v>13</v>
      </c>
    </row>
    <row r="4" ht="12" customHeight="1">
      <c r="A4" s="30">
        <v>1</v>
      </c>
      <c r="B4" s="31" t="s">
        <v>14</v>
      </c>
      <c r="C4" s="32" t="s">
        <v>15</v>
      </c>
      <c r="D4" s="33" t="s">
        <v>16</v>
      </c>
      <c r="E4" s="31" t="s">
        <v>17</v>
      </c>
      <c r="F4" s="34">
        <v>2</v>
      </c>
      <c r="G4" s="35">
        <v>2</v>
      </c>
      <c r="H4" s="36" t="s">
        <v>18</v>
      </c>
      <c r="I4" s="37">
        <v>1</v>
      </c>
      <c r="J4" s="38" t="s">
        <v>19</v>
      </c>
      <c r="K4" s="39">
        <f ref="K4:K9" t="shared" si="0">IF(AND(L4="",N4=""),"",IF(L4&gt;N4,1,IF(L4=N4,"X",2)))</f>
      </c>
      <c r="L4" s="40">
        <f>IF(Facit!L4="","",Facit!L4)</f>
      </c>
      <c r="M4" s="41" t="s">
        <v>18</v>
      </c>
      <c r="N4" s="42">
        <f>IF(Facit!N4="","",Facit!N4)</f>
      </c>
      <c r="O4" s="43">
        <f ref="O4:O9" t="shared" si="1">IF(F4=K4,3,0)</f>
      </c>
      <c r="P4" s="44">
        <f ref="P4:P9" t="shared" si="2">IF(AND(L4="",N4=""),0,(IF(AND(L4=G4,N4=I4),2,IF(OR(L4=G4,N4=I4),1,0))))</f>
      </c>
      <c r="Q4" s="45">
        <f ref="Q4:Q9" t="shared" si="3">IF(AND(L4="",N4=""),0,SUM(O4:P4))</f>
      </c>
      <c r="R4" s="46" t="s">
        <v>20</v>
      </c>
      <c r="S4" s="47" t="s">
        <v>21</v>
      </c>
      <c r="T4" s="48" t="s">
        <v>22</v>
      </c>
      <c r="U4" s="49"/>
      <c r="V4" s="49"/>
      <c r="W4" s="50"/>
      <c r="X4" s="51" t="s">
        <v>205</v>
      </c>
    </row>
    <row r="5" ht="12" customHeight="1">
      <c r="A5" s="30">
        <v>2</v>
      </c>
      <c r="B5" s="31" t="s">
        <v>24</v>
      </c>
      <c r="C5" s="32" t="s">
        <v>15</v>
      </c>
      <c r="D5" s="52" t="s">
        <v>25</v>
      </c>
      <c r="E5" s="31" t="s">
        <v>26</v>
      </c>
      <c r="F5" s="34">
        <v>2</v>
      </c>
      <c r="G5" s="35">
        <v>1</v>
      </c>
      <c r="H5" s="36" t="s">
        <v>18</v>
      </c>
      <c r="I5" s="37">
        <v>3</v>
      </c>
      <c r="J5" s="53" t="s">
        <v>27</v>
      </c>
      <c r="K5" s="39">
        <f t="shared" si="0"/>
      </c>
      <c r="L5" s="54">
        <f>IF(Facit!L5="","",Facit!L5)</f>
      </c>
      <c r="M5" s="55" t="s">
        <v>18</v>
      </c>
      <c r="N5" s="56">
        <f>IF(Facit!N5="","",Facit!N5)</f>
      </c>
      <c r="O5" s="43">
        <f t="shared" si="1"/>
      </c>
      <c r="P5" s="44">
        <f t="shared" si="2"/>
      </c>
      <c r="Q5" s="45">
        <f t="shared" si="3"/>
      </c>
      <c r="R5" s="57" t="s">
        <v>20</v>
      </c>
      <c r="S5" s="47" t="s">
        <v>21</v>
      </c>
      <c r="T5" s="58" t="s">
        <v>199</v>
      </c>
      <c r="U5" s="59">
        <f>IF(AND(Facit!T5="",Facit!T6=""),"",IF(T5=Facit!T5,5,IF(T5=Facit!T6,3,0)))</f>
      </c>
      <c r="V5" s="60" t="s">
        <v>20</v>
      </c>
      <c r="W5" s="61" t="s">
        <v>21</v>
      </c>
      <c r="X5" s="62"/>
    </row>
    <row r="6" ht="12" customHeight="1">
      <c r="A6" s="30">
        <v>17</v>
      </c>
      <c r="B6" s="31" t="s">
        <v>29</v>
      </c>
      <c r="C6" s="32" t="s">
        <v>30</v>
      </c>
      <c r="D6" s="52" t="s">
        <v>25</v>
      </c>
      <c r="E6" s="31" t="s">
        <v>31</v>
      </c>
      <c r="F6" s="34" t="s">
        <v>206</v>
      </c>
      <c r="G6" s="35">
        <v>1</v>
      </c>
      <c r="H6" s="36" t="s">
        <v>18</v>
      </c>
      <c r="I6" s="37">
        <v>1</v>
      </c>
      <c r="J6" s="53" t="s">
        <v>19</v>
      </c>
      <c r="K6" s="39">
        <f t="shared" si="0"/>
      </c>
      <c r="L6" s="54">
        <f>IF(Facit!L6="","",Facit!L6)</f>
      </c>
      <c r="M6" s="55" t="s">
        <v>18</v>
      </c>
      <c r="N6" s="56">
        <f>IF(Facit!N6="","",Facit!N6)</f>
      </c>
      <c r="O6" s="43">
        <f t="shared" si="1"/>
      </c>
      <c r="P6" s="44">
        <f t="shared" si="2"/>
      </c>
      <c r="Q6" s="45">
        <f t="shared" si="3"/>
      </c>
      <c r="R6" s="57" t="s">
        <v>20</v>
      </c>
      <c r="S6" s="47" t="s">
        <v>21</v>
      </c>
      <c r="T6" s="58" t="s">
        <v>32</v>
      </c>
      <c r="U6" s="59">
        <f>IF(AND(Facit!T5="",Facit!T6=""),"",IF(T6=Facit!T6,5,IF(T6=Facit!T5,3,0)))</f>
      </c>
      <c r="V6" s="63" t="s">
        <v>20</v>
      </c>
      <c r="W6" s="61" t="s">
        <v>21</v>
      </c>
      <c r="X6" s="51" t="s">
        <v>201</v>
      </c>
    </row>
    <row r="7" ht="12" customHeight="1">
      <c r="A7" s="30">
        <v>18</v>
      </c>
      <c r="B7" s="31" t="s">
        <v>34</v>
      </c>
      <c r="C7" s="32" t="s">
        <v>35</v>
      </c>
      <c r="D7" s="52" t="s">
        <v>25</v>
      </c>
      <c r="E7" s="31" t="s">
        <v>36</v>
      </c>
      <c r="F7" s="34">
        <f>(IF(G7="","",IF(G7&gt;I7,1,IF(G7=I7,"X",2))))</f>
      </c>
      <c r="G7" s="35">
        <v>2</v>
      </c>
      <c r="H7" s="36" t="s">
        <v>18</v>
      </c>
      <c r="I7" s="37">
        <v>2</v>
      </c>
      <c r="J7" s="53" t="s">
        <v>27</v>
      </c>
      <c r="K7" s="39">
        <f t="shared" si="0"/>
      </c>
      <c r="L7" s="54">
        <f>IF(Facit!L7="","",Facit!L7)</f>
      </c>
      <c r="M7" s="55" t="s">
        <v>18</v>
      </c>
      <c r="N7" s="56">
        <f>IF(Facit!N7="","",Facit!N7)</f>
      </c>
      <c r="O7" s="43">
        <f t="shared" si="1"/>
      </c>
      <c r="P7" s="44">
        <f t="shared" si="2"/>
      </c>
      <c r="Q7" s="45">
        <f t="shared" si="3"/>
      </c>
      <c r="R7" s="57" t="s">
        <v>20</v>
      </c>
      <c r="S7" s="47" t="s">
        <v>21</v>
      </c>
      <c r="T7" s="20"/>
      <c r="U7" s="21"/>
      <c r="V7" s="21"/>
      <c r="W7" s="17"/>
      <c r="X7" s="62"/>
    </row>
    <row r="8" ht="12" customHeight="1">
      <c r="A8" s="64">
        <v>33</v>
      </c>
      <c r="B8" s="31" t="s">
        <v>37</v>
      </c>
      <c r="C8" s="32" t="s">
        <v>38</v>
      </c>
      <c r="D8" s="52" t="s">
        <v>16</v>
      </c>
      <c r="E8" s="31" t="s">
        <v>39</v>
      </c>
      <c r="F8" s="34">
        <f>(IF(G8="","",IF(G8&gt;I8,1,IF(G8=I8,"X",2))))</f>
      </c>
      <c r="G8" s="35">
        <v>1</v>
      </c>
      <c r="H8" s="36" t="s">
        <v>18</v>
      </c>
      <c r="I8" s="37">
        <v>0</v>
      </c>
      <c r="J8" s="53" t="s">
        <v>27</v>
      </c>
      <c r="K8" s="39">
        <f t="shared" si="0"/>
      </c>
      <c r="L8" s="54">
        <f>IF(Facit!L8="","",Facit!L8)</f>
      </c>
      <c r="M8" s="55" t="s">
        <v>18</v>
      </c>
      <c r="N8" s="56">
        <f>IF(Facit!N8="","",Facit!N8)</f>
      </c>
      <c r="O8" s="43">
        <f t="shared" si="1"/>
      </c>
      <c r="P8" s="44">
        <f t="shared" si="2"/>
      </c>
      <c r="Q8" s="45">
        <f t="shared" si="3"/>
      </c>
      <c r="R8" s="57" t="s">
        <v>20</v>
      </c>
      <c r="S8" s="47" t="s">
        <v>21</v>
      </c>
      <c r="T8" s="20"/>
      <c r="U8" s="21"/>
      <c r="V8" s="21"/>
      <c r="W8" s="17"/>
      <c r="X8" s="65" t="s">
        <v>202</v>
      </c>
    </row>
    <row r="9" ht="12" customHeight="1">
      <c r="A9" s="30">
        <v>34</v>
      </c>
      <c r="B9" s="31" t="s">
        <v>41</v>
      </c>
      <c r="C9" s="32" t="s">
        <v>38</v>
      </c>
      <c r="D9" s="66" t="s">
        <v>16</v>
      </c>
      <c r="E9" s="31" t="s">
        <v>42</v>
      </c>
      <c r="F9" s="34">
        <v>1</v>
      </c>
      <c r="G9" s="35">
        <v>2</v>
      </c>
      <c r="H9" s="36" t="s">
        <v>18</v>
      </c>
      <c r="I9" s="37">
        <v>0</v>
      </c>
      <c r="J9" s="67" t="s">
        <v>27</v>
      </c>
      <c r="K9" s="39">
        <f t="shared" si="0"/>
      </c>
      <c r="L9" s="68">
        <f>IF(Facit!L9="","",Facit!L9)</f>
      </c>
      <c r="M9" s="69" t="s">
        <v>18</v>
      </c>
      <c r="N9" s="70">
        <f>IF(Facit!N9="","",Facit!N9)</f>
      </c>
      <c r="O9" s="43">
        <f t="shared" si="1"/>
      </c>
      <c r="P9" s="44">
        <f t="shared" si="2"/>
      </c>
      <c r="Q9" s="45">
        <f t="shared" si="3"/>
      </c>
      <c r="R9" s="57" t="s">
        <v>20</v>
      </c>
      <c r="S9" s="47" t="s">
        <v>21</v>
      </c>
      <c r="T9" s="20"/>
      <c r="U9" s="21"/>
      <c r="V9" s="21"/>
      <c r="W9" s="17"/>
    </row>
    <row r="10" ht="12" customHeight="1">
      <c r="A10" s="23" t="s">
        <v>43</v>
      </c>
      <c r="B10" s="71"/>
      <c r="C10" s="72"/>
      <c r="D10" s="72"/>
      <c r="E10" s="71"/>
      <c r="F10" s="72"/>
      <c r="G10" s="73"/>
      <c r="H10" s="72"/>
      <c r="I10" s="73"/>
      <c r="J10" s="74"/>
      <c r="K10" s="75"/>
      <c r="L10" s="54">
        <f>IF(Facit!L10="","",Facit!L10)</f>
      </c>
      <c r="M10" s="76"/>
      <c r="N10" s="56">
        <f>IF(Facit!N10="","",Facit!N10)</f>
      </c>
      <c r="O10" s="76"/>
      <c r="P10" s="76"/>
      <c r="Q10" s="77"/>
      <c r="R10" s="28"/>
      <c r="S10" s="17"/>
      <c r="T10" s="15"/>
      <c r="U10" s="21"/>
      <c r="V10" s="21"/>
      <c r="W10" s="17"/>
    </row>
    <row r="11" ht="12" customHeight="1">
      <c r="A11" s="30">
        <v>3</v>
      </c>
      <c r="B11" s="31" t="s">
        <v>14</v>
      </c>
      <c r="C11" s="32" t="s">
        <v>44</v>
      </c>
      <c r="D11" s="33" t="s">
        <v>16</v>
      </c>
      <c r="E11" s="31" t="s">
        <v>45</v>
      </c>
      <c r="F11" s="34">
        <v>1</v>
      </c>
      <c r="G11" s="35">
        <v>3</v>
      </c>
      <c r="H11" s="36" t="s">
        <v>18</v>
      </c>
      <c r="I11" s="37">
        <v>2</v>
      </c>
      <c r="J11" s="78" t="s">
        <v>19</v>
      </c>
      <c r="K11" s="39">
        <f ref="K11:K16" t="shared" si="4">IF(AND(L11="",N11=""),"",IF(L11&gt;N11,1,IF(L11=N11,"X",2)))</f>
      </c>
      <c r="L11" s="40">
        <f>IF(Facit!L11="","",Facit!L11)</f>
      </c>
      <c r="M11" s="41" t="s">
        <v>18</v>
      </c>
      <c r="N11" s="42">
        <f>IF(Facit!N11="","",Facit!N11)</f>
      </c>
      <c r="O11" s="43">
        <f ref="O11:O16" t="shared" si="5">IF(F11=K11,3,0)</f>
      </c>
      <c r="P11" s="44">
        <f ref="P11:P16" t="shared" si="6">IF(AND(L11="",N11=""),0,(IF(AND(L11=G11,N11=I11),2,IF(OR(L11=G11,N11=I11),1,0))))</f>
      </c>
      <c r="Q11" s="45">
        <f ref="Q11:Q16" t="shared" si="7">IF(AND(L11="",N11=""),0,SUM(O11:P11))</f>
      </c>
      <c r="R11" s="46" t="s">
        <v>20</v>
      </c>
      <c r="S11" s="47" t="s">
        <v>21</v>
      </c>
      <c r="T11" s="48" t="s">
        <v>46</v>
      </c>
      <c r="U11" s="49"/>
      <c r="V11" s="49"/>
      <c r="W11" s="50"/>
      <c r="X11" s="79"/>
    </row>
    <row r="12" ht="12" customHeight="1">
      <c r="A12" s="30">
        <v>4</v>
      </c>
      <c r="B12" s="31" t="s">
        <v>47</v>
      </c>
      <c r="C12" s="32" t="s">
        <v>44</v>
      </c>
      <c r="D12" s="52" t="s">
        <v>48</v>
      </c>
      <c r="E12" s="31" t="s">
        <v>49</v>
      </c>
      <c r="F12" s="34">
        <f>(IF(G12="","",IF(G12&gt;I12,1,IF(G12=I12,"X",2))))</f>
      </c>
      <c r="G12" s="35">
        <v>1</v>
      </c>
      <c r="H12" s="36" t="s">
        <v>18</v>
      </c>
      <c r="I12" s="37">
        <v>2</v>
      </c>
      <c r="J12" s="78" t="s">
        <v>27</v>
      </c>
      <c r="K12" s="39">
        <f t="shared" si="4"/>
      </c>
      <c r="L12" s="54">
        <f>IF(Facit!L12="","",Facit!L12)</f>
      </c>
      <c r="M12" s="55" t="s">
        <v>18</v>
      </c>
      <c r="N12" s="56">
        <f>IF(Facit!N12="","",Facit!N12)</f>
      </c>
      <c r="O12" s="43">
        <f t="shared" si="5"/>
      </c>
      <c r="P12" s="44">
        <f t="shared" si="6"/>
      </c>
      <c r="Q12" s="45">
        <f t="shared" si="7"/>
      </c>
      <c r="R12" s="57" t="s">
        <v>20</v>
      </c>
      <c r="S12" s="47" t="s">
        <v>21</v>
      </c>
      <c r="T12" s="58" t="s">
        <v>50</v>
      </c>
      <c r="U12" s="59">
        <f>IF(AND(Facit!T12="",Facit!T13=""),"",IF(T12=Facit!T12,5,IF(T12=Facit!T13,3,0)))</f>
      </c>
      <c r="V12" s="60" t="s">
        <v>20</v>
      </c>
      <c r="W12" s="61" t="s">
        <v>21</v>
      </c>
    </row>
    <row r="13" ht="12" customHeight="1">
      <c r="A13" s="30">
        <v>19</v>
      </c>
      <c r="B13" s="31" t="s">
        <v>41</v>
      </c>
      <c r="C13" s="32" t="s">
        <v>51</v>
      </c>
      <c r="D13" s="52" t="s">
        <v>16</v>
      </c>
      <c r="E13" s="31" t="s">
        <v>52</v>
      </c>
      <c r="F13" s="34">
        <f>(IF(G13="","",IF(G13&gt;I13,1,IF(G13=I13,"X",2))))</f>
      </c>
      <c r="G13" s="35">
        <v>1</v>
      </c>
      <c r="H13" s="36" t="s">
        <v>18</v>
      </c>
      <c r="I13" s="37">
        <v>2</v>
      </c>
      <c r="J13" s="78" t="s">
        <v>19</v>
      </c>
      <c r="K13" s="39">
        <f t="shared" si="4"/>
      </c>
      <c r="L13" s="54">
        <f>IF(Facit!L13="","",Facit!L13)</f>
      </c>
      <c r="M13" s="55" t="s">
        <v>18</v>
      </c>
      <c r="N13" s="56">
        <f>IF(Facit!N13="","",Facit!N13)</f>
      </c>
      <c r="O13" s="43">
        <f t="shared" si="5"/>
      </c>
      <c r="P13" s="44">
        <f t="shared" si="6"/>
      </c>
      <c r="Q13" s="45">
        <f t="shared" si="7"/>
      </c>
      <c r="R13" s="57" t="s">
        <v>20</v>
      </c>
      <c r="S13" s="47" t="s">
        <v>21</v>
      </c>
      <c r="T13" s="58" t="s">
        <v>53</v>
      </c>
      <c r="U13" s="59">
        <f>IF(AND(Facit!T12="",Facit!T13=""),"",IF(T13=Facit!T13,5,IF(T13=Facit!T12,3,0)))</f>
      </c>
      <c r="V13" s="63" t="s">
        <v>20</v>
      </c>
      <c r="W13" s="61" t="s">
        <v>21</v>
      </c>
    </row>
    <row r="14" ht="12" customHeight="1">
      <c r="A14" s="30">
        <v>20</v>
      </c>
      <c r="B14" s="31" t="s">
        <v>14</v>
      </c>
      <c r="C14" s="32" t="s">
        <v>51</v>
      </c>
      <c r="D14" s="52" t="s">
        <v>48</v>
      </c>
      <c r="E14" s="31" t="s">
        <v>54</v>
      </c>
      <c r="F14" s="34">
        <v>1</v>
      </c>
      <c r="G14" s="35">
        <v>2</v>
      </c>
      <c r="H14" s="36" t="s">
        <v>18</v>
      </c>
      <c r="I14" s="37">
        <v>0</v>
      </c>
      <c r="J14" s="78" t="s">
        <v>27</v>
      </c>
      <c r="K14" s="39">
        <f t="shared" si="4"/>
      </c>
      <c r="L14" s="54">
        <f>IF(Facit!L14="","",Facit!L14)</f>
      </c>
      <c r="M14" s="55" t="s">
        <v>18</v>
      </c>
      <c r="N14" s="56">
        <f>IF(Facit!N14="","",Facit!N14)</f>
      </c>
      <c r="O14" s="43">
        <f t="shared" si="5"/>
      </c>
      <c r="P14" s="44">
        <f t="shared" si="6"/>
      </c>
      <c r="Q14" s="45">
        <f t="shared" si="7"/>
      </c>
      <c r="R14" s="57" t="s">
        <v>20</v>
      </c>
      <c r="S14" s="47" t="s">
        <v>21</v>
      </c>
      <c r="T14" s="20"/>
      <c r="U14" s="21"/>
      <c r="V14" s="21"/>
      <c r="W14" s="17"/>
    </row>
    <row r="15" ht="12" customHeight="1">
      <c r="A15" s="64">
        <v>35</v>
      </c>
      <c r="B15" s="31" t="s">
        <v>55</v>
      </c>
      <c r="C15" s="32" t="s">
        <v>38</v>
      </c>
      <c r="D15" s="52" t="s">
        <v>25</v>
      </c>
      <c r="E15" s="31" t="s">
        <v>56</v>
      </c>
      <c r="F15" s="34" t="s">
        <v>206</v>
      </c>
      <c r="G15" s="35">
        <v>1</v>
      </c>
      <c r="H15" s="36" t="s">
        <v>18</v>
      </c>
      <c r="I15" s="37">
        <v>1</v>
      </c>
      <c r="J15" s="78" t="s">
        <v>19</v>
      </c>
      <c r="K15" s="39">
        <f t="shared" si="4"/>
      </c>
      <c r="L15" s="54">
        <f>IF(Facit!L15="","",Facit!L15)</f>
      </c>
      <c r="M15" s="55" t="s">
        <v>18</v>
      </c>
      <c r="N15" s="56">
        <f>IF(Facit!N15="","",Facit!N15)</f>
      </c>
      <c r="O15" s="43">
        <f t="shared" si="5"/>
      </c>
      <c r="P15" s="44">
        <f t="shared" si="6"/>
      </c>
      <c r="Q15" s="45">
        <f t="shared" si="7"/>
      </c>
      <c r="R15" s="57" t="s">
        <v>20</v>
      </c>
      <c r="S15" s="47" t="s">
        <v>21</v>
      </c>
      <c r="T15" s="20"/>
      <c r="U15" s="21"/>
      <c r="V15" s="21"/>
      <c r="W15" s="17"/>
      <c r="X15" s="80" t="s">
        <v>57</v>
      </c>
    </row>
    <row r="16" ht="12" customHeight="1">
      <c r="A16" s="30">
        <v>36</v>
      </c>
      <c r="B16" s="31" t="s">
        <v>34</v>
      </c>
      <c r="C16" s="32" t="s">
        <v>38</v>
      </c>
      <c r="D16" s="52" t="s">
        <v>25</v>
      </c>
      <c r="E16" s="31" t="s">
        <v>58</v>
      </c>
      <c r="F16" s="34">
        <v>2</v>
      </c>
      <c r="G16" s="35">
        <v>1</v>
      </c>
      <c r="H16" s="36" t="s">
        <v>18</v>
      </c>
      <c r="I16" s="37">
        <v>2</v>
      </c>
      <c r="J16" s="78" t="s">
        <v>19</v>
      </c>
      <c r="K16" s="39">
        <f t="shared" si="4"/>
      </c>
      <c r="L16" s="68">
        <f>IF(Facit!L16="","",Facit!L16)</f>
      </c>
      <c r="M16" s="69" t="s">
        <v>18</v>
      </c>
      <c r="N16" s="70">
        <f>IF(Facit!N16="","",Facit!N16)</f>
      </c>
      <c r="O16" s="43">
        <f t="shared" si="5"/>
      </c>
      <c r="P16" s="44">
        <f t="shared" si="6"/>
      </c>
      <c r="Q16" s="45">
        <f t="shared" si="7"/>
      </c>
      <c r="R16" s="57" t="s">
        <v>20</v>
      </c>
      <c r="S16" s="47" t="s">
        <v>21</v>
      </c>
      <c r="T16" s="20"/>
      <c r="U16" s="21"/>
      <c r="V16" s="21"/>
      <c r="W16" s="17"/>
    </row>
    <row r="17" ht="12" customHeight="1">
      <c r="A17" s="23" t="s">
        <v>59</v>
      </c>
      <c r="B17" s="71"/>
      <c r="C17" s="72"/>
      <c r="D17" s="72"/>
      <c r="E17" s="71"/>
      <c r="F17" s="72"/>
      <c r="G17" s="73"/>
      <c r="H17" s="72"/>
      <c r="I17" s="73"/>
      <c r="J17" s="74"/>
      <c r="K17" s="75"/>
      <c r="L17" s="54">
        <f>IF(Facit!L17="","",Facit!L17)</f>
      </c>
      <c r="M17" s="76"/>
      <c r="N17" s="56">
        <f>IF(Facit!N17="","",Facit!N17)</f>
      </c>
      <c r="O17" s="76"/>
      <c r="P17" s="76"/>
      <c r="Q17" s="77"/>
      <c r="R17" s="28"/>
      <c r="S17" s="17"/>
      <c r="T17" s="15"/>
      <c r="U17" s="21"/>
      <c r="V17" s="21"/>
      <c r="W17" s="17"/>
    </row>
    <row r="18" ht="12" customHeight="1">
      <c r="A18" s="30">
        <v>5</v>
      </c>
      <c r="B18" s="31" t="s">
        <v>37</v>
      </c>
      <c r="C18" s="32" t="s">
        <v>44</v>
      </c>
      <c r="D18" s="33" t="s">
        <v>25</v>
      </c>
      <c r="E18" s="31" t="s">
        <v>60</v>
      </c>
      <c r="F18" s="34">
        <f ref="F18:F23" t="shared" si="8">(IF(G18="","",IF(G18&gt;I18,1,IF(G18=I18,"X",2))))</f>
      </c>
      <c r="G18" s="35">
        <v>2</v>
      </c>
      <c r="H18" s="36" t="s">
        <v>18</v>
      </c>
      <c r="I18" s="37">
        <v>1</v>
      </c>
      <c r="J18" s="78" t="s">
        <v>19</v>
      </c>
      <c r="K18" s="39">
        <f ref="K18:K23" t="shared" si="9">IF(AND(L18="",N18=""),"",IF(L18&gt;N18,1,IF(L18=N18,"X",2)))</f>
      </c>
      <c r="L18" s="40">
        <f>IF(Facit!L18="","",Facit!L18)</f>
      </c>
      <c r="M18" s="41" t="s">
        <v>18</v>
      </c>
      <c r="N18" s="42">
        <f>IF(Facit!N18="","",Facit!N18)</f>
      </c>
      <c r="O18" s="43">
        <f ref="O18:O23" t="shared" si="10">IF(F18=K18,3,0)</f>
      </c>
      <c r="P18" s="44">
        <f ref="P18:P23" t="shared" si="11">IF(AND(L18="",N18=""),0,(IF(AND(L18=G18,N18=I18),2,IF(OR(L18=G18,N18=I18),1,0))))</f>
      </c>
      <c r="Q18" s="45">
        <f ref="Q18:Q23" t="shared" si="12">IF(AND(L18="",N18=""),0,SUM(O18:P18))</f>
      </c>
      <c r="R18" s="46" t="s">
        <v>20</v>
      </c>
      <c r="S18" s="47" t="s">
        <v>21</v>
      </c>
      <c r="T18" s="48" t="s">
        <v>61</v>
      </c>
      <c r="U18" s="49"/>
      <c r="V18" s="49"/>
      <c r="W18" s="50"/>
    </row>
    <row r="19" ht="12" customHeight="1">
      <c r="A19" s="30">
        <v>6</v>
      </c>
      <c r="B19" s="31" t="s">
        <v>34</v>
      </c>
      <c r="C19" s="32" t="s">
        <v>62</v>
      </c>
      <c r="D19" s="52" t="s">
        <v>48</v>
      </c>
      <c r="E19" s="31" t="s">
        <v>63</v>
      </c>
      <c r="F19" s="34">
        <f t="shared" si="8"/>
      </c>
      <c r="G19" s="35">
        <v>1</v>
      </c>
      <c r="H19" s="36" t="s">
        <v>18</v>
      </c>
      <c r="I19" s="37">
        <v>0</v>
      </c>
      <c r="J19" s="78" t="s">
        <v>27</v>
      </c>
      <c r="K19" s="39">
        <f t="shared" si="9"/>
      </c>
      <c r="L19" s="54">
        <f>IF(Facit!L19="","",Facit!L19)</f>
      </c>
      <c r="M19" s="55" t="s">
        <v>18</v>
      </c>
      <c r="N19" s="56">
        <f>IF(Facit!N19="","",Facit!N19)</f>
      </c>
      <c r="O19" s="43">
        <f t="shared" si="10"/>
      </c>
      <c r="P19" s="44">
        <f t="shared" si="11"/>
      </c>
      <c r="Q19" s="45">
        <f t="shared" si="12"/>
      </c>
      <c r="R19" s="57" t="s">
        <v>20</v>
      </c>
      <c r="S19" s="47" t="s">
        <v>21</v>
      </c>
      <c r="T19" s="58" t="s">
        <v>64</v>
      </c>
      <c r="U19" s="59">
        <f>IF(AND(Facit!T19="",Facit!T20=""),"",IF(T19=Facit!T19,5,IF(T19=Facit!T20,3,0)))</f>
      </c>
      <c r="V19" s="60" t="s">
        <v>20</v>
      </c>
      <c r="W19" s="61" t="s">
        <v>21</v>
      </c>
      <c r="X19" s="81" t="s">
        <v>65</v>
      </c>
    </row>
    <row r="20" ht="12" customHeight="1">
      <c r="A20" s="30">
        <v>22</v>
      </c>
      <c r="B20" s="31" t="s">
        <v>14</v>
      </c>
      <c r="C20" s="32" t="s">
        <v>66</v>
      </c>
      <c r="D20" s="52" t="s">
        <v>16</v>
      </c>
      <c r="E20" s="31" t="s">
        <v>67</v>
      </c>
      <c r="F20" s="34">
        <f t="shared" si="8"/>
      </c>
      <c r="G20" s="35">
        <v>2</v>
      </c>
      <c r="H20" s="36" t="s">
        <v>18</v>
      </c>
      <c r="I20" s="37">
        <v>2</v>
      </c>
      <c r="J20" s="78" t="s">
        <v>27</v>
      </c>
      <c r="K20" s="39">
        <f t="shared" si="9"/>
      </c>
      <c r="L20" s="54">
        <f>IF(Facit!L20="","",Facit!L20)</f>
      </c>
      <c r="M20" s="55" t="s">
        <v>18</v>
      </c>
      <c r="N20" s="56">
        <f>IF(Facit!N20="","",Facit!N20)</f>
      </c>
      <c r="O20" s="43">
        <f t="shared" si="10"/>
      </c>
      <c r="P20" s="44">
        <f t="shared" si="11"/>
      </c>
      <c r="Q20" s="45">
        <f t="shared" si="12"/>
      </c>
      <c r="R20" s="57" t="s">
        <v>20</v>
      </c>
      <c r="S20" s="47" t="s">
        <v>21</v>
      </c>
      <c r="T20" s="58" t="s">
        <v>68</v>
      </c>
      <c r="U20" s="59">
        <f>IF(AND(Facit!T19="",Facit!T20=""),"",IF(T20=Facit!T20,5,IF(T20=Facit!T19,3,0)))</f>
      </c>
      <c r="V20" s="63" t="s">
        <v>20</v>
      </c>
      <c r="W20" s="61" t="s">
        <v>21</v>
      </c>
      <c r="X20" s="82" t="s">
        <v>69</v>
      </c>
    </row>
    <row r="21" ht="12" customHeight="1">
      <c r="A21" s="30">
        <v>23</v>
      </c>
      <c r="B21" s="31" t="s">
        <v>24</v>
      </c>
      <c r="C21" s="32" t="s">
        <v>66</v>
      </c>
      <c r="D21" s="52" t="s">
        <v>25</v>
      </c>
      <c r="E21" s="31" t="s">
        <v>70</v>
      </c>
      <c r="F21" s="34">
        <f t="shared" si="8"/>
      </c>
      <c r="G21" s="35">
        <v>3</v>
      </c>
      <c r="H21" s="36" t="s">
        <v>18</v>
      </c>
      <c r="I21" s="37">
        <v>1</v>
      </c>
      <c r="J21" s="78" t="s">
        <v>19</v>
      </c>
      <c r="K21" s="39">
        <f t="shared" si="9"/>
      </c>
      <c r="L21" s="54">
        <f>IF(Facit!L21="","",Facit!L21)</f>
      </c>
      <c r="M21" s="55" t="s">
        <v>18</v>
      </c>
      <c r="N21" s="56">
        <f>IF(Facit!N21="","",Facit!N21)</f>
      </c>
      <c r="O21" s="43">
        <f t="shared" si="10"/>
      </c>
      <c r="P21" s="44">
        <f t="shared" si="11"/>
      </c>
      <c r="Q21" s="45">
        <f t="shared" si="12"/>
      </c>
      <c r="R21" s="57" t="s">
        <v>20</v>
      </c>
      <c r="S21" s="47" t="s">
        <v>21</v>
      </c>
      <c r="T21" s="20"/>
      <c r="U21" s="21"/>
      <c r="V21" s="21"/>
      <c r="W21" s="17"/>
      <c r="X21" s="82" t="s">
        <v>71</v>
      </c>
    </row>
    <row r="22" ht="12" customHeight="1">
      <c r="A22" s="30">
        <v>37</v>
      </c>
      <c r="B22" s="31" t="s">
        <v>47</v>
      </c>
      <c r="C22" s="32" t="s">
        <v>72</v>
      </c>
      <c r="D22" s="52" t="s">
        <v>16</v>
      </c>
      <c r="E22" s="31" t="s">
        <v>73</v>
      </c>
      <c r="F22" s="34">
        <f t="shared" si="8"/>
      </c>
      <c r="G22" s="35">
        <v>1</v>
      </c>
      <c r="H22" s="36" t="s">
        <v>18</v>
      </c>
      <c r="I22" s="37">
        <v>2</v>
      </c>
      <c r="J22" s="78" t="s">
        <v>19</v>
      </c>
      <c r="K22" s="39">
        <f t="shared" si="9"/>
      </c>
      <c r="L22" s="54">
        <f>IF(Facit!L22="","",Facit!L22)</f>
      </c>
      <c r="M22" s="55" t="s">
        <v>18</v>
      </c>
      <c r="N22" s="56">
        <f>IF(Facit!N22="","",Facit!N22)</f>
      </c>
      <c r="O22" s="43">
        <f t="shared" si="10"/>
      </c>
      <c r="P22" s="44">
        <f t="shared" si="11"/>
      </c>
      <c r="Q22" s="45">
        <f t="shared" si="12"/>
      </c>
      <c r="R22" s="57" t="s">
        <v>20</v>
      </c>
      <c r="S22" s="47" t="s">
        <v>21</v>
      </c>
      <c r="T22" s="20"/>
      <c r="U22" s="21"/>
      <c r="V22" s="21"/>
      <c r="W22" s="17"/>
    </row>
    <row r="23" ht="12" customHeight="1">
      <c r="A23" s="30">
        <v>38</v>
      </c>
      <c r="B23" s="31" t="s">
        <v>29</v>
      </c>
      <c r="C23" s="32" t="s">
        <v>72</v>
      </c>
      <c r="D23" s="66" t="s">
        <v>16</v>
      </c>
      <c r="E23" s="31" t="s">
        <v>74</v>
      </c>
      <c r="F23" s="34">
        <f t="shared" si="8"/>
      </c>
      <c r="G23" s="35">
        <v>2</v>
      </c>
      <c r="H23" s="36" t="s">
        <v>18</v>
      </c>
      <c r="I23" s="37">
        <v>0</v>
      </c>
      <c r="J23" s="78" t="s">
        <v>19</v>
      </c>
      <c r="K23" s="39">
        <f t="shared" si="9"/>
      </c>
      <c r="L23" s="68">
        <f>IF(Facit!L23="","",Facit!L23)</f>
      </c>
      <c r="M23" s="69" t="s">
        <v>18</v>
      </c>
      <c r="N23" s="70">
        <f>IF(Facit!N23="","",Facit!N23)</f>
      </c>
      <c r="O23" s="83">
        <f t="shared" si="10"/>
      </c>
      <c r="P23" s="44">
        <f t="shared" si="11"/>
      </c>
      <c r="Q23" s="45">
        <f t="shared" si="12"/>
      </c>
      <c r="R23" s="57" t="s">
        <v>20</v>
      </c>
      <c r="S23" s="47" t="s">
        <v>21</v>
      </c>
      <c r="T23" s="20"/>
      <c r="U23" s="21"/>
      <c r="V23" s="21"/>
      <c r="W23" s="17"/>
      <c r="X23" s="84" t="s">
        <v>75</v>
      </c>
    </row>
    <row r="24" ht="12" customHeight="1">
      <c r="A24" s="23" t="s">
        <v>76</v>
      </c>
      <c r="B24" s="71"/>
      <c r="C24" s="72"/>
      <c r="D24" s="72"/>
      <c r="E24" s="71"/>
      <c r="F24" s="72"/>
      <c r="G24" s="73"/>
      <c r="H24" s="72"/>
      <c r="I24" s="73"/>
      <c r="J24" s="74"/>
      <c r="K24" s="15"/>
      <c r="L24" s="54">
        <f>IF(Facit!L24="","",Facit!L24)</f>
      </c>
      <c r="M24" s="14"/>
      <c r="N24" s="56">
        <f>IF(Facit!N24="","",Facit!N24)</f>
      </c>
      <c r="O24" s="14"/>
      <c r="P24" s="14"/>
      <c r="Q24" s="77"/>
      <c r="R24" s="28"/>
      <c r="S24" s="17"/>
      <c r="T24" s="15"/>
      <c r="U24" s="21"/>
      <c r="V24" s="21"/>
      <c r="W24" s="17"/>
      <c r="X24" s="84" t="s">
        <v>77</v>
      </c>
    </row>
    <row r="25" ht="12" customHeight="1">
      <c r="A25" s="30">
        <v>7</v>
      </c>
      <c r="B25" s="31" t="s">
        <v>55</v>
      </c>
      <c r="C25" s="32" t="s">
        <v>62</v>
      </c>
      <c r="D25" s="33" t="s">
        <v>25</v>
      </c>
      <c r="E25" s="31" t="s">
        <v>78</v>
      </c>
      <c r="F25" s="34">
        <f ref="F25:F30" t="shared" si="13">(IF(G25="","",IF(G25&gt;I25,1,IF(G25=I25,"X",2))))</f>
      </c>
      <c r="G25" s="35">
        <v>4</v>
      </c>
      <c r="H25" s="36" t="s">
        <v>18</v>
      </c>
      <c r="I25" s="37">
        <v>1</v>
      </c>
      <c r="J25" s="38" t="s">
        <v>19</v>
      </c>
      <c r="K25" s="39">
        <f ref="K25:K30" t="shared" si="14">IF(AND(L25="",N25=""),"",IF(L25&gt;N25,1,IF(L25=N25,"X",2)))</f>
      </c>
      <c r="L25" s="40">
        <f>IF(Facit!L25="","",Facit!L25)</f>
      </c>
      <c r="M25" s="41" t="s">
        <v>18</v>
      </c>
      <c r="N25" s="42">
        <f>IF(Facit!N25="","",Facit!N25)</f>
      </c>
      <c r="O25" s="43">
        <f ref="O25:O30" t="shared" si="15">IF(F25=K25,3,0)</f>
      </c>
      <c r="P25" s="44">
        <f ref="P25:P30" t="shared" si="16">IF(AND(L25="",N25=""),0,(IF(AND(L25=G25,N25=I25),2,IF(OR(L25=G25,N25=I25),1,0))))</f>
      </c>
      <c r="Q25" s="45">
        <f ref="Q25:Q30" t="shared" si="17">IF(AND(L25="",N25=""),0,SUM(O25:P25))</f>
      </c>
      <c r="R25" s="46" t="s">
        <v>20</v>
      </c>
      <c r="S25" s="47" t="s">
        <v>21</v>
      </c>
      <c r="T25" s="48" t="s">
        <v>79</v>
      </c>
      <c r="U25" s="49"/>
      <c r="V25" s="49"/>
      <c r="W25" s="50"/>
      <c r="X25" s="84" t="s">
        <v>80</v>
      </c>
    </row>
    <row r="26" ht="12" customHeight="1">
      <c r="A26" s="30">
        <v>8</v>
      </c>
      <c r="B26" s="31" t="s">
        <v>29</v>
      </c>
      <c r="C26" s="32" t="s">
        <v>62</v>
      </c>
      <c r="D26" s="52" t="s">
        <v>16</v>
      </c>
      <c r="E26" s="31" t="s">
        <v>81</v>
      </c>
      <c r="F26" s="34">
        <f t="shared" si="13"/>
      </c>
      <c r="G26" s="35">
        <v>1</v>
      </c>
      <c r="H26" s="36" t="s">
        <v>18</v>
      </c>
      <c r="I26" s="37">
        <v>2</v>
      </c>
      <c r="J26" s="53" t="s">
        <v>27</v>
      </c>
      <c r="K26" s="39">
        <f t="shared" si="14"/>
      </c>
      <c r="L26" s="54">
        <f>IF(Facit!L26="","",Facit!L26)</f>
      </c>
      <c r="M26" s="55" t="s">
        <v>18</v>
      </c>
      <c r="N26" s="56">
        <f>IF(Facit!N26="","",Facit!N26)</f>
      </c>
      <c r="O26" s="43">
        <f t="shared" si="15"/>
      </c>
      <c r="P26" s="44">
        <f t="shared" si="16"/>
      </c>
      <c r="Q26" s="45">
        <f t="shared" si="17"/>
      </c>
      <c r="R26" s="57" t="s">
        <v>20</v>
      </c>
      <c r="S26" s="47" t="s">
        <v>21</v>
      </c>
      <c r="T26" s="58" t="s">
        <v>82</v>
      </c>
      <c r="U26" s="59">
        <f>IF(AND(Facit!T26="",Facit!T27=""),"",IF(T26=Facit!T26,5,IF(T26=Facit!T27,3,0)))</f>
      </c>
      <c r="V26" s="60" t="s">
        <v>20</v>
      </c>
      <c r="W26" s="61" t="s">
        <v>21</v>
      </c>
    </row>
    <row r="27" ht="12" customHeight="1">
      <c r="A27" s="30">
        <v>21</v>
      </c>
      <c r="B27" s="31" t="s">
        <v>47</v>
      </c>
      <c r="C27" s="32" t="s">
        <v>66</v>
      </c>
      <c r="D27" s="33" t="s">
        <v>48</v>
      </c>
      <c r="E27" s="31" t="s">
        <v>83</v>
      </c>
      <c r="F27" s="34">
        <f t="shared" si="13"/>
      </c>
      <c r="G27" s="35">
        <v>3</v>
      </c>
      <c r="H27" s="36" t="s">
        <v>18</v>
      </c>
      <c r="I27" s="37">
        <v>1</v>
      </c>
      <c r="J27" s="53" t="s">
        <v>19</v>
      </c>
      <c r="K27" s="39">
        <f t="shared" si="14"/>
      </c>
      <c r="L27" s="54">
        <f>IF(Facit!L27="","",Facit!L27)</f>
      </c>
      <c r="M27" s="55" t="s">
        <v>18</v>
      </c>
      <c r="N27" s="56">
        <f>IF(Facit!N27="","",Facit!N27)</f>
      </c>
      <c r="O27" s="43">
        <f t="shared" si="15"/>
      </c>
      <c r="P27" s="44">
        <f t="shared" si="16"/>
      </c>
      <c r="Q27" s="45">
        <f t="shared" si="17"/>
      </c>
      <c r="R27" s="57" t="s">
        <v>20</v>
      </c>
      <c r="S27" s="47" t="s">
        <v>21</v>
      </c>
      <c r="T27" s="58" t="s">
        <v>207</v>
      </c>
      <c r="U27" s="59">
        <f>IF(AND(Facit!T26="",Facit!T27=""),"",IF(T27=Facit!T27,5,IF(T27=Facit!T26,3,0)))</f>
      </c>
      <c r="V27" s="63" t="s">
        <v>20</v>
      </c>
      <c r="W27" s="61" t="s">
        <v>21</v>
      </c>
    </row>
    <row r="28" ht="12" customHeight="1">
      <c r="A28" s="30">
        <v>24</v>
      </c>
      <c r="B28" s="31" t="s">
        <v>37</v>
      </c>
      <c r="C28" s="32" t="s">
        <v>85</v>
      </c>
      <c r="D28" s="52" t="s">
        <v>16</v>
      </c>
      <c r="E28" s="31" t="s">
        <v>86</v>
      </c>
      <c r="F28" s="34">
        <f t="shared" si="13"/>
      </c>
      <c r="G28" s="35">
        <v>3</v>
      </c>
      <c r="H28" s="36" t="s">
        <v>18</v>
      </c>
      <c r="I28" s="37">
        <v>2</v>
      </c>
      <c r="J28" s="53" t="s">
        <v>27</v>
      </c>
      <c r="K28" s="39">
        <f t="shared" si="14"/>
      </c>
      <c r="L28" s="54">
        <f>IF(Facit!L28="","",Facit!L28)</f>
      </c>
      <c r="M28" s="55" t="s">
        <v>18</v>
      </c>
      <c r="N28" s="56">
        <f>IF(Facit!N28="","",Facit!N28)</f>
      </c>
      <c r="O28" s="43">
        <f t="shared" si="15"/>
      </c>
      <c r="P28" s="44">
        <f t="shared" si="16"/>
      </c>
      <c r="Q28" s="45">
        <f t="shared" si="17"/>
      </c>
      <c r="R28" s="57" t="s">
        <v>20</v>
      </c>
      <c r="S28" s="47" t="s">
        <v>21</v>
      </c>
      <c r="T28" s="20"/>
      <c r="U28" s="21"/>
      <c r="V28" s="21"/>
      <c r="W28" s="17"/>
      <c r="X28" s="85" t="s">
        <v>87</v>
      </c>
    </row>
    <row r="29" ht="12" customHeight="1">
      <c r="A29" s="64">
        <v>39</v>
      </c>
      <c r="B29" s="31" t="s">
        <v>14</v>
      </c>
      <c r="C29" s="32" t="s">
        <v>72</v>
      </c>
      <c r="D29" s="52" t="s">
        <v>25</v>
      </c>
      <c r="E29" s="31" t="s">
        <v>88</v>
      </c>
      <c r="F29" s="34">
        <f t="shared" si="13"/>
      </c>
      <c r="G29" s="35">
        <v>0</v>
      </c>
      <c r="H29" s="36" t="s">
        <v>18</v>
      </c>
      <c r="I29" s="37">
        <v>2</v>
      </c>
      <c r="J29" s="53" t="s">
        <v>27</v>
      </c>
      <c r="K29" s="39">
        <f t="shared" si="14"/>
      </c>
      <c r="L29" s="54">
        <f>IF(Facit!L29="","",Facit!L29)</f>
      </c>
      <c r="M29" s="55" t="s">
        <v>18</v>
      </c>
      <c r="N29" s="56">
        <f>IF(Facit!N29="","",Facit!N29)</f>
      </c>
      <c r="O29" s="43">
        <f t="shared" si="15"/>
      </c>
      <c r="P29" s="44">
        <f t="shared" si="16"/>
      </c>
      <c r="Q29" s="45">
        <f t="shared" si="17"/>
      </c>
      <c r="R29" s="57" t="s">
        <v>20</v>
      </c>
      <c r="S29" s="47" t="s">
        <v>21</v>
      </c>
      <c r="T29" s="20"/>
      <c r="U29" s="21"/>
      <c r="V29" s="21"/>
      <c r="W29" s="17"/>
      <c r="X29" s="86" t="s">
        <v>89</v>
      </c>
    </row>
    <row r="30" ht="12" customHeight="1">
      <c r="A30" s="30">
        <v>40</v>
      </c>
      <c r="B30" s="31" t="s">
        <v>90</v>
      </c>
      <c r="C30" s="32" t="s">
        <v>72</v>
      </c>
      <c r="D30" s="52" t="s">
        <v>25</v>
      </c>
      <c r="E30" s="31" t="s">
        <v>91</v>
      </c>
      <c r="F30" s="34">
        <f t="shared" si="13"/>
      </c>
      <c r="G30" s="35">
        <v>1</v>
      </c>
      <c r="H30" s="36" t="s">
        <v>18</v>
      </c>
      <c r="I30" s="37">
        <v>0</v>
      </c>
      <c r="J30" s="67" t="s">
        <v>27</v>
      </c>
      <c r="K30" s="39">
        <f t="shared" si="14"/>
      </c>
      <c r="L30" s="68">
        <f>IF(Facit!L30="","",Facit!L30)</f>
      </c>
      <c r="M30" s="69" t="s">
        <v>18</v>
      </c>
      <c r="N30" s="70">
        <f>IF(Facit!N30="","",Facit!N30)</f>
      </c>
      <c r="O30" s="83">
        <f t="shared" si="15"/>
      </c>
      <c r="P30" s="44">
        <f t="shared" si="16"/>
      </c>
      <c r="Q30" s="45">
        <f t="shared" si="17"/>
      </c>
      <c r="R30" s="57" t="s">
        <v>20</v>
      </c>
      <c r="S30" s="47" t="s">
        <v>21</v>
      </c>
      <c r="T30" s="48"/>
      <c r="U30" s="21"/>
      <c r="V30" s="21"/>
      <c r="W30" s="17"/>
      <c r="X30" s="87" t="s">
        <v>92</v>
      </c>
    </row>
    <row r="31" ht="12" customHeight="1" s="88" customFormat="1">
      <c r="A31" s="23" t="s">
        <v>93</v>
      </c>
      <c r="B31" s="71"/>
      <c r="C31" s="72"/>
      <c r="D31" s="72"/>
      <c r="E31" s="71"/>
      <c r="F31" s="72"/>
      <c r="G31" s="19"/>
      <c r="H31" s="14"/>
      <c r="I31" s="19"/>
      <c r="J31" s="17"/>
      <c r="K31" s="15"/>
      <c r="L31" s="54">
        <f>IF(Facit!L31="","",Facit!L31)</f>
      </c>
      <c r="M31" s="15"/>
      <c r="N31" s="56">
        <f>IF(Facit!N31="","",Facit!N31)</f>
      </c>
      <c r="O31" s="15"/>
      <c r="P31" s="15"/>
      <c r="Q31" s="28"/>
      <c r="R31" s="28"/>
      <c r="S31" s="17"/>
      <c r="T31" s="15"/>
      <c r="U31" s="21"/>
      <c r="V31" s="21"/>
      <c r="W31" s="17"/>
      <c r="X31" s="87" t="s">
        <v>94</v>
      </c>
    </row>
    <row r="32" ht="12" customHeight="1">
      <c r="A32" s="30">
        <v>9</v>
      </c>
      <c r="B32" s="31" t="s">
        <v>14</v>
      </c>
      <c r="C32" s="32" t="s">
        <v>95</v>
      </c>
      <c r="D32" s="33" t="s">
        <v>48</v>
      </c>
      <c r="E32" s="31" t="s">
        <v>96</v>
      </c>
      <c r="F32" s="34">
        <f ref="F32:F37" t="shared" si="18">(IF(G32="","",IF(G32&gt;I32,1,IF(G32=I32,"X",2))))</f>
      </c>
      <c r="G32" s="35">
        <v>3</v>
      </c>
      <c r="H32" s="36" t="s">
        <v>18</v>
      </c>
      <c r="I32" s="37">
        <v>2</v>
      </c>
      <c r="J32" s="38" t="s">
        <v>19</v>
      </c>
      <c r="K32" s="39">
        <f ref="K32:K37" t="shared" si="19">IF(AND(L32="",N32=""),"",IF(L32&gt;N32,1,IF(L32=N32,"X",2)))</f>
      </c>
      <c r="L32" s="40">
        <f>IF(Facit!L32="","",Facit!L32)</f>
      </c>
      <c r="M32" s="41" t="s">
        <v>18</v>
      </c>
      <c r="N32" s="42">
        <f>IF(Facit!N32="","",Facit!N32)</f>
      </c>
      <c r="O32" s="43">
        <f ref="O32:O37" t="shared" si="20">IF(F32=K32,3,0)</f>
      </c>
      <c r="P32" s="44">
        <f ref="P32:P37" t="shared" si="21">IF(AND(L32="",N32=""),0,(IF(AND(L32=G32,N32=I32),2,IF(OR(L32=G32,N32=I32),1,0))))</f>
      </c>
      <c r="Q32" s="45">
        <f ref="Q32:Q37" t="shared" si="22">IF(AND(L32="",N32=""),0,SUM(O32:P32))</f>
      </c>
      <c r="R32" s="46" t="s">
        <v>20</v>
      </c>
      <c r="S32" s="47" t="s">
        <v>21</v>
      </c>
      <c r="T32" s="48" t="s">
        <v>97</v>
      </c>
      <c r="U32" s="49"/>
      <c r="V32" s="49"/>
      <c r="W32" s="50"/>
      <c r="X32" s="89"/>
    </row>
    <row r="33" ht="12" customHeight="1">
      <c r="A33" s="30">
        <v>10</v>
      </c>
      <c r="B33" s="31" t="s">
        <v>41</v>
      </c>
      <c r="C33" s="32" t="s">
        <v>95</v>
      </c>
      <c r="D33" s="52" t="s">
        <v>16</v>
      </c>
      <c r="E33" s="31" t="s">
        <v>98</v>
      </c>
      <c r="F33" s="34">
        <f t="shared" si="18"/>
      </c>
      <c r="G33" s="35">
        <v>1</v>
      </c>
      <c r="H33" s="36" t="s">
        <v>18</v>
      </c>
      <c r="I33" s="37">
        <v>2</v>
      </c>
      <c r="J33" s="53" t="s">
        <v>27</v>
      </c>
      <c r="K33" s="39">
        <f t="shared" si="19"/>
      </c>
      <c r="L33" s="54">
        <f>IF(Facit!L33="","",Facit!L33)</f>
      </c>
      <c r="M33" s="55" t="s">
        <v>18</v>
      </c>
      <c r="N33" s="56">
        <f>IF(Facit!N33="","",Facit!N33)</f>
      </c>
      <c r="O33" s="43">
        <f t="shared" si="20"/>
      </c>
      <c r="P33" s="44">
        <f t="shared" si="21"/>
      </c>
      <c r="Q33" s="45">
        <f t="shared" si="22"/>
      </c>
      <c r="R33" s="57" t="s">
        <v>20</v>
      </c>
      <c r="S33" s="47" t="s">
        <v>21</v>
      </c>
      <c r="T33" s="58" t="s">
        <v>99</v>
      </c>
      <c r="U33" s="59">
        <f>IF(AND(Facit!T33="",Facit!T34=""),"",IF(T33=Facit!T33,5,IF(T33=Facit!T34,3,0)))</f>
      </c>
      <c r="V33" s="60" t="s">
        <v>20</v>
      </c>
      <c r="W33" s="61" t="s">
        <v>21</v>
      </c>
      <c r="X33" s="86" t="s">
        <v>100</v>
      </c>
    </row>
    <row r="34" ht="12" customHeight="1">
      <c r="A34" s="30">
        <v>25</v>
      </c>
      <c r="B34" s="31" t="s">
        <v>55</v>
      </c>
      <c r="C34" s="32" t="s">
        <v>85</v>
      </c>
      <c r="D34" s="33" t="s">
        <v>48</v>
      </c>
      <c r="E34" s="31" t="s">
        <v>101</v>
      </c>
      <c r="F34" s="34">
        <f t="shared" si="18"/>
      </c>
      <c r="G34" s="35">
        <v>2</v>
      </c>
      <c r="H34" s="36" t="s">
        <v>18</v>
      </c>
      <c r="I34" s="37">
        <v>0</v>
      </c>
      <c r="J34" s="53" t="s">
        <v>19</v>
      </c>
      <c r="K34" s="39">
        <f t="shared" si="19"/>
      </c>
      <c r="L34" s="54">
        <f>IF(Facit!L34="","",Facit!L34)</f>
      </c>
      <c r="M34" s="55" t="s">
        <v>18</v>
      </c>
      <c r="N34" s="56">
        <f>IF(Facit!N34="","",Facit!N34)</f>
      </c>
      <c r="O34" s="43">
        <f t="shared" si="20"/>
      </c>
      <c r="P34" s="44">
        <f t="shared" si="21"/>
      </c>
      <c r="Q34" s="45">
        <f t="shared" si="22"/>
      </c>
      <c r="R34" s="57" t="s">
        <v>20</v>
      </c>
      <c r="S34" s="47" t="s">
        <v>21</v>
      </c>
      <c r="T34" s="58" t="s">
        <v>204</v>
      </c>
      <c r="U34" s="59">
        <f>IF(AND(Facit!T33="",Facit!T34=""),"",IF(T34=Facit!T34,5,IF(T34=Facit!T33,3,0)))</f>
      </c>
      <c r="V34" s="63" t="s">
        <v>20</v>
      </c>
      <c r="W34" s="61" t="s">
        <v>21</v>
      </c>
      <c r="X34" s="86" t="s">
        <v>103</v>
      </c>
    </row>
    <row r="35" ht="12" customHeight="1">
      <c r="A35" s="30">
        <v>26</v>
      </c>
      <c r="B35" s="31" t="s">
        <v>29</v>
      </c>
      <c r="C35" s="32" t="s">
        <v>85</v>
      </c>
      <c r="D35" s="52" t="s">
        <v>25</v>
      </c>
      <c r="E35" s="31" t="s">
        <v>104</v>
      </c>
      <c r="F35" s="34">
        <f t="shared" si="18"/>
      </c>
      <c r="G35" s="35">
        <v>2</v>
      </c>
      <c r="H35" s="36" t="s">
        <v>18</v>
      </c>
      <c r="I35" s="37">
        <v>2</v>
      </c>
      <c r="J35" s="53" t="s">
        <v>27</v>
      </c>
      <c r="K35" s="39">
        <f t="shared" si="19"/>
      </c>
      <c r="L35" s="54">
        <f>IF(Facit!L35="","",Facit!L35)</f>
      </c>
      <c r="M35" s="55" t="s">
        <v>18</v>
      </c>
      <c r="N35" s="56">
        <f>IF(Facit!N35="","",Facit!N35)</f>
      </c>
      <c r="O35" s="43">
        <f t="shared" si="20"/>
      </c>
      <c r="P35" s="44">
        <f t="shared" si="21"/>
      </c>
      <c r="Q35" s="45">
        <f t="shared" si="22"/>
      </c>
      <c r="R35" s="57" t="s">
        <v>20</v>
      </c>
      <c r="S35" s="47" t="s">
        <v>21</v>
      </c>
      <c r="T35" s="20"/>
      <c r="U35" s="21"/>
      <c r="V35" s="21"/>
      <c r="W35" s="17"/>
      <c r="X35" s="87" t="s">
        <v>105</v>
      </c>
    </row>
    <row r="36" ht="12" customHeight="1">
      <c r="A36" s="64">
        <v>43</v>
      </c>
      <c r="B36" s="31" t="s">
        <v>37</v>
      </c>
      <c r="C36" s="32" t="s">
        <v>106</v>
      </c>
      <c r="D36" s="52" t="s">
        <v>25</v>
      </c>
      <c r="E36" s="31" t="s">
        <v>107</v>
      </c>
      <c r="F36" s="34">
        <f t="shared" si="18"/>
      </c>
      <c r="G36" s="35">
        <v>2</v>
      </c>
      <c r="H36" s="36" t="s">
        <v>18</v>
      </c>
      <c r="I36" s="37">
        <v>1</v>
      </c>
      <c r="J36" s="53" t="s">
        <v>27</v>
      </c>
      <c r="K36" s="39">
        <f t="shared" si="19"/>
      </c>
      <c r="L36" s="54">
        <f>IF(Facit!L36="","",Facit!L36)</f>
      </c>
      <c r="M36" s="55" t="s">
        <v>18</v>
      </c>
      <c r="N36" s="56">
        <f>IF(Facit!N36="","",Facit!N36)</f>
      </c>
      <c r="O36" s="43">
        <f t="shared" si="20"/>
      </c>
      <c r="P36" s="44">
        <f t="shared" si="21"/>
      </c>
      <c r="Q36" s="45">
        <f t="shared" si="22"/>
      </c>
      <c r="R36" s="57" t="s">
        <v>20</v>
      </c>
      <c r="S36" s="47" t="s">
        <v>21</v>
      </c>
      <c r="T36" s="20"/>
      <c r="U36" s="21"/>
      <c r="V36" s="21"/>
      <c r="W36" s="17"/>
    </row>
    <row r="37" ht="12" customHeight="1">
      <c r="A37" s="30">
        <v>44</v>
      </c>
      <c r="B37" s="31" t="s">
        <v>24</v>
      </c>
      <c r="C37" s="32" t="s">
        <v>106</v>
      </c>
      <c r="D37" s="52" t="s">
        <v>25</v>
      </c>
      <c r="E37" s="31" t="s">
        <v>108</v>
      </c>
      <c r="F37" s="34">
        <f t="shared" si="18"/>
      </c>
      <c r="G37" s="35">
        <v>1</v>
      </c>
      <c r="H37" s="36" t="s">
        <v>18</v>
      </c>
      <c r="I37" s="37">
        <v>3</v>
      </c>
      <c r="J37" s="67" t="s">
        <v>27</v>
      </c>
      <c r="K37" s="39">
        <f t="shared" si="19"/>
      </c>
      <c r="L37" s="68">
        <f>IF(Facit!L37="","",Facit!L37)</f>
      </c>
      <c r="M37" s="69" t="s">
        <v>18</v>
      </c>
      <c r="N37" s="70">
        <f>IF(Facit!N37="","",Facit!N37)</f>
      </c>
      <c r="O37" s="43">
        <f t="shared" si="20"/>
      </c>
      <c r="P37" s="44">
        <f t="shared" si="21"/>
      </c>
      <c r="Q37" s="45">
        <f t="shared" si="22"/>
      </c>
      <c r="R37" s="57" t="s">
        <v>20</v>
      </c>
      <c r="S37" s="47" t="s">
        <v>21</v>
      </c>
      <c r="T37" s="20"/>
      <c r="U37" s="21"/>
      <c r="V37" s="21"/>
      <c r="W37" s="17"/>
    </row>
    <row r="38" ht="12" customHeight="1">
      <c r="A38" s="23" t="s">
        <v>109</v>
      </c>
      <c r="B38" s="71"/>
      <c r="C38" s="72"/>
      <c r="D38" s="72"/>
      <c r="E38" s="71"/>
      <c r="F38" s="72"/>
      <c r="G38" s="73"/>
      <c r="H38" s="72"/>
      <c r="I38" s="73"/>
      <c r="J38" s="74"/>
      <c r="K38" s="75"/>
      <c r="L38" s="54">
        <f>IF(Facit!L38="","",Facit!L38)</f>
      </c>
      <c r="M38" s="76"/>
      <c r="N38" s="56">
        <f>IF(Facit!N38="","",Facit!N38)</f>
      </c>
      <c r="O38" s="76"/>
      <c r="P38" s="76"/>
      <c r="Q38" s="77"/>
      <c r="R38" s="28"/>
      <c r="S38" s="17"/>
      <c r="T38" s="15"/>
      <c r="U38" s="21"/>
      <c r="V38" s="21"/>
      <c r="W38" s="17"/>
    </row>
    <row r="39" ht="12" customHeight="1">
      <c r="A39" s="30">
        <v>11</v>
      </c>
      <c r="B39" s="31" t="s">
        <v>24</v>
      </c>
      <c r="C39" s="32" t="s">
        <v>95</v>
      </c>
      <c r="D39" s="33" t="s">
        <v>25</v>
      </c>
      <c r="E39" s="31" t="s">
        <v>110</v>
      </c>
      <c r="F39" s="34">
        <f ref="F39:F44" t="shared" si="23">(IF(G39="","",IF(G39&gt;I39,1,IF(G39=I39,"X",2))))</f>
      </c>
      <c r="G39" s="35">
        <v>2</v>
      </c>
      <c r="H39" s="36" t="s">
        <v>18</v>
      </c>
      <c r="I39" s="37">
        <v>2</v>
      </c>
      <c r="J39" s="78" t="s">
        <v>19</v>
      </c>
      <c r="K39" s="39">
        <f ref="K39:K44" t="shared" si="24">IF(AND(L39="",N39=""),"",IF(L39&gt;N39,1,IF(L39=N39,"X",2)))</f>
      </c>
      <c r="L39" s="40">
        <f>IF(Facit!L39="","",Facit!L39)</f>
      </c>
      <c r="M39" s="41" t="s">
        <v>18</v>
      </c>
      <c r="N39" s="42">
        <f>IF(Facit!N39="","",Facit!N39)</f>
      </c>
      <c r="O39" s="43">
        <f ref="O39:O44" t="shared" si="25">IF(F39=K39,3,0)</f>
      </c>
      <c r="P39" s="44">
        <f ref="P39:P44" t="shared" si="26">IF(AND(L39="",N39=""),0,(IF(AND(L39=G39,N39=I39),2,IF(OR(L39=G39,N39=I39),1,0))))</f>
      </c>
      <c r="Q39" s="45">
        <f ref="Q39:Q44" t="shared" si="27">IF(AND(L39="",N39=""),0,SUM(O39:P39))</f>
      </c>
      <c r="R39" s="46" t="s">
        <v>20</v>
      </c>
      <c r="S39" s="47" t="s">
        <v>21</v>
      </c>
      <c r="T39" s="48" t="s">
        <v>111</v>
      </c>
      <c r="U39" s="49"/>
      <c r="V39" s="49"/>
      <c r="W39" s="50"/>
    </row>
    <row r="40" ht="12" customHeight="1">
      <c r="A40" s="30">
        <v>12</v>
      </c>
      <c r="B40" s="31" t="s">
        <v>37</v>
      </c>
      <c r="C40" s="32" t="s">
        <v>112</v>
      </c>
      <c r="D40" s="52" t="s">
        <v>48</v>
      </c>
      <c r="E40" s="31" t="s">
        <v>113</v>
      </c>
      <c r="F40" s="34">
        <f t="shared" si="23"/>
      </c>
      <c r="G40" s="35">
        <v>0</v>
      </c>
      <c r="H40" s="36" t="s">
        <v>18</v>
      </c>
      <c r="I40" s="37">
        <v>2</v>
      </c>
      <c r="J40" s="78" t="s">
        <v>27</v>
      </c>
      <c r="K40" s="39">
        <f t="shared" si="24"/>
      </c>
      <c r="L40" s="54">
        <f>IF(Facit!L40="","",Facit!L40)</f>
      </c>
      <c r="M40" s="55" t="s">
        <v>18</v>
      </c>
      <c r="N40" s="56">
        <f>IF(Facit!N40="","",Facit!N40)</f>
      </c>
      <c r="O40" s="43">
        <f t="shared" si="25"/>
      </c>
      <c r="P40" s="44">
        <f t="shared" si="26"/>
      </c>
      <c r="Q40" s="45">
        <f t="shared" si="27"/>
      </c>
      <c r="R40" s="57" t="s">
        <v>20</v>
      </c>
      <c r="S40" s="47" t="s">
        <v>21</v>
      </c>
      <c r="T40" s="58" t="s">
        <v>114</v>
      </c>
      <c r="U40" s="59">
        <f>IF(AND(Facit!T40="",Facit!T41=""),"",IF(T40=Facit!T40,5,IF(T40=Facit!T41,3,0)))</f>
      </c>
      <c r="V40" s="60" t="s">
        <v>20</v>
      </c>
      <c r="W40" s="61" t="s">
        <v>21</v>
      </c>
    </row>
    <row r="41" ht="12" customHeight="1">
      <c r="A41" s="30">
        <v>27</v>
      </c>
      <c r="B41" s="31" t="s">
        <v>41</v>
      </c>
      <c r="C41" s="32" t="s">
        <v>115</v>
      </c>
      <c r="D41" s="52" t="s">
        <v>48</v>
      </c>
      <c r="E41" s="31" t="s">
        <v>116</v>
      </c>
      <c r="F41" s="34">
        <f t="shared" si="23"/>
      </c>
      <c r="G41" s="35">
        <v>1</v>
      </c>
      <c r="H41" s="36" t="s">
        <v>18</v>
      </c>
      <c r="I41" s="37">
        <v>1</v>
      </c>
      <c r="J41" s="78" t="s">
        <v>19</v>
      </c>
      <c r="K41" s="39">
        <f t="shared" si="24"/>
      </c>
      <c r="L41" s="54">
        <f>IF(Facit!L41="","",Facit!L41)</f>
      </c>
      <c r="M41" s="55" t="s">
        <v>18</v>
      </c>
      <c r="N41" s="56">
        <f>IF(Facit!N41="","",Facit!N41)</f>
      </c>
      <c r="O41" s="43">
        <f t="shared" si="25"/>
      </c>
      <c r="P41" s="44">
        <f t="shared" si="26"/>
      </c>
      <c r="Q41" s="45">
        <f t="shared" si="27"/>
      </c>
      <c r="R41" s="57" t="s">
        <v>20</v>
      </c>
      <c r="S41" s="47" t="s">
        <v>21</v>
      </c>
      <c r="T41" s="58" t="s">
        <v>117</v>
      </c>
      <c r="U41" s="59">
        <f>IF(AND(Facit!T40="",Facit!T41=""),"",IF(T41=Facit!T41,5,IF(T41=Facit!T40,3,0)))</f>
      </c>
      <c r="V41" s="63" t="s">
        <v>20</v>
      </c>
      <c r="W41" s="61" t="s">
        <v>21</v>
      </c>
    </row>
    <row r="42" ht="12" customHeight="1">
      <c r="A42" s="30">
        <v>28</v>
      </c>
      <c r="B42" s="31" t="s">
        <v>90</v>
      </c>
      <c r="C42" s="32" t="s">
        <v>115</v>
      </c>
      <c r="D42" s="52" t="s">
        <v>16</v>
      </c>
      <c r="E42" s="31" t="s">
        <v>118</v>
      </c>
      <c r="F42" s="34">
        <f t="shared" si="23"/>
      </c>
      <c r="G42" s="35">
        <v>3</v>
      </c>
      <c r="H42" s="36" t="s">
        <v>18</v>
      </c>
      <c r="I42" s="37">
        <v>0</v>
      </c>
      <c r="J42" s="78" t="s">
        <v>27</v>
      </c>
      <c r="K42" s="39">
        <f t="shared" si="24"/>
      </c>
      <c r="L42" s="54">
        <f>IF(Facit!L42="","",Facit!L42)</f>
      </c>
      <c r="M42" s="55" t="s">
        <v>18</v>
      </c>
      <c r="N42" s="56">
        <f>IF(Facit!N42="","",Facit!N42)</f>
      </c>
      <c r="O42" s="43">
        <f t="shared" si="25"/>
      </c>
      <c r="P42" s="44">
        <f t="shared" si="26"/>
      </c>
      <c r="Q42" s="45">
        <f t="shared" si="27"/>
      </c>
      <c r="R42" s="57" t="s">
        <v>20</v>
      </c>
      <c r="S42" s="47" t="s">
        <v>21</v>
      </c>
      <c r="T42" s="20"/>
      <c r="U42" s="21"/>
      <c r="V42" s="21"/>
      <c r="W42" s="17"/>
    </row>
    <row r="43" ht="12" customHeight="1">
      <c r="A43" s="64">
        <v>41</v>
      </c>
      <c r="B43" s="31" t="s">
        <v>14</v>
      </c>
      <c r="C43" s="32" t="s">
        <v>106</v>
      </c>
      <c r="D43" s="52" t="s">
        <v>16</v>
      </c>
      <c r="E43" s="31" t="s">
        <v>119</v>
      </c>
      <c r="F43" s="34">
        <f t="shared" si="23"/>
      </c>
      <c r="G43" s="35">
        <v>1</v>
      </c>
      <c r="H43" s="36" t="s">
        <v>18</v>
      </c>
      <c r="I43" s="37">
        <v>2</v>
      </c>
      <c r="J43" s="78" t="s">
        <v>19</v>
      </c>
      <c r="K43" s="39">
        <f t="shared" si="24"/>
      </c>
      <c r="L43" s="54">
        <f>IF(Facit!L43="","",Facit!L43)</f>
      </c>
      <c r="M43" s="55" t="s">
        <v>18</v>
      </c>
      <c r="N43" s="56">
        <f>IF(Facit!N43="","",Facit!N43)</f>
      </c>
      <c r="O43" s="43">
        <f t="shared" si="25"/>
      </c>
      <c r="P43" s="44">
        <f t="shared" si="26"/>
      </c>
      <c r="Q43" s="45">
        <f t="shared" si="27"/>
      </c>
      <c r="R43" s="57" t="s">
        <v>20</v>
      </c>
      <c r="S43" s="47" t="s">
        <v>21</v>
      </c>
      <c r="T43" s="20"/>
      <c r="U43" s="21"/>
      <c r="V43" s="21"/>
      <c r="W43" s="17"/>
    </row>
    <row r="44" ht="12" customHeight="1">
      <c r="A44" s="30">
        <v>42</v>
      </c>
      <c r="B44" s="31" t="s">
        <v>34</v>
      </c>
      <c r="C44" s="32" t="s">
        <v>106</v>
      </c>
      <c r="D44" s="66" t="s">
        <v>16</v>
      </c>
      <c r="E44" s="31" t="s">
        <v>120</v>
      </c>
      <c r="F44" s="34">
        <f t="shared" si="23"/>
      </c>
      <c r="G44" s="35">
        <v>2</v>
      </c>
      <c r="H44" s="36" t="s">
        <v>18</v>
      </c>
      <c r="I44" s="37">
        <v>1</v>
      </c>
      <c r="J44" s="78" t="s">
        <v>19</v>
      </c>
      <c r="K44" s="39">
        <f t="shared" si="24"/>
      </c>
      <c r="L44" s="68">
        <f>IF(Facit!L44="","",Facit!L44)</f>
      </c>
      <c r="M44" s="69" t="s">
        <v>18</v>
      </c>
      <c r="N44" s="70">
        <f>IF(Facit!N44="","",Facit!N44)</f>
      </c>
      <c r="O44" s="43">
        <f t="shared" si="25"/>
      </c>
      <c r="P44" s="44">
        <f t="shared" si="26"/>
      </c>
      <c r="Q44" s="45">
        <f t="shared" si="27"/>
      </c>
      <c r="R44" s="57" t="s">
        <v>20</v>
      </c>
      <c r="S44" s="47" t="s">
        <v>21</v>
      </c>
      <c r="T44" s="20"/>
      <c r="U44" s="21"/>
      <c r="V44" s="21"/>
      <c r="W44" s="17"/>
    </row>
    <row r="45" ht="12" customHeight="1">
      <c r="A45" s="23" t="s">
        <v>121</v>
      </c>
      <c r="B45" s="71"/>
      <c r="C45" s="72"/>
      <c r="D45" s="72"/>
      <c r="E45" s="71"/>
      <c r="F45" s="72"/>
      <c r="G45" s="73"/>
      <c r="H45" s="72"/>
      <c r="I45" s="73"/>
      <c r="J45" s="74"/>
      <c r="K45" s="75"/>
      <c r="L45" s="54">
        <f>IF(Facit!L45="","",Facit!L45)</f>
      </c>
      <c r="M45" s="76"/>
      <c r="N45" s="56">
        <f>IF(Facit!N45="","",Facit!N45)</f>
      </c>
      <c r="O45" s="76"/>
      <c r="P45" s="76"/>
      <c r="Q45" s="77"/>
      <c r="R45" s="28"/>
      <c r="S45" s="17"/>
      <c r="T45" s="15"/>
      <c r="U45" s="21"/>
      <c r="V45" s="21"/>
      <c r="W45" s="17"/>
    </row>
    <row r="46" ht="12" customHeight="1">
      <c r="A46" s="30">
        <v>13</v>
      </c>
      <c r="B46" s="31" t="s">
        <v>47</v>
      </c>
      <c r="C46" s="32" t="s">
        <v>112</v>
      </c>
      <c r="D46" s="33" t="s">
        <v>16</v>
      </c>
      <c r="E46" s="31" t="s">
        <v>122</v>
      </c>
      <c r="F46" s="34">
        <f ref="F46:F51" t="shared" si="28">(IF(G46="","",IF(G46&gt;I46,1,IF(G46=I46,"X",2))))</f>
      </c>
      <c r="G46" s="35">
        <v>2</v>
      </c>
      <c r="H46" s="36" t="s">
        <v>18</v>
      </c>
      <c r="I46" s="37">
        <v>2</v>
      </c>
      <c r="J46" s="78" t="s">
        <v>19</v>
      </c>
      <c r="K46" s="39">
        <f ref="K46:K51" t="shared" si="29">IF(AND(L46="",N46=""),"",IF(L46&gt;N46,1,IF(L46=N46,"X",2)))</f>
      </c>
      <c r="L46" s="40">
        <f>IF(Facit!L46="","",Facit!L46)</f>
      </c>
      <c r="M46" s="41" t="s">
        <v>18</v>
      </c>
      <c r="N46" s="42">
        <f>IF(Facit!N46="","",Facit!N46)</f>
      </c>
      <c r="O46" s="43">
        <f ref="O46:O51" t="shared" si="30">IF(F46=K46,3,0)</f>
      </c>
      <c r="P46" s="44">
        <f ref="P46:P51" t="shared" si="31">IF(AND(L46="",N46=""),0,(IF(AND(L46=G46,N46=I46),2,IF(OR(L46=G46,N46=I46),1,0))))</f>
      </c>
      <c r="Q46" s="45">
        <f ref="Q46:Q51" t="shared" si="32">IF(AND(L46="",N46=""),0,SUM(O46:P46))</f>
      </c>
      <c r="R46" s="46" t="s">
        <v>20</v>
      </c>
      <c r="S46" s="47" t="s">
        <v>21</v>
      </c>
      <c r="T46" s="48" t="s">
        <v>123</v>
      </c>
      <c r="U46" s="49"/>
      <c r="V46" s="49"/>
      <c r="W46" s="50"/>
    </row>
    <row r="47">
      <c r="A47" s="30">
        <v>14</v>
      </c>
      <c r="B47" s="31" t="s">
        <v>14</v>
      </c>
      <c r="C47" s="32" t="s">
        <v>112</v>
      </c>
      <c r="D47" s="52" t="s">
        <v>25</v>
      </c>
      <c r="E47" s="31" t="s">
        <v>124</v>
      </c>
      <c r="F47" s="34">
        <f t="shared" si="28"/>
      </c>
      <c r="G47" s="35">
        <v>3</v>
      </c>
      <c r="H47" s="36" t="s">
        <v>18</v>
      </c>
      <c r="I47" s="37">
        <v>0</v>
      </c>
      <c r="J47" s="78" t="s">
        <v>27</v>
      </c>
      <c r="K47" s="39">
        <f t="shared" si="29"/>
      </c>
      <c r="L47" s="54">
        <f>IF(Facit!L47="","",Facit!L47)</f>
      </c>
      <c r="M47" s="55" t="s">
        <v>18</v>
      </c>
      <c r="N47" s="56">
        <f>IF(Facit!N47="","",Facit!N47)</f>
      </c>
      <c r="O47" s="43">
        <f t="shared" si="30"/>
      </c>
      <c r="P47" s="44">
        <f t="shared" si="31"/>
      </c>
      <c r="Q47" s="45">
        <f t="shared" si="32"/>
      </c>
      <c r="R47" s="57" t="s">
        <v>20</v>
      </c>
      <c r="S47" s="47" t="s">
        <v>21</v>
      </c>
      <c r="T47" s="58" t="s">
        <v>125</v>
      </c>
      <c r="U47" s="59">
        <f>IF(AND(Facit!T47="",Facit!T48=""),"",IF(T47=Facit!T47,5,IF(T47=Facit!T48,3,0)))</f>
      </c>
      <c r="V47" s="60" t="s">
        <v>20</v>
      </c>
      <c r="W47" s="61" t="s">
        <v>21</v>
      </c>
    </row>
    <row r="48" ht="12" customHeight="1">
      <c r="A48" s="30">
        <v>29</v>
      </c>
      <c r="B48" s="31" t="s">
        <v>14</v>
      </c>
      <c r="C48" s="32" t="s">
        <v>115</v>
      </c>
      <c r="D48" s="52" t="s">
        <v>25</v>
      </c>
      <c r="E48" s="31" t="s">
        <v>126</v>
      </c>
      <c r="F48" s="34">
        <f t="shared" si="28"/>
      </c>
      <c r="G48" s="35">
        <v>2</v>
      </c>
      <c r="H48" s="36" t="s">
        <v>18</v>
      </c>
      <c r="I48" s="37">
        <v>1</v>
      </c>
      <c r="J48" s="78" t="s">
        <v>19</v>
      </c>
      <c r="K48" s="39">
        <f t="shared" si="29"/>
      </c>
      <c r="L48" s="54">
        <f>IF(Facit!L48="","",Facit!L48)</f>
      </c>
      <c r="M48" s="55" t="s">
        <v>18</v>
      </c>
      <c r="N48" s="56">
        <f>IF(Facit!N48="","",Facit!N48)</f>
      </c>
      <c r="O48" s="43">
        <f t="shared" si="30"/>
      </c>
      <c r="P48" s="44">
        <f t="shared" si="31"/>
      </c>
      <c r="Q48" s="45">
        <f t="shared" si="32"/>
      </c>
      <c r="R48" s="57" t="s">
        <v>20</v>
      </c>
      <c r="S48" s="47" t="s">
        <v>21</v>
      </c>
      <c r="T48" s="58" t="s">
        <v>127</v>
      </c>
      <c r="U48" s="59">
        <f>IF(AND(Facit!T47="",Facit!T48=""),"",IF(T48=Facit!T48,5,IF(T48=Facit!T47,3,0)))</f>
      </c>
      <c r="V48" s="63" t="s">
        <v>20</v>
      </c>
      <c r="W48" s="61" t="s">
        <v>21</v>
      </c>
    </row>
    <row r="49" ht="12" customHeight="1">
      <c r="A49" s="30">
        <v>30</v>
      </c>
      <c r="B49" s="31" t="s">
        <v>24</v>
      </c>
      <c r="C49" s="32" t="s">
        <v>128</v>
      </c>
      <c r="D49" s="52" t="s">
        <v>48</v>
      </c>
      <c r="E49" s="31" t="s">
        <v>129</v>
      </c>
      <c r="F49" s="34">
        <f t="shared" si="28"/>
      </c>
      <c r="G49" s="35">
        <v>3</v>
      </c>
      <c r="H49" s="36" t="s">
        <v>18</v>
      </c>
      <c r="I49" s="37">
        <v>1</v>
      </c>
      <c r="J49" s="78" t="s">
        <v>27</v>
      </c>
      <c r="K49" s="39">
        <f t="shared" si="29"/>
      </c>
      <c r="L49" s="54">
        <f>IF(Facit!L49="","",Facit!L49)</f>
      </c>
      <c r="M49" s="55" t="s">
        <v>18</v>
      </c>
      <c r="N49" s="56">
        <f>IF(Facit!N49="","",Facit!N49)</f>
      </c>
      <c r="O49" s="43">
        <f t="shared" si="30"/>
      </c>
      <c r="P49" s="44">
        <f t="shared" si="31"/>
      </c>
      <c r="Q49" s="45">
        <f t="shared" si="32"/>
      </c>
      <c r="R49" s="57" t="s">
        <v>20</v>
      </c>
      <c r="S49" s="47" t="s">
        <v>21</v>
      </c>
      <c r="T49" s="20"/>
      <c r="U49" s="21"/>
      <c r="V49" s="21"/>
      <c r="W49" s="17"/>
    </row>
    <row r="50" ht="12" customHeight="1">
      <c r="A50" s="64">
        <v>45</v>
      </c>
      <c r="B50" s="31" t="s">
        <v>55</v>
      </c>
      <c r="C50" s="32" t="s">
        <v>130</v>
      </c>
      <c r="D50" s="52" t="s">
        <v>16</v>
      </c>
      <c r="E50" s="31" t="s">
        <v>131</v>
      </c>
      <c r="F50" s="34">
        <f t="shared" si="28"/>
      </c>
      <c r="G50" s="35">
        <v>2</v>
      </c>
      <c r="H50" s="36" t="s">
        <v>18</v>
      </c>
      <c r="I50" s="37">
        <v>2</v>
      </c>
      <c r="J50" s="78" t="s">
        <v>27</v>
      </c>
      <c r="K50" s="39">
        <f t="shared" si="29"/>
      </c>
      <c r="L50" s="54">
        <f>IF(Facit!L50="","",Facit!L50)</f>
      </c>
      <c r="M50" s="55" t="s">
        <v>18</v>
      </c>
      <c r="N50" s="56">
        <f>IF(Facit!N50="","",Facit!N50)</f>
      </c>
      <c r="O50" s="43">
        <f t="shared" si="30"/>
      </c>
      <c r="P50" s="44">
        <f t="shared" si="31"/>
      </c>
      <c r="Q50" s="45">
        <f t="shared" si="32"/>
      </c>
      <c r="R50" s="57" t="s">
        <v>20</v>
      </c>
      <c r="S50" s="47" t="s">
        <v>21</v>
      </c>
      <c r="T50" s="20"/>
      <c r="U50" s="21"/>
      <c r="V50" s="21"/>
      <c r="W50" s="17"/>
    </row>
    <row r="51" ht="12" customHeight="1">
      <c r="A51" s="30">
        <v>46</v>
      </c>
      <c r="B51" s="31" t="s">
        <v>90</v>
      </c>
      <c r="C51" s="32" t="s">
        <v>130</v>
      </c>
      <c r="D51" s="66" t="s">
        <v>16</v>
      </c>
      <c r="E51" s="31" t="s">
        <v>132</v>
      </c>
      <c r="F51" s="34">
        <f t="shared" si="28"/>
      </c>
      <c r="G51" s="35">
        <v>0</v>
      </c>
      <c r="H51" s="36" t="s">
        <v>18</v>
      </c>
      <c r="I51" s="37">
        <v>2</v>
      </c>
      <c r="J51" s="78" t="s">
        <v>27</v>
      </c>
      <c r="K51" s="39">
        <f t="shared" si="29"/>
      </c>
      <c r="L51" s="68">
        <f>IF(Facit!L51="","",Facit!L51)</f>
      </c>
      <c r="M51" s="69" t="s">
        <v>18</v>
      </c>
      <c r="N51" s="70">
        <f>IF(Facit!N51="","",Facit!N51)</f>
      </c>
      <c r="O51" s="83">
        <f t="shared" si="30"/>
      </c>
      <c r="P51" s="44">
        <f t="shared" si="31"/>
      </c>
      <c r="Q51" s="45">
        <f t="shared" si="32"/>
      </c>
      <c r="R51" s="57" t="s">
        <v>20</v>
      </c>
      <c r="S51" s="47" t="s">
        <v>21</v>
      </c>
      <c r="T51" s="20"/>
      <c r="U51" s="21"/>
      <c r="V51" s="21"/>
      <c r="W51" s="17"/>
    </row>
    <row r="52" ht="12" customHeight="1">
      <c r="A52" s="23" t="s">
        <v>133</v>
      </c>
      <c r="B52" s="71"/>
      <c r="C52" s="72"/>
      <c r="D52" s="72"/>
      <c r="E52" s="71"/>
      <c r="F52" s="72"/>
      <c r="G52" s="73"/>
      <c r="H52" s="72"/>
      <c r="I52" s="73"/>
      <c r="J52" s="74"/>
      <c r="K52" s="15"/>
      <c r="L52" s="54">
        <f>IF(Facit!L52="","",Facit!L52)</f>
      </c>
      <c r="M52" s="14"/>
      <c r="N52" s="56">
        <f>IF(Facit!N52="","",Facit!N52)</f>
      </c>
      <c r="O52" s="14"/>
      <c r="P52" s="14"/>
      <c r="Q52" s="77"/>
      <c r="R52" s="28"/>
      <c r="S52" s="17"/>
      <c r="T52" s="15"/>
      <c r="U52" s="21"/>
      <c r="V52" s="21"/>
      <c r="W52" s="17"/>
    </row>
    <row r="53" ht="12" customHeight="1">
      <c r="A53" s="30">
        <v>15</v>
      </c>
      <c r="B53" s="31" t="s">
        <v>90</v>
      </c>
      <c r="C53" s="32" t="s">
        <v>30</v>
      </c>
      <c r="D53" s="33" t="s">
        <v>48</v>
      </c>
      <c r="E53" s="31" t="s">
        <v>134</v>
      </c>
      <c r="F53" s="34">
        <f>(IF(G53="","",IF(G53&gt;I53,1,IF(G53=I53,"X",2))))</f>
      </c>
      <c r="G53" s="35">
        <v>0</v>
      </c>
      <c r="H53" s="36" t="s">
        <v>18</v>
      </c>
      <c r="I53" s="37">
        <v>2</v>
      </c>
      <c r="J53" s="38" t="s">
        <v>19</v>
      </c>
      <c r="K53" s="39">
        <f ref="K53:K58" t="shared" si="33">IF(AND(L53="",N53=""),"",IF(L53&gt;N53,1,IF(L53=N53,"X",2)))</f>
      </c>
      <c r="L53" s="40">
        <f>IF(Facit!L53="","",Facit!L53)</f>
      </c>
      <c r="M53" s="41" t="s">
        <v>18</v>
      </c>
      <c r="N53" s="42">
        <f>IF(Facit!N53="","",Facit!N53)</f>
      </c>
      <c r="O53" s="43">
        <f ref="O53:O58" t="shared" si="34">IF(F53=K53,3,0)</f>
      </c>
      <c r="P53" s="44">
        <f ref="P53:P58" t="shared" si="35">IF(AND(L53="",N53=""),0,(IF(AND(L53=G53,N53=I53),2,IF(OR(L53=G53,N53=I53),1,0))))</f>
      </c>
      <c r="Q53" s="45">
        <f ref="Q53:Q58" t="shared" si="36">IF(AND(L53="",N53=""),0,SUM(O53:P53))</f>
      </c>
      <c r="R53" s="46" t="s">
        <v>20</v>
      </c>
      <c r="S53" s="47" t="s">
        <v>21</v>
      </c>
      <c r="T53" s="48" t="s">
        <v>135</v>
      </c>
      <c r="U53" s="49"/>
      <c r="V53" s="49"/>
      <c r="W53" s="50"/>
    </row>
    <row r="54" ht="12" customHeight="1">
      <c r="A54" s="30">
        <v>16</v>
      </c>
      <c r="B54" s="31" t="s">
        <v>55</v>
      </c>
      <c r="C54" s="32" t="s">
        <v>30</v>
      </c>
      <c r="D54" s="52" t="s">
        <v>16</v>
      </c>
      <c r="E54" s="31" t="s">
        <v>136</v>
      </c>
      <c r="F54" s="34">
        <v>1</v>
      </c>
      <c r="G54" s="35">
        <v>2</v>
      </c>
      <c r="H54" s="36" t="s">
        <v>18</v>
      </c>
      <c r="I54" s="37">
        <v>0</v>
      </c>
      <c r="J54" s="53" t="s">
        <v>27</v>
      </c>
      <c r="K54" s="39">
        <f t="shared" si="33"/>
      </c>
      <c r="L54" s="54">
        <f>IF(Facit!L54="","",Facit!L54)</f>
      </c>
      <c r="M54" s="55" t="s">
        <v>18</v>
      </c>
      <c r="N54" s="56">
        <f>IF(Facit!N54="","",Facit!N54)</f>
      </c>
      <c r="O54" s="43">
        <f t="shared" si="34"/>
      </c>
      <c r="P54" s="44">
        <f t="shared" si="35"/>
      </c>
      <c r="Q54" s="45">
        <f t="shared" si="36"/>
      </c>
      <c r="R54" s="57" t="s">
        <v>20</v>
      </c>
      <c r="S54" s="47" t="s">
        <v>21</v>
      </c>
      <c r="T54" s="58" t="s">
        <v>137</v>
      </c>
      <c r="U54" s="59">
        <f>IF(AND(Facit!T54="",Facit!T55=""),"",IF(T54=Facit!T54,5,IF(T54=Facit!T55,3,0)))</f>
      </c>
      <c r="V54" s="60" t="s">
        <v>20</v>
      </c>
      <c r="W54" s="61" t="s">
        <v>21</v>
      </c>
    </row>
    <row r="55" ht="12" customHeight="1">
      <c r="A55" s="30">
        <v>31</v>
      </c>
      <c r="B55" s="31" t="s">
        <v>47</v>
      </c>
      <c r="C55" s="32" t="s">
        <v>128</v>
      </c>
      <c r="D55" s="33" t="s">
        <v>16</v>
      </c>
      <c r="E55" s="31" t="s">
        <v>138</v>
      </c>
      <c r="F55" s="34">
        <f>(IF(G55="","",IF(G55&gt;I55,1,IF(G55=I55,"X",2))))</f>
      </c>
      <c r="G55" s="35">
        <v>1</v>
      </c>
      <c r="H55" s="36" t="s">
        <v>18</v>
      </c>
      <c r="I55" s="37">
        <v>3</v>
      </c>
      <c r="J55" s="53" t="s">
        <v>19</v>
      </c>
      <c r="K55" s="39">
        <f t="shared" si="33"/>
      </c>
      <c r="L55" s="54">
        <f>IF(Facit!L55="","",Facit!L55)</f>
      </c>
      <c r="M55" s="55" t="s">
        <v>18</v>
      </c>
      <c r="N55" s="56">
        <f>IF(Facit!N55="","",Facit!N55)</f>
      </c>
      <c r="O55" s="43">
        <f t="shared" si="34"/>
      </c>
      <c r="P55" s="44">
        <f t="shared" si="35"/>
      </c>
      <c r="Q55" s="45">
        <f t="shared" si="36"/>
      </c>
      <c r="R55" s="57" t="s">
        <v>20</v>
      </c>
      <c r="S55" s="47" t="s">
        <v>21</v>
      </c>
      <c r="T55" s="58" t="s">
        <v>165</v>
      </c>
      <c r="U55" s="59">
        <f>IF(AND(Facit!T54="",Facit!T55=""),"",IF(T55=Facit!T55,5,IF(T55=Facit!T54,3,0)))</f>
      </c>
      <c r="V55" s="63" t="s">
        <v>20</v>
      </c>
      <c r="W55" s="61" t="s">
        <v>21</v>
      </c>
    </row>
    <row r="56" ht="12" customHeight="1">
      <c r="A56" s="30">
        <v>32</v>
      </c>
      <c r="B56" s="31" t="s">
        <v>14</v>
      </c>
      <c r="C56" s="32" t="s">
        <v>128</v>
      </c>
      <c r="D56" s="52" t="s">
        <v>25</v>
      </c>
      <c r="E56" s="31" t="s">
        <v>140</v>
      </c>
      <c r="F56" s="34">
        <v>1</v>
      </c>
      <c r="G56" s="35">
        <v>3</v>
      </c>
      <c r="H56" s="36" t="s">
        <v>18</v>
      </c>
      <c r="I56" s="37">
        <v>0</v>
      </c>
      <c r="J56" s="53" t="s">
        <v>27</v>
      </c>
      <c r="K56" s="39">
        <f t="shared" si="33"/>
      </c>
      <c r="L56" s="54">
        <f>IF(Facit!L56="","",Facit!L56)</f>
      </c>
      <c r="M56" s="55" t="s">
        <v>18</v>
      </c>
      <c r="N56" s="56">
        <f>IF(Facit!N56="","",Facit!N56)</f>
      </c>
      <c r="O56" s="43">
        <f t="shared" si="34"/>
      </c>
      <c r="P56" s="44">
        <f t="shared" si="35"/>
      </c>
      <c r="Q56" s="45">
        <f t="shared" si="36"/>
      </c>
      <c r="R56" s="57" t="s">
        <v>20</v>
      </c>
      <c r="S56" s="47" t="s">
        <v>21</v>
      </c>
      <c r="T56" s="20"/>
      <c r="U56" s="21"/>
      <c r="V56" s="21"/>
      <c r="W56" s="17"/>
    </row>
    <row r="57" ht="12" customHeight="1">
      <c r="A57" s="30">
        <v>47</v>
      </c>
      <c r="B57" s="31" t="s">
        <v>29</v>
      </c>
      <c r="C57" s="32" t="s">
        <v>130</v>
      </c>
      <c r="D57" s="52" t="s">
        <v>25</v>
      </c>
      <c r="E57" s="31" t="s">
        <v>141</v>
      </c>
      <c r="F57" s="34">
        <v>2</v>
      </c>
      <c r="G57" s="35">
        <v>1</v>
      </c>
      <c r="H57" s="36" t="s">
        <v>18</v>
      </c>
      <c r="I57" s="37">
        <v>2</v>
      </c>
      <c r="J57" s="53" t="s">
        <v>19</v>
      </c>
      <c r="K57" s="39">
        <f t="shared" si="33"/>
      </c>
      <c r="L57" s="54">
        <f>IF(Facit!L57="","",Facit!L57)</f>
      </c>
      <c r="M57" s="55" t="s">
        <v>18</v>
      </c>
      <c r="N57" s="56">
        <f>IF(Facit!N57="","",Facit!N57)</f>
      </c>
      <c r="O57" s="43">
        <f t="shared" si="34"/>
      </c>
      <c r="P57" s="44">
        <f t="shared" si="35"/>
      </c>
      <c r="Q57" s="45">
        <f t="shared" si="36"/>
      </c>
      <c r="R57" s="57" t="s">
        <v>20</v>
      </c>
      <c r="S57" s="47" t="s">
        <v>21</v>
      </c>
      <c r="T57" s="20"/>
      <c r="U57" s="21"/>
      <c r="V57" s="21"/>
      <c r="W57" s="17"/>
    </row>
    <row r="58">
      <c r="A58" s="90">
        <v>48</v>
      </c>
      <c r="B58" s="91" t="s">
        <v>41</v>
      </c>
      <c r="C58" s="92" t="s">
        <v>130</v>
      </c>
      <c r="D58" s="52" t="s">
        <v>25</v>
      </c>
      <c r="E58" s="91" t="s">
        <v>142</v>
      </c>
      <c r="F58" s="34">
        <f>(IF(G58="","",IF(G58&gt;I58,1,IF(G58=I58,"X",2))))</f>
      </c>
      <c r="G58" s="35">
        <v>2</v>
      </c>
      <c r="H58" s="36" t="s">
        <v>18</v>
      </c>
      <c r="I58" s="37">
        <v>0</v>
      </c>
      <c r="J58" s="67" t="s">
        <v>19</v>
      </c>
      <c r="K58" s="39">
        <f t="shared" si="33"/>
      </c>
      <c r="L58" s="68">
        <f>IF(Facit!L58="","",Facit!L58)</f>
      </c>
      <c r="M58" s="69" t="s">
        <v>18</v>
      </c>
      <c r="N58" s="70">
        <f>IF(Facit!N58="","",Facit!N58)</f>
      </c>
      <c r="O58" s="83">
        <f t="shared" si="34"/>
      </c>
      <c r="P58" s="44">
        <f t="shared" si="35"/>
      </c>
      <c r="Q58" s="45">
        <f t="shared" si="36"/>
      </c>
      <c r="R58" s="57" t="s">
        <v>20</v>
      </c>
      <c r="S58" s="47" t="s">
        <v>21</v>
      </c>
      <c r="T58" s="93" t="s">
        <v>143</v>
      </c>
      <c r="U58" s="94">
        <f>SUM(Q4:Q58)+SUM(U5:U55)</f>
      </c>
      <c r="V58" s="95" t="s">
        <v>20</v>
      </c>
      <c r="W58" s="96" t="s">
        <v>144</v>
      </c>
    </row>
    <row r="59">
      <c r="F59" s="97"/>
      <c r="G59" s="98"/>
      <c r="H59" s="99"/>
      <c r="I59" s="100"/>
      <c r="J59" s="101"/>
      <c r="K59" s="88"/>
    </row>
    <row r="60">
      <c r="A60" s="102" t="s">
        <v>145</v>
      </c>
      <c r="B60" s="103"/>
      <c r="C60" s="25"/>
      <c r="D60" s="25"/>
      <c r="E60" s="24"/>
      <c r="F60" s="25"/>
      <c r="G60" s="26"/>
      <c r="H60" s="25"/>
      <c r="I60" s="26"/>
      <c r="J60" s="27"/>
      <c r="K60" s="24"/>
      <c r="L60" s="15"/>
      <c r="M60" s="15"/>
      <c r="N60" s="15"/>
      <c r="O60" s="15"/>
      <c r="P60" s="15"/>
      <c r="Q60" s="28"/>
      <c r="R60" s="28"/>
      <c r="S60" s="104"/>
      <c r="T60" s="48" t="s">
        <v>146</v>
      </c>
      <c r="U60" s="105"/>
      <c r="V60" s="21"/>
      <c r="W60" s="17"/>
      <c r="X60" s="81" t="s">
        <v>147</v>
      </c>
    </row>
    <row r="61">
      <c r="A61" s="106">
        <v>49</v>
      </c>
      <c r="B61" s="31" t="s">
        <v>47</v>
      </c>
      <c r="C61" s="32" t="s">
        <v>148</v>
      </c>
      <c r="D61" s="33" t="s">
        <v>16</v>
      </c>
      <c r="E61" s="31">
        <f>"A1–B2 "&amp;T5&amp;"-"&amp;T13</f>
      </c>
      <c r="F61" s="14"/>
      <c r="G61" s="19"/>
      <c r="H61" s="14"/>
      <c r="I61" s="19"/>
      <c r="J61" s="38"/>
      <c r="K61" s="107">
        <f ref="K61:K68" t="shared" si="37">IF(AND(L61="",N61=""),"",IF(L61&gt;N61,1,IF(L61=N61,"X",2)))</f>
      </c>
      <c r="L61" s="108"/>
      <c r="M61" s="43" t="s">
        <v>18</v>
      </c>
      <c r="N61" s="109"/>
      <c r="O61" s="110"/>
      <c r="P61" s="110"/>
      <c r="Q61" s="111"/>
      <c r="R61" s="28"/>
      <c r="S61" s="112"/>
      <c r="T61" s="58" t="s">
        <v>199</v>
      </c>
      <c r="U61" s="45">
        <f>IF(OR(Facit!$T$61&lt;&gt;"",Facit!$T$62&lt;&gt;"",Facit!$T$63&lt;&gt;"",Facit!$T$64&lt;&gt;"",Facit!$T$65&lt;&gt;"",Facit!$T$66&lt;&gt;"",Facit!$T$67&lt;&gt;"",Facit!$T$68&lt;&gt;""),IF(ISNA(VLOOKUP(T61,Facit!$T$61:$T$68,1,0))=0,8,0),"")</f>
      </c>
      <c r="V61" s="113" t="s">
        <v>20</v>
      </c>
      <c r="W61" s="114" t="s">
        <v>151</v>
      </c>
      <c r="X61" s="82" t="s">
        <v>152</v>
      </c>
    </row>
    <row r="62">
      <c r="A62" s="106">
        <v>50</v>
      </c>
      <c r="B62" s="31" t="s">
        <v>37</v>
      </c>
      <c r="C62" s="32" t="s">
        <v>148</v>
      </c>
      <c r="D62" s="33" t="s">
        <v>25</v>
      </c>
      <c r="E62" s="31">
        <f>"C1–D2 "&amp;T19&amp;"-"&amp;T27</f>
      </c>
      <c r="F62" s="14"/>
      <c r="G62" s="19"/>
      <c r="H62" s="14"/>
      <c r="I62" s="19"/>
      <c r="J62" s="53"/>
      <c r="K62" s="107">
        <f t="shared" si="37"/>
      </c>
      <c r="L62" s="115"/>
      <c r="M62" s="55" t="s">
        <v>18</v>
      </c>
      <c r="N62" s="116"/>
      <c r="O62" s="110"/>
      <c r="P62" s="110"/>
      <c r="Q62" s="111"/>
      <c r="R62" s="28"/>
      <c r="S62" s="112"/>
      <c r="T62" s="58" t="s">
        <v>64</v>
      </c>
      <c r="U62" s="45">
        <f>IF(OR(Facit!$T$61&lt;&gt;"",Facit!$T$62&lt;&gt;"",Facit!$T$63&lt;&gt;"",Facit!$T$64&lt;&gt;"",Facit!$T$65&lt;&gt;"",Facit!$T$66&lt;&gt;"",Facit!$T$67&lt;&gt;"",Facit!$T$68&lt;&gt;""),IF(ISNA(VLOOKUP(T62,Facit!$T$61:$T$68,1,0))=0,8,0),"")</f>
      </c>
      <c r="V62" s="46" t="s">
        <v>20</v>
      </c>
      <c r="W62" s="61" t="s">
        <v>151</v>
      </c>
      <c r="X62" s="82" t="s">
        <v>155</v>
      </c>
    </row>
    <row r="63">
      <c r="A63" s="106">
        <v>51</v>
      </c>
      <c r="B63" s="31" t="s">
        <v>41</v>
      </c>
      <c r="C63" s="32" t="s">
        <v>156</v>
      </c>
      <c r="D63" s="33" t="s">
        <v>16</v>
      </c>
      <c r="E63" s="15">
        <f>"D1–C2 "&amp;T26&amp;"-"&amp;T20</f>
      </c>
      <c r="F63" s="14"/>
      <c r="G63" s="19"/>
      <c r="H63" s="14"/>
      <c r="I63" s="19"/>
      <c r="J63" s="53"/>
      <c r="K63" s="107">
        <f t="shared" si="37"/>
      </c>
      <c r="L63" s="115"/>
      <c r="M63" s="55" t="s">
        <v>18</v>
      </c>
      <c r="N63" s="116"/>
      <c r="O63" s="110"/>
      <c r="P63" s="110"/>
      <c r="Q63" s="111"/>
      <c r="R63" s="28"/>
      <c r="S63" s="112"/>
      <c r="T63" s="58" t="s">
        <v>82</v>
      </c>
      <c r="U63" s="45">
        <f>IF(OR(Facit!$T$61&lt;&gt;"",Facit!$T$62&lt;&gt;"",Facit!$T$63&lt;&gt;"",Facit!$T$64&lt;&gt;"",Facit!$T$65&lt;&gt;"",Facit!$T$66&lt;&gt;"",Facit!$T$67&lt;&gt;"",Facit!$T$68&lt;&gt;""),IF(ISNA(VLOOKUP(T63,Facit!$T$61:$T$68,1,0))=0,8,0),"")</f>
      </c>
      <c r="V63" s="57" t="s">
        <v>20</v>
      </c>
      <c r="W63" s="117" t="s">
        <v>151</v>
      </c>
    </row>
    <row r="64">
      <c r="A64" s="106">
        <v>52</v>
      </c>
      <c r="B64" s="31" t="s">
        <v>14</v>
      </c>
      <c r="C64" s="32" t="s">
        <v>156</v>
      </c>
      <c r="D64" s="33" t="s">
        <v>25</v>
      </c>
      <c r="E64" s="15">
        <f>"B1–A2 "&amp;T12&amp;"-"&amp;T6</f>
      </c>
      <c r="F64" s="14"/>
      <c r="G64" s="19"/>
      <c r="H64" s="14"/>
      <c r="I64" s="19"/>
      <c r="J64" s="53"/>
      <c r="K64" s="107">
        <f t="shared" si="37"/>
      </c>
      <c r="L64" s="115"/>
      <c r="M64" s="55" t="s">
        <v>18</v>
      </c>
      <c r="N64" s="116"/>
      <c r="O64" s="110"/>
      <c r="P64" s="110"/>
      <c r="Q64" s="118"/>
      <c r="R64" s="15"/>
      <c r="S64" s="20"/>
      <c r="T64" s="119" t="s">
        <v>50</v>
      </c>
      <c r="U64" s="45">
        <f>IF(OR(Facit!$T$61&lt;&gt;"",Facit!$T$62&lt;&gt;"",Facit!$T$63&lt;&gt;"",Facit!$T$64&lt;&gt;"",Facit!$T$65&lt;&gt;"",Facit!$T$66&lt;&gt;"",Facit!$T$67&lt;&gt;"",Facit!$T$68&lt;&gt;""),IF(ISNA(VLOOKUP(T64,Facit!$T$61:$T$68,1,0))=0,8,0),"")</f>
      </c>
      <c r="V64" s="57" t="s">
        <v>20</v>
      </c>
      <c r="W64" s="117" t="s">
        <v>151</v>
      </c>
      <c r="X64" s="85" t="s">
        <v>159</v>
      </c>
    </row>
    <row r="65">
      <c r="A65" s="106">
        <v>53</v>
      </c>
      <c r="B65" s="31" t="s">
        <v>55</v>
      </c>
      <c r="C65" s="32" t="s">
        <v>160</v>
      </c>
      <c r="D65" s="33" t="s">
        <v>16</v>
      </c>
      <c r="E65" s="31">
        <f>"E1–F2 "&amp;T33&amp;"-"&amp;T41</f>
      </c>
      <c r="F65" s="14"/>
      <c r="G65" s="19"/>
      <c r="H65" s="14"/>
      <c r="I65" s="19"/>
      <c r="J65" s="53"/>
      <c r="K65" s="107">
        <f t="shared" si="37"/>
      </c>
      <c r="L65" s="115"/>
      <c r="M65" s="55" t="s">
        <v>18</v>
      </c>
      <c r="N65" s="116"/>
      <c r="O65" s="110"/>
      <c r="P65" s="110"/>
      <c r="Q65" s="111"/>
      <c r="R65" s="28"/>
      <c r="S65" s="112"/>
      <c r="T65" s="58" t="s">
        <v>99</v>
      </c>
      <c r="U65" s="45">
        <f>IF(OR(Facit!$T$61&lt;&gt;"",Facit!$T$62&lt;&gt;"",Facit!$T$63&lt;&gt;"",Facit!$T$64&lt;&gt;"",Facit!$T$65&lt;&gt;"",Facit!$T$66&lt;&gt;"",Facit!$T$67&lt;&gt;"",Facit!$T$68&lt;&gt;""),IF(ISNA(VLOOKUP(T65,Facit!$T$61:$T$68,1,0))=0,8,0),"")</f>
      </c>
      <c r="V65" s="113" t="s">
        <v>20</v>
      </c>
      <c r="W65" s="114" t="s">
        <v>151</v>
      </c>
      <c r="X65" s="87" t="s">
        <v>163</v>
      </c>
    </row>
    <row r="66">
      <c r="A66" s="106">
        <v>54</v>
      </c>
      <c r="B66" s="31" t="s">
        <v>14</v>
      </c>
      <c r="C66" s="32" t="s">
        <v>160</v>
      </c>
      <c r="D66" s="33" t="s">
        <v>25</v>
      </c>
      <c r="E66" s="31">
        <f>"G1–H2 "&amp;T47&amp;"-"&amp;T55</f>
      </c>
      <c r="F66" s="14"/>
      <c r="G66" s="19"/>
      <c r="H66" s="14"/>
      <c r="I66" s="19"/>
      <c r="J66" s="53"/>
      <c r="K66" s="120">
        <f t="shared" si="37"/>
      </c>
      <c r="L66" s="55"/>
      <c r="M66" s="55" t="s">
        <v>18</v>
      </c>
      <c r="N66" s="55"/>
      <c r="O66" s="20"/>
      <c r="P66" s="110"/>
      <c r="Q66" s="111"/>
      <c r="R66" s="28"/>
      <c r="S66" s="112"/>
      <c r="T66" s="58" t="s">
        <v>125</v>
      </c>
      <c r="U66" s="45">
        <f>IF(OR(Facit!$T$61&lt;&gt;"",Facit!$T$62&lt;&gt;"",Facit!$T$63&lt;&gt;"",Facit!$T$64&lt;&gt;"",Facit!$T$65&lt;&gt;"",Facit!$T$66&lt;&gt;"",Facit!$T$67&lt;&gt;"",Facit!$T$68&lt;&gt;""),IF(ISNA(VLOOKUP(T66,Facit!$T$61:$T$68,1,0))=0,8,0),"")</f>
      </c>
      <c r="V66" s="46" t="s">
        <v>20</v>
      </c>
      <c r="W66" s="61" t="s">
        <v>151</v>
      </c>
      <c r="X66" s="87" t="s">
        <v>166</v>
      </c>
    </row>
    <row r="67">
      <c r="A67" s="106">
        <v>55</v>
      </c>
      <c r="B67" s="31" t="s">
        <v>29</v>
      </c>
      <c r="C67" s="32" t="s">
        <v>167</v>
      </c>
      <c r="D67" s="33" t="s">
        <v>16</v>
      </c>
      <c r="E67" s="31">
        <f>"F1–E2 "&amp;T40&amp;"-"&amp;T34</f>
      </c>
      <c r="F67" s="14"/>
      <c r="G67" s="19"/>
      <c r="H67" s="14"/>
      <c r="I67" s="19"/>
      <c r="J67" s="53"/>
      <c r="K67" s="107">
        <f t="shared" si="37"/>
      </c>
      <c r="L67" s="115"/>
      <c r="M67" s="55" t="s">
        <v>18</v>
      </c>
      <c r="N67" s="116"/>
      <c r="O67" s="110"/>
      <c r="P67" s="110"/>
      <c r="Q67" s="111"/>
      <c r="R67" s="28"/>
      <c r="S67" s="112"/>
      <c r="T67" s="58" t="s">
        <v>114</v>
      </c>
      <c r="U67" s="45">
        <f>IF(OR(Facit!$T$61&lt;&gt;"",Facit!$T$62&lt;&gt;"",Facit!$T$63&lt;&gt;"",Facit!$T$64&lt;&gt;"",Facit!$T$65&lt;&gt;"",Facit!$T$66&lt;&gt;"",Facit!$T$67&lt;&gt;"",Facit!$T$68&lt;&gt;""),IF(ISNA(VLOOKUP(T67,Facit!$T$61:$T$68,1,0))=0,8,0),"")</f>
      </c>
      <c r="V67" s="57" t="s">
        <v>20</v>
      </c>
      <c r="W67" s="117" t="s">
        <v>151</v>
      </c>
    </row>
    <row r="68">
      <c r="A68" s="90">
        <v>56</v>
      </c>
      <c r="B68" s="91" t="s">
        <v>24</v>
      </c>
      <c r="C68" s="32" t="s">
        <v>167</v>
      </c>
      <c r="D68" s="33" t="s">
        <v>25</v>
      </c>
      <c r="E68" s="121">
        <f>"H1–G2 "&amp;T54&amp;"-"&amp;T48</f>
      </c>
      <c r="F68" s="25"/>
      <c r="G68" s="26"/>
      <c r="H68" s="25"/>
      <c r="I68" s="26"/>
      <c r="J68" s="67"/>
      <c r="K68" s="122">
        <f t="shared" si="37"/>
      </c>
      <c r="L68" s="123"/>
      <c r="M68" s="124" t="s">
        <v>18</v>
      </c>
      <c r="N68" s="125"/>
      <c r="O68" s="110"/>
      <c r="P68" s="110"/>
      <c r="Q68" s="118"/>
      <c r="R68" s="15"/>
      <c r="S68" s="20"/>
      <c r="T68" s="119" t="s">
        <v>137</v>
      </c>
      <c r="U68" s="45">
        <f>IF(OR(Facit!$T$61&lt;&gt;"",Facit!$T$62&lt;&gt;"",Facit!$T$63&lt;&gt;"",Facit!$T$64&lt;&gt;"",Facit!$T$65&lt;&gt;"",Facit!$T$66&lt;&gt;"",Facit!$T$67&lt;&gt;"",Facit!$T$68&lt;&gt;""),IF(ISNA(VLOOKUP(T68,Facit!$T$61:$T$68,1,0))=0,8,0),"")</f>
      </c>
      <c r="V68" s="57" t="s">
        <v>20</v>
      </c>
      <c r="W68" s="117" t="s">
        <v>151</v>
      </c>
    </row>
    <row r="69">
      <c r="A69" s="126"/>
      <c r="B69" s="15"/>
      <c r="C69" s="14"/>
      <c r="D69" s="14"/>
      <c r="E69" s="15"/>
      <c r="F69" s="14"/>
      <c r="G69" s="19"/>
      <c r="H69" s="14"/>
      <c r="I69" s="19"/>
      <c r="J69" s="17"/>
      <c r="K69" s="15"/>
      <c r="L69" s="15"/>
      <c r="M69" s="14"/>
      <c r="N69" s="15"/>
      <c r="O69" s="15"/>
      <c r="P69" s="15"/>
      <c r="Q69" s="28"/>
      <c r="R69" s="28"/>
      <c r="S69" s="17"/>
      <c r="T69" s="15"/>
      <c r="U69" s="21"/>
      <c r="V69" s="21"/>
      <c r="W69" s="17"/>
    </row>
    <row r="70">
      <c r="A70" s="102" t="s">
        <v>171</v>
      </c>
      <c r="B70" s="103"/>
      <c r="C70" s="25"/>
      <c r="D70" s="25"/>
      <c r="E70" s="127"/>
      <c r="F70" s="24"/>
      <c r="G70" s="26"/>
      <c r="H70" s="25"/>
      <c r="I70" s="26"/>
      <c r="J70" s="27"/>
      <c r="K70" s="24"/>
      <c r="L70" s="15"/>
      <c r="M70" s="14"/>
      <c r="N70" s="15"/>
      <c r="O70" s="15"/>
      <c r="P70" s="15"/>
      <c r="Q70" s="28"/>
      <c r="R70" s="28"/>
      <c r="S70" s="104"/>
      <c r="T70" s="48" t="s">
        <v>172</v>
      </c>
      <c r="U70" s="21"/>
      <c r="V70" s="21"/>
      <c r="W70" s="17"/>
    </row>
    <row r="71">
      <c r="A71" s="106">
        <v>57</v>
      </c>
      <c r="B71" s="31" t="s">
        <v>47</v>
      </c>
      <c r="C71" s="32" t="s">
        <v>173</v>
      </c>
      <c r="D71" s="33" t="s">
        <v>16</v>
      </c>
      <c r="E71" s="31">
        <f>"Vinnarna 53–54 "&amp;T65&amp;"-"&amp;T66</f>
      </c>
      <c r="F71" s="14"/>
      <c r="G71" s="19"/>
      <c r="H71" s="14"/>
      <c r="I71" s="19"/>
      <c r="J71" s="53"/>
      <c r="K71" s="14">
        <f>IF(AND(L71="",N71=""),"",IF(L71&gt;N71,1,IF(L71=N71,"X",2)))</f>
      </c>
      <c r="L71" s="108"/>
      <c r="M71" s="43" t="s">
        <v>18</v>
      </c>
      <c r="N71" s="109"/>
      <c r="O71" s="110"/>
      <c r="P71" s="110"/>
      <c r="Q71" s="111"/>
      <c r="R71" s="28"/>
      <c r="S71" s="112"/>
      <c r="T71" s="58" t="s">
        <v>125</v>
      </c>
      <c r="U71" s="45">
        <f>IF(OR(Facit!$T$71&lt;&gt;"",Facit!$T$72&lt;&gt;"",Facit!$T$73&lt;&gt;"",Facit!$T$74&lt;&gt;""),IF(ISNA(VLOOKUP(T71,Facit!$T$71:$T$74,1,0))=0,12,0),"")</f>
      </c>
      <c r="V71" s="46" t="s">
        <v>20</v>
      </c>
      <c r="W71" s="61" t="s">
        <v>174</v>
      </c>
    </row>
    <row r="72">
      <c r="A72" s="106">
        <v>58</v>
      </c>
      <c r="B72" s="31" t="s">
        <v>14</v>
      </c>
      <c r="C72" s="32" t="s">
        <v>173</v>
      </c>
      <c r="D72" s="33" t="s">
        <v>25</v>
      </c>
      <c r="E72" s="31">
        <f>"Vinnarna 49–50 "&amp;T61&amp;"-"&amp;T62</f>
      </c>
      <c r="F72" s="14"/>
      <c r="G72" s="19"/>
      <c r="H72" s="14"/>
      <c r="I72" s="19"/>
      <c r="J72" s="53"/>
      <c r="K72" s="120">
        <f>IF(AND(L72="",N72=""),"",IF(L72&gt;N72,1,IF(L72=N72,"X",2)))</f>
      </c>
      <c r="L72" s="55"/>
      <c r="M72" s="55" t="s">
        <v>18</v>
      </c>
      <c r="N72" s="55"/>
      <c r="O72" s="110"/>
      <c r="P72" s="110"/>
      <c r="Q72" s="110"/>
      <c r="R72" s="20"/>
      <c r="S72" s="112"/>
      <c r="T72" s="58" t="s">
        <v>64</v>
      </c>
      <c r="U72" s="45">
        <f>IF(OR(Facit!$T$71&lt;&gt;"",Facit!$T$72&lt;&gt;"",Facit!$T$73&lt;&gt;"",Facit!$T$74&lt;&gt;""),IF(ISNA(VLOOKUP(T72,Facit!$T$71:$T$74,1,0))=0,12,0),"")</f>
      </c>
      <c r="V72" s="57" t="s">
        <v>20</v>
      </c>
      <c r="W72" s="61" t="s">
        <v>174</v>
      </c>
      <c r="X72" s="87" t="s">
        <v>175</v>
      </c>
    </row>
    <row r="73">
      <c r="A73" s="106">
        <v>59</v>
      </c>
      <c r="B73" s="31" t="s">
        <v>24</v>
      </c>
      <c r="C73" s="32" t="s">
        <v>176</v>
      </c>
      <c r="D73" s="33" t="s">
        <v>16</v>
      </c>
      <c r="E73" s="31">
        <f>"Vinnarna 52–51 "&amp;T64&amp;"-"&amp;T63</f>
      </c>
      <c r="F73" s="14"/>
      <c r="G73" s="19"/>
      <c r="H73" s="14"/>
      <c r="I73" s="19"/>
      <c r="J73" s="53"/>
      <c r="K73" s="14">
        <f>IF(AND(L73="",N73=""),"",IF(L73&gt;N73,1,IF(L73=N73,"X",2)))</f>
      </c>
      <c r="L73" s="115"/>
      <c r="M73" s="55" t="s">
        <v>18</v>
      </c>
      <c r="N73" s="116"/>
      <c r="O73" s="110"/>
      <c r="P73" s="110"/>
      <c r="Q73" s="111"/>
      <c r="R73" s="28"/>
      <c r="S73" s="112"/>
      <c r="T73" s="58" t="s">
        <v>50</v>
      </c>
      <c r="U73" s="45">
        <f>IF(OR(Facit!$T$71&lt;&gt;"",Facit!$T$72&lt;&gt;"",Facit!$T$73&lt;&gt;"",Facit!$T$74&lt;&gt;""),IF(ISNA(VLOOKUP(T73,Facit!$T$71:$T$74,1,0))=0,12,0),"")</f>
      </c>
      <c r="V73" s="46" t="s">
        <v>20</v>
      </c>
      <c r="W73" s="61" t="s">
        <v>174</v>
      </c>
      <c r="X73" s="87" t="s">
        <v>177</v>
      </c>
    </row>
    <row r="74">
      <c r="A74" s="90">
        <v>60</v>
      </c>
      <c r="B74" s="91" t="s">
        <v>14</v>
      </c>
      <c r="C74" s="92" t="s">
        <v>176</v>
      </c>
      <c r="D74" s="33" t="s">
        <v>25</v>
      </c>
      <c r="E74" s="91">
        <f>"Vinnarna 55–56 "&amp;T67&amp;"-"&amp;T68</f>
      </c>
      <c r="F74" s="25"/>
      <c r="G74" s="26"/>
      <c r="H74" s="25"/>
      <c r="I74" s="26"/>
      <c r="J74" s="67"/>
      <c r="K74" s="25">
        <f>IF(AND(L74="",N74=""),"",IF(L74&gt;N74,1,IF(L74=N74,"X",2)))</f>
      </c>
      <c r="L74" s="123"/>
      <c r="M74" s="124" t="s">
        <v>18</v>
      </c>
      <c r="N74" s="125"/>
      <c r="O74" s="110"/>
      <c r="P74" s="110"/>
      <c r="Q74" s="110"/>
      <c r="R74" s="20"/>
      <c r="S74" s="112"/>
      <c r="T74" s="58" t="s">
        <v>137</v>
      </c>
      <c r="U74" s="45">
        <f>IF(OR(Facit!$T$71&lt;&gt;"",Facit!$T$72&lt;&gt;"",Facit!$T$73&lt;&gt;"",Facit!$T$74&lt;&gt;""),IF(ISNA(VLOOKUP(T74,Facit!$T$71:$T$74,1,0))=0,12,0),"")</f>
      </c>
      <c r="V74" s="57" t="s">
        <v>20</v>
      </c>
      <c r="W74" s="61" t="s">
        <v>174</v>
      </c>
    </row>
    <row r="75">
      <c r="A75" s="126"/>
      <c r="B75" s="15"/>
      <c r="C75" s="14"/>
      <c r="D75" s="14"/>
      <c r="E75" s="15"/>
      <c r="F75" s="14"/>
      <c r="G75" s="19"/>
      <c r="H75" s="14"/>
      <c r="I75" s="19"/>
      <c r="J75" s="17"/>
      <c r="K75" s="15"/>
      <c r="L75" s="15"/>
      <c r="M75" s="14"/>
      <c r="N75" s="15"/>
      <c r="O75" s="15"/>
      <c r="P75" s="15"/>
      <c r="Q75" s="28"/>
      <c r="R75" s="28"/>
      <c r="S75" s="17"/>
      <c r="T75" s="15"/>
      <c r="U75" s="21"/>
      <c r="V75" s="21"/>
      <c r="W75" s="17"/>
    </row>
    <row r="76">
      <c r="A76" s="102" t="s">
        <v>178</v>
      </c>
      <c r="B76" s="103"/>
      <c r="C76" s="25"/>
      <c r="D76" s="25"/>
      <c r="E76" s="24"/>
      <c r="F76" s="25"/>
      <c r="G76" s="26"/>
      <c r="H76" s="25"/>
      <c r="I76" s="26"/>
      <c r="J76" s="27"/>
      <c r="K76" s="24"/>
      <c r="L76" s="24"/>
      <c r="M76" s="14"/>
      <c r="N76" s="15"/>
      <c r="O76" s="15"/>
      <c r="P76" s="15"/>
      <c r="Q76" s="28"/>
      <c r="R76" s="28"/>
      <c r="S76" s="104"/>
      <c r="T76" s="48" t="s">
        <v>179</v>
      </c>
      <c r="U76" s="21"/>
      <c r="V76" s="21"/>
      <c r="W76" s="17"/>
    </row>
    <row r="77">
      <c r="A77" s="106">
        <v>61</v>
      </c>
      <c r="B77" s="31" t="s">
        <v>24</v>
      </c>
      <c r="C77" s="32" t="s">
        <v>180</v>
      </c>
      <c r="D77" s="33" t="s">
        <v>25</v>
      </c>
      <c r="E77" s="31">
        <f>"Vinnarna 58–57 "&amp;T72&amp;"-"&amp;T71</f>
      </c>
      <c r="F77" s="14"/>
      <c r="G77" s="19"/>
      <c r="H77" s="14"/>
      <c r="I77" s="19"/>
      <c r="J77" s="53"/>
      <c r="K77" s="14">
        <f>IF(AND(L77="",N77=""),"",IF(L77&gt;N77,1,IF(L77=N77,"X",2)))</f>
      </c>
      <c r="L77" s="108"/>
      <c r="M77" s="43" t="s">
        <v>18</v>
      </c>
      <c r="N77" s="109"/>
      <c r="O77" s="110"/>
      <c r="P77" s="110"/>
      <c r="Q77" s="111"/>
      <c r="R77" s="28"/>
      <c r="S77" s="112"/>
      <c r="T77" s="58" t="s">
        <v>125</v>
      </c>
      <c r="U77" s="45">
        <f>IF(OR(Facit!$T$77&lt;&gt;"",Facit!$T$78&lt;&gt;""),IF(ISNA(VLOOKUP(T77,Facit!$T$77:$T$78,1,0))=0,16,0),"")</f>
      </c>
      <c r="V77" s="46" t="s">
        <v>20</v>
      </c>
      <c r="W77" s="61" t="s">
        <v>181</v>
      </c>
      <c r="X77" s="87" t="s">
        <v>182</v>
      </c>
    </row>
    <row r="78">
      <c r="A78" s="90">
        <v>62</v>
      </c>
      <c r="B78" s="91" t="s">
        <v>55</v>
      </c>
      <c r="C78" s="92" t="s">
        <v>183</v>
      </c>
      <c r="D78" s="33" t="s">
        <v>25</v>
      </c>
      <c r="E78" s="91">
        <f>"Vinnarna 59–60 "&amp;T73&amp;"-"&amp;T74</f>
      </c>
      <c r="F78" s="25"/>
      <c r="G78" s="26"/>
      <c r="H78" s="25"/>
      <c r="I78" s="26"/>
      <c r="J78" s="67"/>
      <c r="K78" s="25">
        <f>IF(AND(L78="",N78=""),"",IF(L78&gt;N78,1,IF(L78=N78,"X",2)))</f>
      </c>
      <c r="L78" s="123"/>
      <c r="M78" s="124" t="s">
        <v>18</v>
      </c>
      <c r="N78" s="125"/>
      <c r="O78" s="110"/>
      <c r="P78" s="110"/>
      <c r="Q78" s="110"/>
      <c r="R78" s="20"/>
      <c r="S78" s="112"/>
      <c r="T78" s="58" t="s">
        <v>137</v>
      </c>
      <c r="U78" s="45">
        <f>IF(OR(Facit!$T$77&lt;&gt;"",Facit!$T$78&lt;&gt;""),IF(ISNA(VLOOKUP(T78,Facit!$T$77:$T$78,1,0))=0,16,0),"")</f>
      </c>
      <c r="V78" s="57" t="s">
        <v>20</v>
      </c>
      <c r="W78" s="117" t="s">
        <v>181</v>
      </c>
      <c r="X78" s="87" t="s">
        <v>184</v>
      </c>
    </row>
    <row r="79">
      <c r="A79" s="126"/>
      <c r="B79" s="15"/>
      <c r="C79" s="14"/>
      <c r="D79" s="14"/>
      <c r="E79" s="15"/>
      <c r="F79" s="14"/>
      <c r="G79" s="19"/>
      <c r="H79" s="14"/>
      <c r="I79" s="19"/>
      <c r="J79" s="17"/>
      <c r="K79" s="15"/>
      <c r="L79" s="15"/>
      <c r="M79" s="14"/>
      <c r="N79" s="15"/>
      <c r="O79" s="15"/>
      <c r="P79" s="15"/>
      <c r="Q79" s="28"/>
      <c r="R79" s="28"/>
      <c r="S79" s="17"/>
      <c r="T79" s="15"/>
      <c r="U79" s="21"/>
      <c r="V79" s="21"/>
      <c r="W79" s="17"/>
    </row>
    <row r="80">
      <c r="A80" s="102" t="s">
        <v>185</v>
      </c>
      <c r="B80" s="103"/>
      <c r="C80" s="124"/>
      <c r="D80" s="25"/>
      <c r="E80" s="24"/>
      <c r="F80" s="128"/>
      <c r="G80" s="26"/>
      <c r="H80" s="25"/>
      <c r="I80" s="26"/>
      <c r="J80" s="27"/>
      <c r="K80" s="24"/>
      <c r="L80" s="24"/>
      <c r="M80" s="25"/>
      <c r="N80" s="24"/>
      <c r="O80" s="15"/>
      <c r="P80" s="15"/>
      <c r="Q80" s="28"/>
      <c r="R80" s="28"/>
      <c r="S80" s="104"/>
      <c r="T80" s="48" t="s">
        <v>186</v>
      </c>
      <c r="U80" s="21"/>
      <c r="V80" s="21"/>
      <c r="W80" s="17"/>
    </row>
    <row r="81">
      <c r="A81" s="129">
        <v>63</v>
      </c>
      <c r="B81" s="130" t="s">
        <v>47</v>
      </c>
      <c r="C81" s="131" t="s">
        <v>187</v>
      </c>
      <c r="D81" s="33" t="s">
        <v>25</v>
      </c>
      <c r="E81" s="130" t="s">
        <v>188</v>
      </c>
      <c r="F81" s="72"/>
      <c r="G81" s="73"/>
      <c r="H81" s="72"/>
      <c r="I81" s="73"/>
      <c r="J81" s="132" t="s">
        <v>19</v>
      </c>
      <c r="K81" s="133"/>
      <c r="L81" s="130"/>
      <c r="M81" s="134" t="s">
        <v>18</v>
      </c>
      <c r="N81" s="130"/>
      <c r="O81" s="20"/>
      <c r="P81" s="110"/>
      <c r="Q81" s="110"/>
      <c r="R81" s="20"/>
      <c r="S81" s="112"/>
      <c r="T81" s="58" t="s">
        <v>50</v>
      </c>
      <c r="U81" s="45">
        <f>IF(Facit!$T$81="","",IF(T81=Facit!$T$81,16,0))</f>
      </c>
      <c r="V81" s="46" t="s">
        <v>20</v>
      </c>
      <c r="W81" s="61" t="s">
        <v>181</v>
      </c>
      <c r="X81" s="87" t="s">
        <v>189</v>
      </c>
    </row>
    <row r="82">
      <c r="A82" s="126"/>
      <c r="B82" s="15"/>
      <c r="C82" s="14"/>
      <c r="D82" s="14"/>
      <c r="E82" s="15"/>
      <c r="F82" s="14"/>
      <c r="G82" s="19"/>
      <c r="H82" s="14"/>
      <c r="I82" s="19"/>
      <c r="J82" s="17"/>
      <c r="K82" s="15"/>
      <c r="L82" s="15"/>
      <c r="M82" s="15"/>
      <c r="N82" s="15"/>
      <c r="O82" s="15"/>
      <c r="P82" s="15"/>
      <c r="Q82" s="28"/>
      <c r="R82" s="28"/>
      <c r="S82" s="17"/>
      <c r="T82" s="15"/>
      <c r="U82" s="21"/>
      <c r="V82" s="21"/>
      <c r="W82" s="17"/>
    </row>
    <row r="83">
      <c r="A83" s="102" t="s">
        <v>190</v>
      </c>
      <c r="B83" s="103"/>
      <c r="C83" s="124"/>
      <c r="D83" s="25"/>
      <c r="E83" s="24"/>
      <c r="F83" s="14"/>
      <c r="G83" s="19"/>
      <c r="H83" s="14"/>
      <c r="I83" s="19"/>
      <c r="J83" s="27"/>
      <c r="K83" s="24"/>
      <c r="L83" s="24"/>
      <c r="M83" s="25"/>
      <c r="N83" s="24"/>
      <c r="O83" s="15"/>
      <c r="P83" s="15"/>
      <c r="Q83" s="28"/>
      <c r="R83" s="28"/>
      <c r="S83" s="104"/>
      <c r="T83" s="48" t="s">
        <v>191</v>
      </c>
      <c r="U83" s="21"/>
      <c r="V83" s="21"/>
      <c r="W83" s="17"/>
    </row>
    <row r="84">
      <c r="A84" s="129">
        <v>64</v>
      </c>
      <c r="B84" s="130" t="s">
        <v>14</v>
      </c>
      <c r="C84" s="131" t="s">
        <v>192</v>
      </c>
      <c r="D84" s="33" t="s">
        <v>25</v>
      </c>
      <c r="E84" s="130">
        <f>"Vinnarna i semifinalerna "&amp;T77&amp;"-"&amp;T78</f>
      </c>
      <c r="F84" s="72"/>
      <c r="G84" s="73"/>
      <c r="H84" s="72"/>
      <c r="I84" s="73"/>
      <c r="J84" s="132" t="s">
        <v>27</v>
      </c>
      <c r="K84" s="133"/>
      <c r="L84" s="130"/>
      <c r="M84" s="134" t="s">
        <v>18</v>
      </c>
      <c r="N84" s="130"/>
      <c r="O84" s="20"/>
      <c r="P84" s="110"/>
      <c r="Q84" s="110"/>
      <c r="R84" s="20"/>
      <c r="S84" s="112"/>
      <c r="T84" s="58" t="s">
        <v>137</v>
      </c>
      <c r="U84" s="45">
        <f>IF(Facit!$T$84="","",IF(T84=Facit!$T$84,32,0))</f>
      </c>
      <c r="V84" s="46" t="s">
        <v>20</v>
      </c>
      <c r="W84" s="61" t="s">
        <v>193</v>
      </c>
      <c r="X84" s="87" t="s">
        <v>194</v>
      </c>
    </row>
    <row r="85">
      <c r="A85" s="126"/>
      <c r="B85" s="15"/>
      <c r="C85" s="14"/>
      <c r="D85" s="14"/>
      <c r="E85" s="15"/>
      <c r="F85" s="14"/>
      <c r="G85" s="19"/>
      <c r="H85" s="14"/>
      <c r="I85" s="19"/>
      <c r="J85" s="17"/>
      <c r="K85" s="15"/>
      <c r="L85" s="15"/>
      <c r="M85" s="15"/>
      <c r="N85" s="15"/>
      <c r="O85" s="15"/>
      <c r="P85" s="15"/>
      <c r="Q85" s="28"/>
      <c r="R85" s="28"/>
      <c r="S85" s="17"/>
      <c r="T85" s="15"/>
      <c r="U85" s="21"/>
      <c r="V85" s="21"/>
      <c r="W85" s="17"/>
    </row>
    <row r="86">
      <c r="A86" s="135" t="s">
        <v>195</v>
      </c>
      <c r="B86" s="136"/>
      <c r="C86" s="137"/>
      <c r="D86" s="137"/>
      <c r="E86" s="136"/>
      <c r="F86" s="138"/>
      <c r="G86" s="139"/>
      <c r="H86" s="138"/>
      <c r="I86" s="140"/>
      <c r="J86" s="12"/>
      <c r="K86" s="48"/>
      <c r="L86" s="48"/>
      <c r="M86" s="48"/>
      <c r="N86" s="48"/>
      <c r="O86" s="48"/>
      <c r="P86" s="48"/>
      <c r="Q86" s="48"/>
      <c r="R86" s="48"/>
      <c r="S86" s="12"/>
      <c r="T86" s="93" t="s">
        <v>196</v>
      </c>
      <c r="U86" s="94">
        <f>SUM(Q4:Q58)+SUM(U5:U84)-U58</f>
      </c>
      <c r="V86" s="141" t="s">
        <v>20</v>
      </c>
      <c r="W86" s="96" t="s">
        <v>197</v>
      </c>
    </row>
  </sheetData>
  <sheetProtection selectLockedCells="1" selectUnlockedCells="1"/>
  <mergeCells>
    <mergeCell ref="G2:I2"/>
    <mergeCell ref="K2:N2"/>
    <mergeCell ref="Q2:R2"/>
    <mergeCell ref="U2:V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Roman,Normal"&amp;12Sida &amp;P</oddFooter>
  </headerFooter>
  <rowBreaks count="1" manualBreakCount="1">
    <brk id="44" max="104857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workbookViewId="0"/>
  </sheetViews>
  <sheetFormatPr defaultRowHeight="12.75" x14ac:dyDescent="0.2"/>
  <cols>
    <col min="1" max="1" width="3.140625" customWidth="1"/>
    <col min="2" max="2" width="10.5703125" customWidth="1"/>
    <col min="3" max="3" width="5.140625" customWidth="1"/>
    <col min="4" max="4" width="4.42578125" customWidth="1"/>
    <col min="5" max="5" width="20" customWidth="1"/>
    <col min="6" max="6" width="3.5703125" customWidth="1" style="1"/>
    <col min="7" max="7" width="2.7109375" customWidth="1" style="2"/>
    <col min="8" max="8" width="2.5703125" customWidth="1" style="3"/>
    <col min="9" max="9" width="2.5703125" customWidth="1" style="4"/>
    <col min="10" max="10" width="4" customWidth="1" style="5"/>
    <col min="11" max="14" width="2.7109375" customWidth="1"/>
    <col min="15" max="16" hidden="1" width="0" customWidth="1"/>
    <col min="17" max="18" width="2.7109375" customWidth="1"/>
    <col min="19" max="19" width="3.85546875" customWidth="1"/>
    <col min="20" max="20" width="19.28515625" customWidth="1"/>
    <col min="21" max="21" width="2.85546875" customWidth="1"/>
    <col min="22" max="22" width="2" customWidth="1"/>
    <col min="23" max="23" width="3.85546875" customWidth="1"/>
    <col min="24" max="24" width="32.28515625" customWidth="1"/>
  </cols>
  <sheetData>
    <row r="1" s="6" customFormat="1">
      <c r="B1" s="6" t="s">
        <v>0</v>
      </c>
      <c r="F1" s="7"/>
      <c r="G1" s="8"/>
      <c r="H1" s="9"/>
      <c r="I1" s="10"/>
      <c r="J1" s="11"/>
    </row>
    <row r="2" ht="12" customHeight="1">
      <c r="A2" s="12"/>
      <c r="B2" s="13" t="s">
        <v>1</v>
      </c>
      <c r="C2" s="14" t="s">
        <v>2</v>
      </c>
      <c r="D2" s="14" t="s">
        <v>3</v>
      </c>
      <c r="E2" s="15" t="s">
        <v>4</v>
      </c>
      <c r="F2" s="16" t="s">
        <v>5</v>
      </c>
      <c r="G2" s="155" t="s">
        <v>6</v>
      </c>
      <c r="H2" s="155"/>
      <c r="I2" s="155"/>
      <c r="J2" s="17" t="s">
        <v>7</v>
      </c>
      <c r="K2" s="156" t="s">
        <v>8</v>
      </c>
      <c r="L2" s="156"/>
      <c r="M2" s="156"/>
      <c r="N2" s="156"/>
      <c r="O2" s="18"/>
      <c r="P2" s="18"/>
      <c r="Q2" s="157" t="s">
        <v>9</v>
      </c>
      <c r="R2" s="157"/>
      <c r="S2" s="17" t="s">
        <v>10</v>
      </c>
      <c r="T2" s="20"/>
      <c r="U2" s="158" t="s">
        <v>9</v>
      </c>
      <c r="V2" s="158"/>
      <c r="W2" s="17" t="s">
        <v>10</v>
      </c>
      <c r="X2" s="22" t="s">
        <v>11</v>
      </c>
    </row>
    <row r="3" ht="12" customHeight="1">
      <c r="A3" s="23" t="s">
        <v>12</v>
      </c>
      <c r="B3" s="24"/>
      <c r="C3" s="25"/>
      <c r="D3" s="25"/>
      <c r="E3" s="24"/>
      <c r="F3" s="25"/>
      <c r="G3" s="26"/>
      <c r="H3" s="25"/>
      <c r="I3" s="26"/>
      <c r="J3" s="27"/>
      <c r="K3" s="15"/>
      <c r="L3" s="14"/>
      <c r="M3" s="14"/>
      <c r="N3" s="14"/>
      <c r="O3" s="14"/>
      <c r="P3" s="14"/>
      <c r="Q3" s="28"/>
      <c r="R3" s="28"/>
      <c r="S3" s="17"/>
      <c r="T3" s="15"/>
      <c r="U3" s="21"/>
      <c r="V3" s="21"/>
      <c r="W3" s="17"/>
      <c r="X3" s="29" t="s">
        <v>13</v>
      </c>
    </row>
    <row r="4" ht="12" customHeight="1">
      <c r="A4" s="30">
        <v>1</v>
      </c>
      <c r="B4" s="31" t="s">
        <v>14</v>
      </c>
      <c r="C4" s="32" t="s">
        <v>15</v>
      </c>
      <c r="D4" s="33" t="s">
        <v>16</v>
      </c>
      <c r="E4" s="31" t="s">
        <v>17</v>
      </c>
      <c r="F4" s="34">
        <f ref="F4:F9" t="shared" si="0">(IF(G4="","",IF(G4&gt;I4,1,IF(G4=I4,"X",2))))</f>
      </c>
      <c r="G4" s="35">
        <v>2</v>
      </c>
      <c r="H4" s="36" t="s">
        <v>18</v>
      </c>
      <c r="I4" s="37">
        <v>1</v>
      </c>
      <c r="J4" s="38" t="s">
        <v>19</v>
      </c>
      <c r="K4" s="39">
        <f ref="K4:K9" t="shared" si="1">IF(AND(L4="",N4=""),"",IF(L4&gt;N4,1,IF(L4=N4,"X",2)))</f>
      </c>
      <c r="L4" s="40">
        <f>IF(Facit!L4="","",Facit!L4)</f>
      </c>
      <c r="M4" s="41" t="s">
        <v>18</v>
      </c>
      <c r="N4" s="42">
        <f>IF(Facit!N4="","",Facit!N4)</f>
      </c>
      <c r="O4" s="43">
        <f ref="O4:O9" t="shared" si="2">IF(F4=K4,3,0)</f>
      </c>
      <c r="P4" s="44">
        <f ref="P4:P9" t="shared" si="3">IF(AND(L4="",N4=""),0,(IF(AND(L4=G4,N4=I4),2,IF(OR(L4=G4,N4=I4),1,0))))</f>
      </c>
      <c r="Q4" s="45">
        <f ref="Q4:Q9" t="shared" si="4">IF(AND(L4="",N4=""),0,SUM(O4:P4))</f>
      </c>
      <c r="R4" s="46" t="s">
        <v>20</v>
      </c>
      <c r="S4" s="47" t="s">
        <v>21</v>
      </c>
      <c r="T4" s="48" t="s">
        <v>22</v>
      </c>
      <c r="U4" s="49"/>
      <c r="V4" s="49"/>
      <c r="W4" s="50"/>
      <c r="X4" s="51" t="s">
        <v>208</v>
      </c>
    </row>
    <row r="5" ht="12" customHeight="1">
      <c r="A5" s="30">
        <v>2</v>
      </c>
      <c r="B5" s="31" t="s">
        <v>24</v>
      </c>
      <c r="C5" s="32" t="s">
        <v>15</v>
      </c>
      <c r="D5" s="52" t="s">
        <v>25</v>
      </c>
      <c r="E5" s="31" t="s">
        <v>26</v>
      </c>
      <c r="F5" s="34">
        <f t="shared" si="0"/>
      </c>
      <c r="G5" s="35">
        <v>1</v>
      </c>
      <c r="H5" s="36" t="s">
        <v>18</v>
      </c>
      <c r="I5" s="37">
        <v>3</v>
      </c>
      <c r="J5" s="53" t="s">
        <v>27</v>
      </c>
      <c r="K5" s="39">
        <f t="shared" si="1"/>
      </c>
      <c r="L5" s="54">
        <f>IF(Facit!L5="","",Facit!L5)</f>
      </c>
      <c r="M5" s="55" t="s">
        <v>18</v>
      </c>
      <c r="N5" s="56">
        <f>IF(Facit!N5="","",Facit!N5)</f>
      </c>
      <c r="O5" s="43">
        <f t="shared" si="2"/>
      </c>
      <c r="P5" s="44">
        <f t="shared" si="3"/>
      </c>
      <c r="Q5" s="45">
        <f t="shared" si="4"/>
      </c>
      <c r="R5" s="57" t="s">
        <v>20</v>
      </c>
      <c r="S5" s="47" t="s">
        <v>21</v>
      </c>
      <c r="T5" s="58" t="s">
        <v>199</v>
      </c>
      <c r="U5" s="59">
        <f>IF(AND(Facit!T5="",Facit!T6=""),"",IF(T5=Facit!T5,5,IF(T5=Facit!T6,3,0)))</f>
      </c>
      <c r="V5" s="60" t="s">
        <v>20</v>
      </c>
      <c r="W5" s="61" t="s">
        <v>21</v>
      </c>
      <c r="X5" s="62"/>
    </row>
    <row r="6" ht="12" customHeight="1">
      <c r="A6" s="30">
        <v>17</v>
      </c>
      <c r="B6" s="31" t="s">
        <v>29</v>
      </c>
      <c r="C6" s="32" t="s">
        <v>30</v>
      </c>
      <c r="D6" s="52" t="s">
        <v>25</v>
      </c>
      <c r="E6" s="31" t="s">
        <v>31</v>
      </c>
      <c r="F6" s="34">
        <f t="shared" si="0"/>
      </c>
      <c r="G6" s="35">
        <v>2</v>
      </c>
      <c r="H6" s="36" t="s">
        <v>18</v>
      </c>
      <c r="I6" s="37">
        <v>2</v>
      </c>
      <c r="J6" s="53" t="s">
        <v>19</v>
      </c>
      <c r="K6" s="39">
        <f t="shared" si="1"/>
      </c>
      <c r="L6" s="54">
        <f>IF(Facit!L6="","",Facit!L6)</f>
      </c>
      <c r="M6" s="55" t="s">
        <v>18</v>
      </c>
      <c r="N6" s="56">
        <f>IF(Facit!N6="","",Facit!N6)</f>
      </c>
      <c r="O6" s="43">
        <f t="shared" si="2"/>
      </c>
      <c r="P6" s="44">
        <f t="shared" si="3"/>
      </c>
      <c r="Q6" s="45">
        <f t="shared" si="4"/>
      </c>
      <c r="R6" s="57" t="s">
        <v>20</v>
      </c>
      <c r="S6" s="47" t="s">
        <v>21</v>
      </c>
      <c r="T6" s="58" t="s">
        <v>32</v>
      </c>
      <c r="U6" s="59">
        <f>IF(AND(Facit!T5="",Facit!T6=""),"",IF(T6=Facit!T6,5,IF(T6=Facit!T5,3,0)))</f>
      </c>
      <c r="V6" s="63" t="s">
        <v>20</v>
      </c>
      <c r="W6" s="61" t="s">
        <v>21</v>
      </c>
      <c r="X6" s="51" t="s">
        <v>201</v>
      </c>
    </row>
    <row r="7" ht="12" customHeight="1">
      <c r="A7" s="30">
        <v>18</v>
      </c>
      <c r="B7" s="31" t="s">
        <v>34</v>
      </c>
      <c r="C7" s="32" t="s">
        <v>35</v>
      </c>
      <c r="D7" s="52" t="s">
        <v>25</v>
      </c>
      <c r="E7" s="31" t="s">
        <v>36</v>
      </c>
      <c r="F7" s="34">
        <f t="shared" si="0"/>
      </c>
      <c r="G7" s="35">
        <v>3</v>
      </c>
      <c r="H7" s="36" t="s">
        <v>18</v>
      </c>
      <c r="I7" s="37">
        <v>0</v>
      </c>
      <c r="J7" s="53" t="s">
        <v>27</v>
      </c>
      <c r="K7" s="39">
        <f t="shared" si="1"/>
      </c>
      <c r="L7" s="54">
        <f>IF(Facit!L7="","",Facit!L7)</f>
      </c>
      <c r="M7" s="55" t="s">
        <v>18</v>
      </c>
      <c r="N7" s="56">
        <f>IF(Facit!N7="","",Facit!N7)</f>
      </c>
      <c r="O7" s="43">
        <f t="shared" si="2"/>
      </c>
      <c r="P7" s="44">
        <f t="shared" si="3"/>
      </c>
      <c r="Q7" s="45">
        <f t="shared" si="4"/>
      </c>
      <c r="R7" s="57" t="s">
        <v>20</v>
      </c>
      <c r="S7" s="47" t="s">
        <v>21</v>
      </c>
      <c r="T7" s="20"/>
      <c r="U7" s="21"/>
      <c r="V7" s="21"/>
      <c r="W7" s="17"/>
      <c r="X7" s="62"/>
    </row>
    <row r="8" ht="12" customHeight="1">
      <c r="A8" s="64">
        <v>33</v>
      </c>
      <c r="B8" s="31" t="s">
        <v>37</v>
      </c>
      <c r="C8" s="32" t="s">
        <v>38</v>
      </c>
      <c r="D8" s="52" t="s">
        <v>16</v>
      </c>
      <c r="E8" s="31" t="s">
        <v>39</v>
      </c>
      <c r="F8" s="34">
        <f t="shared" si="0"/>
      </c>
      <c r="G8" s="35">
        <v>1</v>
      </c>
      <c r="H8" s="36" t="s">
        <v>18</v>
      </c>
      <c r="I8" s="37">
        <v>1</v>
      </c>
      <c r="J8" s="53" t="s">
        <v>27</v>
      </c>
      <c r="K8" s="39">
        <f t="shared" si="1"/>
      </c>
      <c r="L8" s="54">
        <f>IF(Facit!L8="","",Facit!L8)</f>
      </c>
      <c r="M8" s="55" t="s">
        <v>18</v>
      </c>
      <c r="N8" s="56">
        <f>IF(Facit!N8="","",Facit!N8)</f>
      </c>
      <c r="O8" s="43">
        <f t="shared" si="2"/>
      </c>
      <c r="P8" s="44">
        <f t="shared" si="3"/>
      </c>
      <c r="Q8" s="45">
        <f t="shared" si="4"/>
      </c>
      <c r="R8" s="57" t="s">
        <v>20</v>
      </c>
      <c r="S8" s="47" t="s">
        <v>21</v>
      </c>
      <c r="T8" s="20"/>
      <c r="U8" s="21"/>
      <c r="V8" s="21"/>
      <c r="W8" s="17"/>
      <c r="X8" s="65" t="s">
        <v>202</v>
      </c>
    </row>
    <row r="9" ht="12" customHeight="1">
      <c r="A9" s="30">
        <v>34</v>
      </c>
      <c r="B9" s="31" t="s">
        <v>41</v>
      </c>
      <c r="C9" s="32" t="s">
        <v>38</v>
      </c>
      <c r="D9" s="66" t="s">
        <v>16</v>
      </c>
      <c r="E9" s="31" t="s">
        <v>42</v>
      </c>
      <c r="F9" s="34">
        <f t="shared" si="0"/>
      </c>
      <c r="G9" s="35">
        <v>3</v>
      </c>
      <c r="H9" s="36" t="s">
        <v>18</v>
      </c>
      <c r="I9" s="37">
        <v>1</v>
      </c>
      <c r="J9" s="67" t="s">
        <v>27</v>
      </c>
      <c r="K9" s="39">
        <f t="shared" si="1"/>
      </c>
      <c r="L9" s="68">
        <f>IF(Facit!L9="","",Facit!L9)</f>
      </c>
      <c r="M9" s="69" t="s">
        <v>18</v>
      </c>
      <c r="N9" s="70">
        <f>IF(Facit!N9="","",Facit!N9)</f>
      </c>
      <c r="O9" s="43">
        <f t="shared" si="2"/>
      </c>
      <c r="P9" s="44">
        <f t="shared" si="3"/>
      </c>
      <c r="Q9" s="45">
        <f t="shared" si="4"/>
      </c>
      <c r="R9" s="57" t="s">
        <v>20</v>
      </c>
      <c r="S9" s="47" t="s">
        <v>21</v>
      </c>
      <c r="T9" s="20"/>
      <c r="U9" s="21"/>
      <c r="V9" s="21"/>
      <c r="W9" s="17"/>
    </row>
    <row r="10" ht="12" customHeight="1">
      <c r="A10" s="23" t="s">
        <v>43</v>
      </c>
      <c r="B10" s="71"/>
      <c r="C10" s="72"/>
      <c r="D10" s="72"/>
      <c r="E10" s="71"/>
      <c r="F10" s="72"/>
      <c r="G10" s="73"/>
      <c r="H10" s="72"/>
      <c r="I10" s="73"/>
      <c r="J10" s="74"/>
      <c r="K10" s="75"/>
      <c r="L10" s="54">
        <f>IF(Facit!L10="","",Facit!L10)</f>
      </c>
      <c r="M10" s="76"/>
      <c r="N10" s="56">
        <f>IF(Facit!N10="","",Facit!N10)</f>
      </c>
      <c r="O10" s="76"/>
      <c r="P10" s="76"/>
      <c r="Q10" s="77"/>
      <c r="R10" s="28"/>
      <c r="S10" s="17"/>
      <c r="T10" s="15"/>
      <c r="U10" s="21"/>
      <c r="V10" s="21"/>
      <c r="W10" s="17"/>
    </row>
    <row r="11" ht="12" customHeight="1">
      <c r="A11" s="30">
        <v>3</v>
      </c>
      <c r="B11" s="31" t="s">
        <v>14</v>
      </c>
      <c r="C11" s="32" t="s">
        <v>44</v>
      </c>
      <c r="D11" s="33" t="s">
        <v>16</v>
      </c>
      <c r="E11" s="31" t="s">
        <v>45</v>
      </c>
      <c r="F11" s="34">
        <f ref="F11:F16" t="shared" si="5">(IF(G11="","",IF(G11&gt;I11,1,IF(G11=I11,"X",2))))</f>
      </c>
      <c r="G11" s="35">
        <v>1</v>
      </c>
      <c r="H11" s="36" t="s">
        <v>18</v>
      </c>
      <c r="I11" s="37">
        <v>0</v>
      </c>
      <c r="J11" s="78" t="s">
        <v>19</v>
      </c>
      <c r="K11" s="39">
        <f ref="K11:K16" t="shared" si="6">IF(AND(L11="",N11=""),"",IF(L11&gt;N11,1,IF(L11=N11,"X",2)))</f>
      </c>
      <c r="L11" s="40">
        <f>IF(Facit!L11="","",Facit!L11)</f>
      </c>
      <c r="M11" s="41" t="s">
        <v>18</v>
      </c>
      <c r="N11" s="42">
        <f>IF(Facit!N11="","",Facit!N11)</f>
      </c>
      <c r="O11" s="43">
        <f ref="O11:O16" t="shared" si="7">IF(F11=K11,3,0)</f>
      </c>
      <c r="P11" s="44">
        <f ref="P11:P16" t="shared" si="8">IF(AND(L11="",N11=""),0,(IF(AND(L11=G11,N11=I11),2,IF(OR(L11=G11,N11=I11),1,0))))</f>
      </c>
      <c r="Q11" s="45">
        <f ref="Q11:Q16" t="shared" si="9">IF(AND(L11="",N11=""),0,SUM(O11:P11))</f>
      </c>
      <c r="R11" s="46" t="s">
        <v>20</v>
      </c>
      <c r="S11" s="47" t="s">
        <v>21</v>
      </c>
      <c r="T11" s="48" t="s">
        <v>46</v>
      </c>
      <c r="U11" s="49"/>
      <c r="V11" s="49"/>
      <c r="W11" s="50"/>
      <c r="X11" s="79"/>
    </row>
    <row r="12" ht="12" customHeight="1">
      <c r="A12" s="30">
        <v>4</v>
      </c>
      <c r="B12" s="31" t="s">
        <v>47</v>
      </c>
      <c r="C12" s="32" t="s">
        <v>44</v>
      </c>
      <c r="D12" s="52" t="s">
        <v>48</v>
      </c>
      <c r="E12" s="31" t="s">
        <v>49</v>
      </c>
      <c r="F12" s="34">
        <f t="shared" si="5"/>
      </c>
      <c r="G12" s="35">
        <v>1</v>
      </c>
      <c r="H12" s="36" t="s">
        <v>18</v>
      </c>
      <c r="I12" s="37">
        <v>2</v>
      </c>
      <c r="J12" s="78" t="s">
        <v>27</v>
      </c>
      <c r="K12" s="39">
        <f t="shared" si="6"/>
      </c>
      <c r="L12" s="54">
        <f>IF(Facit!L12="","",Facit!L12)</f>
      </c>
      <c r="M12" s="55" t="s">
        <v>18</v>
      </c>
      <c r="N12" s="56">
        <f>IF(Facit!N12="","",Facit!N12)</f>
      </c>
      <c r="O12" s="43">
        <f t="shared" si="7"/>
      </c>
      <c r="P12" s="44">
        <f t="shared" si="8"/>
      </c>
      <c r="Q12" s="45">
        <f t="shared" si="9"/>
      </c>
      <c r="R12" s="57" t="s">
        <v>20</v>
      </c>
      <c r="S12" s="47" t="s">
        <v>21</v>
      </c>
      <c r="T12" s="58" t="s">
        <v>50</v>
      </c>
      <c r="U12" s="59">
        <f>IF(AND(Facit!T12="",Facit!T13=""),"",IF(T12=Facit!T12,5,IF(T12=Facit!T13,3,0)))</f>
      </c>
      <c r="V12" s="60" t="s">
        <v>20</v>
      </c>
      <c r="W12" s="61" t="s">
        <v>21</v>
      </c>
    </row>
    <row r="13" ht="12" customHeight="1">
      <c r="A13" s="30">
        <v>19</v>
      </c>
      <c r="B13" s="31" t="s">
        <v>41</v>
      </c>
      <c r="C13" s="32" t="s">
        <v>51</v>
      </c>
      <c r="D13" s="52" t="s">
        <v>16</v>
      </c>
      <c r="E13" s="31" t="s">
        <v>52</v>
      </c>
      <c r="F13" s="34">
        <f t="shared" si="5"/>
      </c>
      <c r="G13" s="35">
        <v>0</v>
      </c>
      <c r="H13" s="36" t="s">
        <v>18</v>
      </c>
      <c r="I13" s="37">
        <v>2</v>
      </c>
      <c r="J13" s="78" t="s">
        <v>19</v>
      </c>
      <c r="K13" s="39">
        <f t="shared" si="6"/>
      </c>
      <c r="L13" s="54">
        <f>IF(Facit!L13="","",Facit!L13)</f>
      </c>
      <c r="M13" s="55" t="s">
        <v>18</v>
      </c>
      <c r="N13" s="56">
        <f>IF(Facit!N13="","",Facit!N13)</f>
      </c>
      <c r="O13" s="43">
        <f t="shared" si="7"/>
      </c>
      <c r="P13" s="44">
        <f t="shared" si="8"/>
      </c>
      <c r="Q13" s="45">
        <f t="shared" si="9"/>
      </c>
      <c r="R13" s="57" t="s">
        <v>20</v>
      </c>
      <c r="S13" s="47" t="s">
        <v>21</v>
      </c>
      <c r="T13" s="58" t="s">
        <v>53</v>
      </c>
      <c r="U13" s="59">
        <f>IF(AND(Facit!T12="",Facit!T13=""),"",IF(T13=Facit!T13,5,IF(T13=Facit!T12,3,0)))</f>
      </c>
      <c r="V13" s="63" t="s">
        <v>20</v>
      </c>
      <c r="W13" s="61" t="s">
        <v>21</v>
      </c>
    </row>
    <row r="14" ht="12" customHeight="1">
      <c r="A14" s="30">
        <v>20</v>
      </c>
      <c r="B14" s="31" t="s">
        <v>14</v>
      </c>
      <c r="C14" s="32" t="s">
        <v>51</v>
      </c>
      <c r="D14" s="52" t="s">
        <v>48</v>
      </c>
      <c r="E14" s="31" t="s">
        <v>54</v>
      </c>
      <c r="F14" s="34">
        <f t="shared" si="5"/>
      </c>
      <c r="G14" s="35">
        <v>3</v>
      </c>
      <c r="H14" s="36" t="s">
        <v>18</v>
      </c>
      <c r="I14" s="37">
        <v>2</v>
      </c>
      <c r="J14" s="78" t="s">
        <v>27</v>
      </c>
      <c r="K14" s="39">
        <f t="shared" si="6"/>
      </c>
      <c r="L14" s="54">
        <f>IF(Facit!L14="","",Facit!L14)</f>
      </c>
      <c r="M14" s="55" t="s">
        <v>18</v>
      </c>
      <c r="N14" s="56">
        <f>IF(Facit!N14="","",Facit!N14)</f>
      </c>
      <c r="O14" s="43">
        <f t="shared" si="7"/>
      </c>
      <c r="P14" s="44">
        <f t="shared" si="8"/>
      </c>
      <c r="Q14" s="45">
        <f t="shared" si="9"/>
      </c>
      <c r="R14" s="57" t="s">
        <v>20</v>
      </c>
      <c r="S14" s="47" t="s">
        <v>21</v>
      </c>
      <c r="T14" s="20"/>
      <c r="U14" s="21"/>
      <c r="V14" s="21"/>
      <c r="W14" s="17"/>
    </row>
    <row r="15" ht="12" customHeight="1">
      <c r="A15" s="64">
        <v>35</v>
      </c>
      <c r="B15" s="31" t="s">
        <v>55</v>
      </c>
      <c r="C15" s="32" t="s">
        <v>38</v>
      </c>
      <c r="D15" s="52" t="s">
        <v>25</v>
      </c>
      <c r="E15" s="31" t="s">
        <v>56</v>
      </c>
      <c r="F15" s="34">
        <f t="shared" si="5"/>
      </c>
      <c r="G15" s="35">
        <v>2</v>
      </c>
      <c r="H15" s="36" t="s">
        <v>18</v>
      </c>
      <c r="I15" s="37">
        <v>1</v>
      </c>
      <c r="J15" s="78" t="s">
        <v>19</v>
      </c>
      <c r="K15" s="39">
        <f t="shared" si="6"/>
      </c>
      <c r="L15" s="54">
        <f>IF(Facit!L15="","",Facit!L15)</f>
      </c>
      <c r="M15" s="55" t="s">
        <v>18</v>
      </c>
      <c r="N15" s="56">
        <f>IF(Facit!N15="","",Facit!N15)</f>
      </c>
      <c r="O15" s="43">
        <f t="shared" si="7"/>
      </c>
      <c r="P15" s="44">
        <f t="shared" si="8"/>
      </c>
      <c r="Q15" s="45">
        <f t="shared" si="9"/>
      </c>
      <c r="R15" s="57" t="s">
        <v>20</v>
      </c>
      <c r="S15" s="47" t="s">
        <v>21</v>
      </c>
      <c r="T15" s="20"/>
      <c r="U15" s="21"/>
      <c r="V15" s="21"/>
      <c r="W15" s="17"/>
      <c r="X15" s="80" t="s">
        <v>57</v>
      </c>
    </row>
    <row r="16" ht="12" customHeight="1">
      <c r="A16" s="30">
        <v>36</v>
      </c>
      <c r="B16" s="31" t="s">
        <v>34</v>
      </c>
      <c r="C16" s="32" t="s">
        <v>38</v>
      </c>
      <c r="D16" s="52" t="s">
        <v>25</v>
      </c>
      <c r="E16" s="31" t="s">
        <v>58</v>
      </c>
      <c r="F16" s="34">
        <f t="shared" si="5"/>
      </c>
      <c r="G16" s="35">
        <v>0</v>
      </c>
      <c r="H16" s="36" t="s">
        <v>18</v>
      </c>
      <c r="I16" s="37">
        <v>0</v>
      </c>
      <c r="J16" s="78" t="s">
        <v>19</v>
      </c>
      <c r="K16" s="39">
        <f t="shared" si="6"/>
      </c>
      <c r="L16" s="68">
        <f>IF(Facit!L16="","",Facit!L16)</f>
      </c>
      <c r="M16" s="69" t="s">
        <v>18</v>
      </c>
      <c r="N16" s="70">
        <f>IF(Facit!N16="","",Facit!N16)</f>
      </c>
      <c r="O16" s="43">
        <f t="shared" si="7"/>
      </c>
      <c r="P16" s="44">
        <f t="shared" si="8"/>
      </c>
      <c r="Q16" s="45">
        <f t="shared" si="9"/>
      </c>
      <c r="R16" s="57" t="s">
        <v>20</v>
      </c>
      <c r="S16" s="47" t="s">
        <v>21</v>
      </c>
      <c r="T16" s="20"/>
      <c r="U16" s="21"/>
      <c r="V16" s="21"/>
      <c r="W16" s="17"/>
    </row>
    <row r="17" ht="12" customHeight="1">
      <c r="A17" s="23" t="s">
        <v>59</v>
      </c>
      <c r="B17" s="71"/>
      <c r="C17" s="72"/>
      <c r="D17" s="72"/>
      <c r="E17" s="71"/>
      <c r="F17" s="72"/>
      <c r="G17" s="73"/>
      <c r="H17" s="72"/>
      <c r="I17" s="73"/>
      <c r="J17" s="74"/>
      <c r="K17" s="75"/>
      <c r="L17" s="54">
        <f>IF(Facit!L17="","",Facit!L17)</f>
      </c>
      <c r="M17" s="76"/>
      <c r="N17" s="56">
        <f>IF(Facit!N17="","",Facit!N17)</f>
      </c>
      <c r="O17" s="76"/>
      <c r="P17" s="76"/>
      <c r="Q17" s="77"/>
      <c r="R17" s="28"/>
      <c r="S17" s="17"/>
      <c r="T17" s="15"/>
      <c r="U17" s="21"/>
      <c r="V17" s="21"/>
      <c r="W17" s="17"/>
    </row>
    <row r="18" ht="12" customHeight="1">
      <c r="A18" s="30">
        <v>5</v>
      </c>
      <c r="B18" s="31" t="s">
        <v>37</v>
      </c>
      <c r="C18" s="32" t="s">
        <v>44</v>
      </c>
      <c r="D18" s="33" t="s">
        <v>25</v>
      </c>
      <c r="E18" s="31" t="s">
        <v>60</v>
      </c>
      <c r="F18" s="34">
        <f ref="F18:F23" t="shared" si="10">(IF(G18="","",IF(G18&gt;I18,1,IF(G18=I18,"X",2))))</f>
      </c>
      <c r="G18" s="35">
        <v>3</v>
      </c>
      <c r="H18" s="36" t="s">
        <v>18</v>
      </c>
      <c r="I18" s="37">
        <v>1</v>
      </c>
      <c r="J18" s="78" t="s">
        <v>19</v>
      </c>
      <c r="K18" s="39">
        <f ref="K18:K23" t="shared" si="11">IF(AND(L18="",N18=""),"",IF(L18&gt;N18,1,IF(L18=N18,"X",2)))</f>
      </c>
      <c r="L18" s="40">
        <f>IF(Facit!L18="","",Facit!L18)</f>
      </c>
      <c r="M18" s="41" t="s">
        <v>18</v>
      </c>
      <c r="N18" s="42">
        <f>IF(Facit!N18="","",Facit!N18)</f>
      </c>
      <c r="O18" s="43">
        <f ref="O18:O23" t="shared" si="12">IF(F18=K18,3,0)</f>
      </c>
      <c r="P18" s="44">
        <f ref="P18:P23" t="shared" si="13">IF(AND(L18="",N18=""),0,(IF(AND(L18=G18,N18=I18),2,IF(OR(L18=G18,N18=I18),1,0))))</f>
      </c>
      <c r="Q18" s="45">
        <f ref="Q18:Q23" t="shared" si="14">IF(AND(L18="",N18=""),0,SUM(O18:P18))</f>
      </c>
      <c r="R18" s="46" t="s">
        <v>20</v>
      </c>
      <c r="S18" s="47" t="s">
        <v>21</v>
      </c>
      <c r="T18" s="48" t="s">
        <v>61</v>
      </c>
      <c r="U18" s="49"/>
      <c r="V18" s="49"/>
      <c r="W18" s="50"/>
    </row>
    <row r="19" ht="12" customHeight="1">
      <c r="A19" s="30">
        <v>6</v>
      </c>
      <c r="B19" s="31" t="s">
        <v>34</v>
      </c>
      <c r="C19" s="32" t="s">
        <v>62</v>
      </c>
      <c r="D19" s="52" t="s">
        <v>48</v>
      </c>
      <c r="E19" s="31" t="s">
        <v>63</v>
      </c>
      <c r="F19" s="34">
        <f t="shared" si="10"/>
      </c>
      <c r="G19" s="35">
        <v>0</v>
      </c>
      <c r="H19" s="36" t="s">
        <v>18</v>
      </c>
      <c r="I19" s="37">
        <v>2</v>
      </c>
      <c r="J19" s="78" t="s">
        <v>27</v>
      </c>
      <c r="K19" s="39">
        <f t="shared" si="11"/>
      </c>
      <c r="L19" s="54">
        <f>IF(Facit!L19="","",Facit!L19)</f>
      </c>
      <c r="M19" s="55" t="s">
        <v>18</v>
      </c>
      <c r="N19" s="56">
        <f>IF(Facit!N19="","",Facit!N19)</f>
      </c>
      <c r="O19" s="43">
        <f t="shared" si="12"/>
      </c>
      <c r="P19" s="44">
        <f t="shared" si="13"/>
      </c>
      <c r="Q19" s="45">
        <f t="shared" si="14"/>
      </c>
      <c r="R19" s="57" t="s">
        <v>20</v>
      </c>
      <c r="S19" s="47" t="s">
        <v>21</v>
      </c>
      <c r="T19" s="58" t="s">
        <v>64</v>
      </c>
      <c r="U19" s="59">
        <f>IF(AND(Facit!T19="",Facit!T20=""),"",IF(T19=Facit!T19,5,IF(T19=Facit!T20,3,0)))</f>
      </c>
      <c r="V19" s="60" t="s">
        <v>20</v>
      </c>
      <c r="W19" s="61" t="s">
        <v>21</v>
      </c>
      <c r="X19" s="81" t="s">
        <v>65</v>
      </c>
    </row>
    <row r="20" ht="12" customHeight="1">
      <c r="A20" s="30">
        <v>22</v>
      </c>
      <c r="B20" s="31" t="s">
        <v>14</v>
      </c>
      <c r="C20" s="32" t="s">
        <v>66</v>
      </c>
      <c r="D20" s="52" t="s">
        <v>16</v>
      </c>
      <c r="E20" s="31" t="s">
        <v>67</v>
      </c>
      <c r="F20" s="34">
        <f t="shared" si="10"/>
      </c>
      <c r="G20" s="35">
        <v>2</v>
      </c>
      <c r="H20" s="36" t="s">
        <v>18</v>
      </c>
      <c r="I20" s="37">
        <v>2</v>
      </c>
      <c r="J20" s="78" t="s">
        <v>27</v>
      </c>
      <c r="K20" s="39">
        <f t="shared" si="11"/>
      </c>
      <c r="L20" s="54">
        <f>IF(Facit!L20="","",Facit!L20)</f>
      </c>
      <c r="M20" s="55" t="s">
        <v>18</v>
      </c>
      <c r="N20" s="56">
        <f>IF(Facit!N20="","",Facit!N20)</f>
      </c>
      <c r="O20" s="43">
        <f t="shared" si="12"/>
      </c>
      <c r="P20" s="44">
        <f t="shared" si="13"/>
      </c>
      <c r="Q20" s="45">
        <f t="shared" si="14"/>
      </c>
      <c r="R20" s="57" t="s">
        <v>20</v>
      </c>
      <c r="S20" s="47" t="s">
        <v>21</v>
      </c>
      <c r="T20" s="58" t="s">
        <v>68</v>
      </c>
      <c r="U20" s="59">
        <f>IF(AND(Facit!T19="",Facit!T20=""),"",IF(T20=Facit!T20,5,IF(T20=Facit!T19,3,0)))</f>
      </c>
      <c r="V20" s="63" t="s">
        <v>20</v>
      </c>
      <c r="W20" s="61" t="s">
        <v>21</v>
      </c>
      <c r="X20" s="82" t="s">
        <v>69</v>
      </c>
    </row>
    <row r="21" ht="12" customHeight="1">
      <c r="A21" s="30">
        <v>23</v>
      </c>
      <c r="B21" s="31" t="s">
        <v>24</v>
      </c>
      <c r="C21" s="32" t="s">
        <v>66</v>
      </c>
      <c r="D21" s="52" t="s">
        <v>25</v>
      </c>
      <c r="E21" s="31" t="s">
        <v>70</v>
      </c>
      <c r="F21" s="34">
        <f t="shared" si="10"/>
      </c>
      <c r="G21" s="35">
        <v>4</v>
      </c>
      <c r="H21" s="36" t="s">
        <v>18</v>
      </c>
      <c r="I21" s="37">
        <v>1</v>
      </c>
      <c r="J21" s="78" t="s">
        <v>19</v>
      </c>
      <c r="K21" s="39">
        <f t="shared" si="11"/>
      </c>
      <c r="L21" s="54">
        <f>IF(Facit!L21="","",Facit!L21)</f>
      </c>
      <c r="M21" s="55" t="s">
        <v>18</v>
      </c>
      <c r="N21" s="56">
        <f>IF(Facit!N21="","",Facit!N21)</f>
      </c>
      <c r="O21" s="43">
        <f t="shared" si="12"/>
      </c>
      <c r="P21" s="44">
        <f t="shared" si="13"/>
      </c>
      <c r="Q21" s="45">
        <f t="shared" si="14"/>
      </c>
      <c r="R21" s="57" t="s">
        <v>20</v>
      </c>
      <c r="S21" s="47" t="s">
        <v>21</v>
      </c>
      <c r="T21" s="20"/>
      <c r="U21" s="21"/>
      <c r="V21" s="21"/>
      <c r="W21" s="17"/>
      <c r="X21" s="82" t="s">
        <v>71</v>
      </c>
    </row>
    <row r="22" ht="12" customHeight="1">
      <c r="A22" s="30">
        <v>37</v>
      </c>
      <c r="B22" s="31" t="s">
        <v>47</v>
      </c>
      <c r="C22" s="32" t="s">
        <v>72</v>
      </c>
      <c r="D22" s="52" t="s">
        <v>16</v>
      </c>
      <c r="E22" s="31" t="s">
        <v>73</v>
      </c>
      <c r="F22" s="34">
        <f t="shared" si="10"/>
      </c>
      <c r="G22" s="35">
        <v>1</v>
      </c>
      <c r="H22" s="36" t="s">
        <v>18</v>
      </c>
      <c r="I22" s="37">
        <v>3</v>
      </c>
      <c r="J22" s="78" t="s">
        <v>19</v>
      </c>
      <c r="K22" s="39">
        <f t="shared" si="11"/>
      </c>
      <c r="L22" s="54">
        <f>IF(Facit!L22="","",Facit!L22)</f>
      </c>
      <c r="M22" s="55" t="s">
        <v>18</v>
      </c>
      <c r="N22" s="56">
        <f>IF(Facit!N22="","",Facit!N22)</f>
      </c>
      <c r="O22" s="43">
        <f t="shared" si="12"/>
      </c>
      <c r="P22" s="44">
        <f t="shared" si="13"/>
      </c>
      <c r="Q22" s="45">
        <f t="shared" si="14"/>
      </c>
      <c r="R22" s="57" t="s">
        <v>20</v>
      </c>
      <c r="S22" s="47" t="s">
        <v>21</v>
      </c>
      <c r="T22" s="20"/>
      <c r="U22" s="21"/>
      <c r="V22" s="21"/>
      <c r="W22" s="17"/>
    </row>
    <row r="23" ht="12" customHeight="1">
      <c r="A23" s="30">
        <v>38</v>
      </c>
      <c r="B23" s="31" t="s">
        <v>29</v>
      </c>
      <c r="C23" s="32" t="s">
        <v>72</v>
      </c>
      <c r="D23" s="66" t="s">
        <v>16</v>
      </c>
      <c r="E23" s="31" t="s">
        <v>74</v>
      </c>
      <c r="F23" s="34">
        <f t="shared" si="10"/>
      </c>
      <c r="G23" s="35">
        <v>3</v>
      </c>
      <c r="H23" s="36" t="s">
        <v>18</v>
      </c>
      <c r="I23" s="37">
        <v>1</v>
      </c>
      <c r="J23" s="78" t="s">
        <v>19</v>
      </c>
      <c r="K23" s="39">
        <f t="shared" si="11"/>
      </c>
      <c r="L23" s="68">
        <f>IF(Facit!L23="","",Facit!L23)</f>
      </c>
      <c r="M23" s="69" t="s">
        <v>18</v>
      </c>
      <c r="N23" s="70">
        <f>IF(Facit!N23="","",Facit!N23)</f>
      </c>
      <c r="O23" s="83">
        <f t="shared" si="12"/>
      </c>
      <c r="P23" s="44">
        <f t="shared" si="13"/>
      </c>
      <c r="Q23" s="45">
        <f t="shared" si="14"/>
      </c>
      <c r="R23" s="57" t="s">
        <v>20</v>
      </c>
      <c r="S23" s="47" t="s">
        <v>21</v>
      </c>
      <c r="T23" s="20"/>
      <c r="U23" s="21"/>
      <c r="V23" s="21"/>
      <c r="W23" s="17"/>
      <c r="X23" s="84" t="s">
        <v>75</v>
      </c>
    </row>
    <row r="24" ht="12" customHeight="1">
      <c r="A24" s="23" t="s">
        <v>76</v>
      </c>
      <c r="B24" s="71"/>
      <c r="C24" s="72"/>
      <c r="D24" s="72"/>
      <c r="E24" s="71"/>
      <c r="F24" s="72"/>
      <c r="G24" s="73"/>
      <c r="H24" s="72"/>
      <c r="I24" s="73"/>
      <c r="J24" s="74"/>
      <c r="K24" s="15"/>
      <c r="L24" s="54">
        <f>IF(Facit!L24="","",Facit!L24)</f>
      </c>
      <c r="M24" s="14"/>
      <c r="N24" s="56">
        <f>IF(Facit!N24="","",Facit!N24)</f>
      </c>
      <c r="O24" s="14"/>
      <c r="P24" s="14"/>
      <c r="Q24" s="77"/>
      <c r="R24" s="28"/>
      <c r="S24" s="17"/>
      <c r="T24" s="15"/>
      <c r="U24" s="21"/>
      <c r="V24" s="21"/>
      <c r="W24" s="17"/>
      <c r="X24" s="84" t="s">
        <v>77</v>
      </c>
    </row>
    <row r="25" ht="12" customHeight="1">
      <c r="A25" s="30">
        <v>7</v>
      </c>
      <c r="B25" s="31" t="s">
        <v>55</v>
      </c>
      <c r="C25" s="32" t="s">
        <v>62</v>
      </c>
      <c r="D25" s="33" t="s">
        <v>25</v>
      </c>
      <c r="E25" s="31" t="s">
        <v>78</v>
      </c>
      <c r="F25" s="34">
        <f ref="F25:F30" t="shared" si="15">(IF(G25="","",IF(G25&gt;I25,1,IF(G25=I25,"X",2))))</f>
      </c>
      <c r="G25" s="35">
        <v>4</v>
      </c>
      <c r="H25" s="36" t="s">
        <v>18</v>
      </c>
      <c r="I25" s="37">
        <v>0</v>
      </c>
      <c r="J25" s="38" t="s">
        <v>19</v>
      </c>
      <c r="K25" s="39">
        <f ref="K25:K30" t="shared" si="16">IF(AND(L25="",N25=""),"",IF(L25&gt;N25,1,IF(L25=N25,"X",2)))</f>
      </c>
      <c r="L25" s="40">
        <f>IF(Facit!L25="","",Facit!L25)</f>
      </c>
      <c r="M25" s="41" t="s">
        <v>18</v>
      </c>
      <c r="N25" s="42">
        <f>IF(Facit!N25="","",Facit!N25)</f>
      </c>
      <c r="O25" s="43">
        <f ref="O25:O30" t="shared" si="17">IF(F25=K25,3,0)</f>
      </c>
      <c r="P25" s="44">
        <f ref="P25:P30" t="shared" si="18">IF(AND(L25="",N25=""),0,(IF(AND(L25=G25,N25=I25),2,IF(OR(L25=G25,N25=I25),1,0))))</f>
      </c>
      <c r="Q25" s="45">
        <f ref="Q25:Q30" t="shared" si="19">IF(AND(L25="",N25=""),0,SUM(O25:P25))</f>
      </c>
      <c r="R25" s="46" t="s">
        <v>20</v>
      </c>
      <c r="S25" s="47" t="s">
        <v>21</v>
      </c>
      <c r="T25" s="48" t="s">
        <v>79</v>
      </c>
      <c r="U25" s="49"/>
      <c r="V25" s="49"/>
      <c r="W25" s="50"/>
      <c r="X25" s="84" t="s">
        <v>80</v>
      </c>
    </row>
    <row r="26" ht="12" customHeight="1">
      <c r="A26" s="30">
        <v>8</v>
      </c>
      <c r="B26" s="31" t="s">
        <v>29</v>
      </c>
      <c r="C26" s="32" t="s">
        <v>62</v>
      </c>
      <c r="D26" s="52" t="s">
        <v>16</v>
      </c>
      <c r="E26" s="31" t="s">
        <v>81</v>
      </c>
      <c r="F26" s="34">
        <f t="shared" si="15"/>
      </c>
      <c r="G26" s="35">
        <v>1</v>
      </c>
      <c r="H26" s="36" t="s">
        <v>18</v>
      </c>
      <c r="I26" s="37">
        <v>1</v>
      </c>
      <c r="J26" s="53" t="s">
        <v>27</v>
      </c>
      <c r="K26" s="39">
        <f t="shared" si="16"/>
      </c>
      <c r="L26" s="54">
        <f>IF(Facit!L26="","",Facit!L26)</f>
      </c>
      <c r="M26" s="55" t="s">
        <v>18</v>
      </c>
      <c r="N26" s="56">
        <f>IF(Facit!N26="","",Facit!N26)</f>
      </c>
      <c r="O26" s="43">
        <f t="shared" si="17"/>
      </c>
      <c r="P26" s="44">
        <f t="shared" si="18"/>
      </c>
      <c r="Q26" s="45">
        <f t="shared" si="19"/>
      </c>
      <c r="R26" s="57" t="s">
        <v>20</v>
      </c>
      <c r="S26" s="47" t="s">
        <v>21</v>
      </c>
      <c r="T26" s="58" t="s">
        <v>82</v>
      </c>
      <c r="U26" s="59">
        <f>IF(AND(Facit!T26="",Facit!T27=""),"",IF(T26=Facit!T26,5,IF(T26=Facit!T27,3,0)))</f>
      </c>
      <c r="V26" s="60" t="s">
        <v>20</v>
      </c>
      <c r="W26" s="61" t="s">
        <v>21</v>
      </c>
    </row>
    <row r="27" ht="12" customHeight="1">
      <c r="A27" s="30">
        <v>21</v>
      </c>
      <c r="B27" s="31" t="s">
        <v>47</v>
      </c>
      <c r="C27" s="32" t="s">
        <v>66</v>
      </c>
      <c r="D27" s="33" t="s">
        <v>48</v>
      </c>
      <c r="E27" s="31" t="s">
        <v>83</v>
      </c>
      <c r="F27" s="34">
        <f t="shared" si="15"/>
      </c>
      <c r="G27" s="35">
        <v>2</v>
      </c>
      <c r="H27" s="36" t="s">
        <v>18</v>
      </c>
      <c r="I27" s="37">
        <v>0</v>
      </c>
      <c r="J27" s="53" t="s">
        <v>19</v>
      </c>
      <c r="K27" s="39">
        <f t="shared" si="16"/>
      </c>
      <c r="L27" s="54">
        <f>IF(Facit!L27="","",Facit!L27)</f>
      </c>
      <c r="M27" s="55" t="s">
        <v>18</v>
      </c>
      <c r="N27" s="56">
        <f>IF(Facit!N27="","",Facit!N27)</f>
      </c>
      <c r="O27" s="43">
        <f t="shared" si="17"/>
      </c>
      <c r="P27" s="44">
        <f t="shared" si="18"/>
      </c>
      <c r="Q27" s="45">
        <f t="shared" si="19"/>
      </c>
      <c r="R27" s="57" t="s">
        <v>20</v>
      </c>
      <c r="S27" s="47" t="s">
        <v>21</v>
      </c>
      <c r="T27" s="58" t="s">
        <v>84</v>
      </c>
      <c r="U27" s="59">
        <f>IF(AND(Facit!T26="",Facit!T27=""),"",IF(T27=Facit!T27,5,IF(T27=Facit!T26,3,0)))</f>
      </c>
      <c r="V27" s="63" t="s">
        <v>20</v>
      </c>
      <c r="W27" s="61" t="s">
        <v>21</v>
      </c>
    </row>
    <row r="28" ht="12" customHeight="1">
      <c r="A28" s="30">
        <v>24</v>
      </c>
      <c r="B28" s="31" t="s">
        <v>37</v>
      </c>
      <c r="C28" s="32" t="s">
        <v>85</v>
      </c>
      <c r="D28" s="52" t="s">
        <v>16</v>
      </c>
      <c r="E28" s="31" t="s">
        <v>86</v>
      </c>
      <c r="F28" s="34">
        <f t="shared" si="15"/>
      </c>
      <c r="G28" s="35">
        <v>0</v>
      </c>
      <c r="H28" s="36" t="s">
        <v>18</v>
      </c>
      <c r="I28" s="37">
        <v>1</v>
      </c>
      <c r="J28" s="53" t="s">
        <v>27</v>
      </c>
      <c r="K28" s="39">
        <f t="shared" si="16"/>
      </c>
      <c r="L28" s="54">
        <f>IF(Facit!L28="","",Facit!L28)</f>
      </c>
      <c r="M28" s="55" t="s">
        <v>18</v>
      </c>
      <c r="N28" s="56">
        <f>IF(Facit!N28="","",Facit!N28)</f>
      </c>
      <c r="O28" s="43">
        <f t="shared" si="17"/>
      </c>
      <c r="P28" s="44">
        <f t="shared" si="18"/>
      </c>
      <c r="Q28" s="45">
        <f t="shared" si="19"/>
      </c>
      <c r="R28" s="57" t="s">
        <v>20</v>
      </c>
      <c r="S28" s="47" t="s">
        <v>21</v>
      </c>
      <c r="T28" s="20"/>
      <c r="U28" s="21"/>
      <c r="V28" s="21"/>
      <c r="W28" s="17"/>
      <c r="X28" s="85" t="s">
        <v>87</v>
      </c>
    </row>
    <row r="29" ht="12" customHeight="1">
      <c r="A29" s="64">
        <v>39</v>
      </c>
      <c r="B29" s="31" t="s">
        <v>14</v>
      </c>
      <c r="C29" s="32" t="s">
        <v>72</v>
      </c>
      <c r="D29" s="52" t="s">
        <v>25</v>
      </c>
      <c r="E29" s="31" t="s">
        <v>88</v>
      </c>
      <c r="F29" s="34">
        <f t="shared" si="15"/>
      </c>
      <c r="G29" s="35">
        <v>1</v>
      </c>
      <c r="H29" s="36" t="s">
        <v>18</v>
      </c>
      <c r="I29" s="37">
        <v>3</v>
      </c>
      <c r="J29" s="53" t="s">
        <v>27</v>
      </c>
      <c r="K29" s="39">
        <f t="shared" si="16"/>
      </c>
      <c r="L29" s="54">
        <f>IF(Facit!L29="","",Facit!L29)</f>
      </c>
      <c r="M29" s="55" t="s">
        <v>18</v>
      </c>
      <c r="N29" s="56">
        <f>IF(Facit!N29="","",Facit!N29)</f>
      </c>
      <c r="O29" s="43">
        <f t="shared" si="17"/>
      </c>
      <c r="P29" s="44">
        <f t="shared" si="18"/>
      </c>
      <c r="Q29" s="45">
        <f t="shared" si="19"/>
      </c>
      <c r="R29" s="57" t="s">
        <v>20</v>
      </c>
      <c r="S29" s="47" t="s">
        <v>21</v>
      </c>
      <c r="T29" s="20"/>
      <c r="U29" s="21"/>
      <c r="V29" s="21"/>
      <c r="W29" s="17"/>
      <c r="X29" s="86" t="s">
        <v>89</v>
      </c>
    </row>
    <row r="30" ht="12" customHeight="1">
      <c r="A30" s="30">
        <v>40</v>
      </c>
      <c r="B30" s="31" t="s">
        <v>90</v>
      </c>
      <c r="C30" s="32" t="s">
        <v>72</v>
      </c>
      <c r="D30" s="52" t="s">
        <v>25</v>
      </c>
      <c r="E30" s="31" t="s">
        <v>91</v>
      </c>
      <c r="F30" s="34">
        <f t="shared" si="15"/>
      </c>
      <c r="G30" s="35">
        <v>2</v>
      </c>
      <c r="H30" s="36" t="s">
        <v>18</v>
      </c>
      <c r="I30" s="37">
        <v>3</v>
      </c>
      <c r="J30" s="67" t="s">
        <v>27</v>
      </c>
      <c r="K30" s="39">
        <f t="shared" si="16"/>
      </c>
      <c r="L30" s="68">
        <f>IF(Facit!L30="","",Facit!L30)</f>
      </c>
      <c r="M30" s="69" t="s">
        <v>18</v>
      </c>
      <c r="N30" s="70">
        <f>IF(Facit!N30="","",Facit!N30)</f>
      </c>
      <c r="O30" s="83">
        <f t="shared" si="17"/>
      </c>
      <c r="P30" s="44">
        <f t="shared" si="18"/>
      </c>
      <c r="Q30" s="45">
        <f t="shared" si="19"/>
      </c>
      <c r="R30" s="57" t="s">
        <v>20</v>
      </c>
      <c r="S30" s="47" t="s">
        <v>21</v>
      </c>
      <c r="T30" s="48"/>
      <c r="U30" s="21"/>
      <c r="V30" s="21"/>
      <c r="W30" s="17"/>
      <c r="X30" s="87" t="s">
        <v>92</v>
      </c>
    </row>
    <row r="31" ht="12" customHeight="1" s="88" customFormat="1">
      <c r="A31" s="23" t="s">
        <v>93</v>
      </c>
      <c r="B31" s="71"/>
      <c r="C31" s="72"/>
      <c r="D31" s="72"/>
      <c r="E31" s="71"/>
      <c r="F31" s="72"/>
      <c r="G31" s="19"/>
      <c r="H31" s="14"/>
      <c r="I31" s="19"/>
      <c r="J31" s="17"/>
      <c r="K31" s="15"/>
      <c r="L31" s="54">
        <f>IF(Facit!L31="","",Facit!L31)</f>
      </c>
      <c r="M31" s="15"/>
      <c r="N31" s="56">
        <f>IF(Facit!N31="","",Facit!N31)</f>
      </c>
      <c r="O31" s="15"/>
      <c r="P31" s="15"/>
      <c r="Q31" s="28"/>
      <c r="R31" s="28"/>
      <c r="S31" s="17"/>
      <c r="T31" s="15"/>
      <c r="U31" s="21"/>
      <c r="V31" s="21"/>
      <c r="W31" s="17"/>
      <c r="X31" s="87" t="s">
        <v>94</v>
      </c>
    </row>
    <row r="32" ht="12" customHeight="1">
      <c r="A32" s="30">
        <v>9</v>
      </c>
      <c r="B32" s="31" t="s">
        <v>14</v>
      </c>
      <c r="C32" s="32" t="s">
        <v>95</v>
      </c>
      <c r="D32" s="33" t="s">
        <v>48</v>
      </c>
      <c r="E32" s="31" t="s">
        <v>96</v>
      </c>
      <c r="F32" s="34">
        <f ref="F32:F37" t="shared" si="20">(IF(G32="","",IF(G32&gt;I32,1,IF(G32=I32,"X",2))))</f>
      </c>
      <c r="G32" s="35">
        <v>2</v>
      </c>
      <c r="H32" s="36" t="s">
        <v>18</v>
      </c>
      <c r="I32" s="37">
        <v>2</v>
      </c>
      <c r="J32" s="38" t="s">
        <v>19</v>
      </c>
      <c r="K32" s="39">
        <f ref="K32:K37" t="shared" si="21">IF(AND(L32="",N32=""),"",IF(L32&gt;N32,1,IF(L32=N32,"X",2)))</f>
      </c>
      <c r="L32" s="40">
        <f>IF(Facit!L32="","",Facit!L32)</f>
      </c>
      <c r="M32" s="41" t="s">
        <v>18</v>
      </c>
      <c r="N32" s="42">
        <f>IF(Facit!N32="","",Facit!N32)</f>
      </c>
      <c r="O32" s="43">
        <f ref="O32:O37" t="shared" si="22">IF(F32=K32,3,0)</f>
      </c>
      <c r="P32" s="44">
        <f ref="P32:P37" t="shared" si="23">IF(AND(L32="",N32=""),0,(IF(AND(L32=G32,N32=I32),2,IF(OR(L32=G32,N32=I32),1,0))))</f>
      </c>
      <c r="Q32" s="45">
        <f ref="Q32:Q37" t="shared" si="24">IF(AND(L32="",N32=""),0,SUM(O32:P32))</f>
      </c>
      <c r="R32" s="46" t="s">
        <v>20</v>
      </c>
      <c r="S32" s="47" t="s">
        <v>21</v>
      </c>
      <c r="T32" s="48" t="s">
        <v>97</v>
      </c>
      <c r="U32" s="49"/>
      <c r="V32" s="49"/>
      <c r="W32" s="50"/>
      <c r="X32" s="89"/>
    </row>
    <row r="33" ht="12" customHeight="1">
      <c r="A33" s="30">
        <v>10</v>
      </c>
      <c r="B33" s="31" t="s">
        <v>41</v>
      </c>
      <c r="C33" s="32" t="s">
        <v>95</v>
      </c>
      <c r="D33" s="52" t="s">
        <v>16</v>
      </c>
      <c r="E33" s="31" t="s">
        <v>98</v>
      </c>
      <c r="F33" s="34">
        <f t="shared" si="20"/>
      </c>
      <c r="G33" s="35">
        <v>1</v>
      </c>
      <c r="H33" s="36" t="s">
        <v>18</v>
      </c>
      <c r="I33" s="37">
        <v>2</v>
      </c>
      <c r="J33" s="53" t="s">
        <v>27</v>
      </c>
      <c r="K33" s="39">
        <f t="shared" si="21"/>
      </c>
      <c r="L33" s="54">
        <f>IF(Facit!L33="","",Facit!L33)</f>
      </c>
      <c r="M33" s="55" t="s">
        <v>18</v>
      </c>
      <c r="N33" s="56">
        <f>IF(Facit!N33="","",Facit!N33)</f>
      </c>
      <c r="O33" s="43">
        <f t="shared" si="22"/>
      </c>
      <c r="P33" s="44">
        <f t="shared" si="23"/>
      </c>
      <c r="Q33" s="45">
        <f t="shared" si="24"/>
      </c>
      <c r="R33" s="57" t="s">
        <v>20</v>
      </c>
      <c r="S33" s="47" t="s">
        <v>21</v>
      </c>
      <c r="T33" s="58" t="s">
        <v>99</v>
      </c>
      <c r="U33" s="59">
        <f>IF(AND(Facit!T33="",Facit!T34=""),"",IF(T33=Facit!T33,5,IF(T33=Facit!T34,3,0)))</f>
      </c>
      <c r="V33" s="60" t="s">
        <v>20</v>
      </c>
      <c r="W33" s="61" t="s">
        <v>21</v>
      </c>
      <c r="X33" s="86" t="s">
        <v>100</v>
      </c>
    </row>
    <row r="34" ht="12" customHeight="1">
      <c r="A34" s="30">
        <v>25</v>
      </c>
      <c r="B34" s="31" t="s">
        <v>55</v>
      </c>
      <c r="C34" s="32" t="s">
        <v>85</v>
      </c>
      <c r="D34" s="33" t="s">
        <v>48</v>
      </c>
      <c r="E34" s="31" t="s">
        <v>101</v>
      </c>
      <c r="F34" s="34">
        <f t="shared" si="20"/>
      </c>
      <c r="G34" s="35">
        <v>3</v>
      </c>
      <c r="H34" s="36" t="s">
        <v>18</v>
      </c>
      <c r="I34" s="37">
        <v>0</v>
      </c>
      <c r="J34" s="53" t="s">
        <v>19</v>
      </c>
      <c r="K34" s="39">
        <f t="shared" si="21"/>
      </c>
      <c r="L34" s="54">
        <f>IF(Facit!L34="","",Facit!L34)</f>
      </c>
      <c r="M34" s="55" t="s">
        <v>18</v>
      </c>
      <c r="N34" s="56">
        <f>IF(Facit!N34="","",Facit!N34)</f>
      </c>
      <c r="O34" s="43">
        <f t="shared" si="22"/>
      </c>
      <c r="P34" s="44">
        <f t="shared" si="23"/>
      </c>
      <c r="Q34" s="45">
        <f t="shared" si="24"/>
      </c>
      <c r="R34" s="57" t="s">
        <v>20</v>
      </c>
      <c r="S34" s="47" t="s">
        <v>21</v>
      </c>
      <c r="T34" s="58" t="s">
        <v>204</v>
      </c>
      <c r="U34" s="59">
        <f>IF(AND(Facit!T33="",Facit!T34=""),"",IF(T34=Facit!T34,5,IF(T34=Facit!T33,3,0)))</f>
      </c>
      <c r="V34" s="63" t="s">
        <v>20</v>
      </c>
      <c r="W34" s="61" t="s">
        <v>21</v>
      </c>
      <c r="X34" s="86" t="s">
        <v>103</v>
      </c>
    </row>
    <row r="35" ht="12" customHeight="1">
      <c r="A35" s="30">
        <v>26</v>
      </c>
      <c r="B35" s="31" t="s">
        <v>29</v>
      </c>
      <c r="C35" s="32" t="s">
        <v>85</v>
      </c>
      <c r="D35" s="52" t="s">
        <v>25</v>
      </c>
      <c r="E35" s="31" t="s">
        <v>104</v>
      </c>
      <c r="F35" s="34">
        <f t="shared" si="20"/>
      </c>
      <c r="G35" s="35">
        <v>1</v>
      </c>
      <c r="H35" s="36" t="s">
        <v>18</v>
      </c>
      <c r="I35" s="37">
        <v>2</v>
      </c>
      <c r="J35" s="53" t="s">
        <v>27</v>
      </c>
      <c r="K35" s="39">
        <f t="shared" si="21"/>
      </c>
      <c r="L35" s="54">
        <f>IF(Facit!L35="","",Facit!L35)</f>
      </c>
      <c r="M35" s="55" t="s">
        <v>18</v>
      </c>
      <c r="N35" s="56">
        <f>IF(Facit!N35="","",Facit!N35)</f>
      </c>
      <c r="O35" s="43">
        <f t="shared" si="22"/>
      </c>
      <c r="P35" s="44">
        <f t="shared" si="23"/>
      </c>
      <c r="Q35" s="45">
        <f t="shared" si="24"/>
      </c>
      <c r="R35" s="57" t="s">
        <v>20</v>
      </c>
      <c r="S35" s="47" t="s">
        <v>21</v>
      </c>
      <c r="T35" s="20"/>
      <c r="U35" s="21"/>
      <c r="V35" s="21"/>
      <c r="W35" s="17"/>
      <c r="X35" s="87" t="s">
        <v>105</v>
      </c>
    </row>
    <row r="36" ht="12" customHeight="1">
      <c r="A36" s="64">
        <v>43</v>
      </c>
      <c r="B36" s="31" t="s">
        <v>37</v>
      </c>
      <c r="C36" s="32" t="s">
        <v>106</v>
      </c>
      <c r="D36" s="52" t="s">
        <v>25</v>
      </c>
      <c r="E36" s="31" t="s">
        <v>107</v>
      </c>
      <c r="F36" s="34">
        <f t="shared" si="20"/>
      </c>
      <c r="G36" s="35">
        <v>1</v>
      </c>
      <c r="H36" s="36" t="s">
        <v>18</v>
      </c>
      <c r="I36" s="37">
        <v>0</v>
      </c>
      <c r="J36" s="53" t="s">
        <v>27</v>
      </c>
      <c r="K36" s="39">
        <f t="shared" si="21"/>
      </c>
      <c r="L36" s="54">
        <f>IF(Facit!L36="","",Facit!L36)</f>
      </c>
      <c r="M36" s="55" t="s">
        <v>18</v>
      </c>
      <c r="N36" s="56">
        <f>IF(Facit!N36="","",Facit!N36)</f>
      </c>
      <c r="O36" s="43">
        <f t="shared" si="22"/>
      </c>
      <c r="P36" s="44">
        <f t="shared" si="23"/>
      </c>
      <c r="Q36" s="45">
        <f t="shared" si="24"/>
      </c>
      <c r="R36" s="57" t="s">
        <v>20</v>
      </c>
      <c r="S36" s="47" t="s">
        <v>21</v>
      </c>
      <c r="T36" s="20"/>
      <c r="U36" s="21"/>
      <c r="V36" s="21"/>
      <c r="W36" s="17"/>
    </row>
    <row r="37" ht="12" customHeight="1">
      <c r="A37" s="30">
        <v>44</v>
      </c>
      <c r="B37" s="31" t="s">
        <v>24</v>
      </c>
      <c r="C37" s="32" t="s">
        <v>106</v>
      </c>
      <c r="D37" s="52" t="s">
        <v>25</v>
      </c>
      <c r="E37" s="31" t="s">
        <v>108</v>
      </c>
      <c r="F37" s="34">
        <f t="shared" si="20"/>
      </c>
      <c r="G37" s="35">
        <v>1</v>
      </c>
      <c r="H37" s="36" t="s">
        <v>18</v>
      </c>
      <c r="I37" s="37">
        <v>3</v>
      </c>
      <c r="J37" s="67" t="s">
        <v>27</v>
      </c>
      <c r="K37" s="39">
        <f t="shared" si="21"/>
      </c>
      <c r="L37" s="68">
        <f>IF(Facit!L37="","",Facit!L37)</f>
      </c>
      <c r="M37" s="69" t="s">
        <v>18</v>
      </c>
      <c r="N37" s="70">
        <f>IF(Facit!N37="","",Facit!N37)</f>
      </c>
      <c r="O37" s="43">
        <f t="shared" si="22"/>
      </c>
      <c r="P37" s="44">
        <f t="shared" si="23"/>
      </c>
      <c r="Q37" s="45">
        <f t="shared" si="24"/>
      </c>
      <c r="R37" s="57" t="s">
        <v>20</v>
      </c>
      <c r="S37" s="47" t="s">
        <v>21</v>
      </c>
      <c r="T37" s="20"/>
      <c r="U37" s="21"/>
      <c r="V37" s="21"/>
      <c r="W37" s="17"/>
    </row>
    <row r="38" ht="12" customHeight="1">
      <c r="A38" s="23" t="s">
        <v>109</v>
      </c>
      <c r="B38" s="71"/>
      <c r="C38" s="72"/>
      <c r="D38" s="72"/>
      <c r="E38" s="71"/>
      <c r="F38" s="72"/>
      <c r="G38" s="73"/>
      <c r="H38" s="72"/>
      <c r="I38" s="73"/>
      <c r="J38" s="74"/>
      <c r="K38" s="75"/>
      <c r="L38" s="54">
        <f>IF(Facit!L38="","",Facit!L38)</f>
      </c>
      <c r="M38" s="76"/>
      <c r="N38" s="56">
        <f>IF(Facit!N38="","",Facit!N38)</f>
      </c>
      <c r="O38" s="76"/>
      <c r="P38" s="76"/>
      <c r="Q38" s="77"/>
      <c r="R38" s="28"/>
      <c r="S38" s="17"/>
      <c r="T38" s="15"/>
      <c r="U38" s="21"/>
      <c r="V38" s="21"/>
      <c r="W38" s="17"/>
    </row>
    <row r="39" ht="12" customHeight="1">
      <c r="A39" s="30">
        <v>11</v>
      </c>
      <c r="B39" s="31" t="s">
        <v>24</v>
      </c>
      <c r="C39" s="32" t="s">
        <v>95</v>
      </c>
      <c r="D39" s="33" t="s">
        <v>25</v>
      </c>
      <c r="E39" s="31" t="s">
        <v>110</v>
      </c>
      <c r="F39" s="34">
        <f ref="F39:F44" t="shared" si="25">(IF(G39="","",IF(G39&gt;I39,1,IF(G39=I39,"X",2))))</f>
      </c>
      <c r="G39" s="35">
        <v>2</v>
      </c>
      <c r="H39" s="36" t="s">
        <v>18</v>
      </c>
      <c r="I39" s="37">
        <v>0</v>
      </c>
      <c r="J39" s="78" t="s">
        <v>19</v>
      </c>
      <c r="K39" s="39">
        <f ref="K39:K44" t="shared" si="26">IF(AND(L39="",N39=""),"",IF(L39&gt;N39,1,IF(L39=N39,"X",2)))</f>
      </c>
      <c r="L39" s="40">
        <f>IF(Facit!L39="","",Facit!L39)</f>
      </c>
      <c r="M39" s="41" t="s">
        <v>18</v>
      </c>
      <c r="N39" s="42">
        <f>IF(Facit!N39="","",Facit!N39)</f>
      </c>
      <c r="O39" s="43">
        <f ref="O39:O44" t="shared" si="27">IF(F39=K39,3,0)</f>
      </c>
      <c r="P39" s="44">
        <f ref="P39:P44" t="shared" si="28">IF(AND(L39="",N39=""),0,(IF(AND(L39=G39,N39=I39),2,IF(OR(L39=G39,N39=I39),1,0))))</f>
      </c>
      <c r="Q39" s="45">
        <f ref="Q39:Q44" t="shared" si="29">IF(AND(L39="",N39=""),0,SUM(O39:P39))</f>
      </c>
      <c r="R39" s="46" t="s">
        <v>20</v>
      </c>
      <c r="S39" s="47" t="s">
        <v>21</v>
      </c>
      <c r="T39" s="48" t="s">
        <v>111</v>
      </c>
      <c r="U39" s="49"/>
      <c r="V39" s="49"/>
      <c r="W39" s="50"/>
    </row>
    <row r="40" ht="12" customHeight="1">
      <c r="A40" s="30">
        <v>12</v>
      </c>
      <c r="B40" s="31" t="s">
        <v>37</v>
      </c>
      <c r="C40" s="32" t="s">
        <v>112</v>
      </c>
      <c r="D40" s="52" t="s">
        <v>48</v>
      </c>
      <c r="E40" s="31" t="s">
        <v>113</v>
      </c>
      <c r="F40" s="34">
        <f t="shared" si="25"/>
      </c>
      <c r="G40" s="35">
        <v>1</v>
      </c>
      <c r="H40" s="36" t="s">
        <v>18</v>
      </c>
      <c r="I40" s="37">
        <v>2</v>
      </c>
      <c r="J40" s="78" t="s">
        <v>27</v>
      </c>
      <c r="K40" s="39">
        <f t="shared" si="26"/>
      </c>
      <c r="L40" s="54">
        <f>IF(Facit!L40="","",Facit!L40)</f>
      </c>
      <c r="M40" s="55" t="s">
        <v>18</v>
      </c>
      <c r="N40" s="56">
        <f>IF(Facit!N40="","",Facit!N40)</f>
      </c>
      <c r="O40" s="43">
        <f t="shared" si="27"/>
      </c>
      <c r="P40" s="44">
        <f t="shared" si="28"/>
      </c>
      <c r="Q40" s="45">
        <f t="shared" si="29"/>
      </c>
      <c r="R40" s="57" t="s">
        <v>20</v>
      </c>
      <c r="S40" s="47" t="s">
        <v>21</v>
      </c>
      <c r="T40" s="58" t="s">
        <v>114</v>
      </c>
      <c r="U40" s="59">
        <f>IF(AND(Facit!T40="",Facit!T41=""),"",IF(T40=Facit!T40,5,IF(T40=Facit!T41,3,0)))</f>
      </c>
      <c r="V40" s="60" t="s">
        <v>20</v>
      </c>
      <c r="W40" s="61" t="s">
        <v>21</v>
      </c>
    </row>
    <row r="41" ht="12" customHeight="1">
      <c r="A41" s="30">
        <v>27</v>
      </c>
      <c r="B41" s="31" t="s">
        <v>41</v>
      </c>
      <c r="C41" s="32" t="s">
        <v>115</v>
      </c>
      <c r="D41" s="52" t="s">
        <v>48</v>
      </c>
      <c r="E41" s="31" t="s">
        <v>116</v>
      </c>
      <c r="F41" s="34">
        <f t="shared" si="25"/>
      </c>
      <c r="G41" s="35">
        <v>0</v>
      </c>
      <c r="H41" s="36" t="s">
        <v>18</v>
      </c>
      <c r="I41" s="37">
        <v>0</v>
      </c>
      <c r="J41" s="78" t="s">
        <v>19</v>
      </c>
      <c r="K41" s="39">
        <f t="shared" si="26"/>
      </c>
      <c r="L41" s="54">
        <f>IF(Facit!L41="","",Facit!L41)</f>
      </c>
      <c r="M41" s="55" t="s">
        <v>18</v>
      </c>
      <c r="N41" s="56">
        <f>IF(Facit!N41="","",Facit!N41)</f>
      </c>
      <c r="O41" s="43">
        <f t="shared" si="27"/>
      </c>
      <c r="P41" s="44">
        <f t="shared" si="28"/>
      </c>
      <c r="Q41" s="45">
        <f t="shared" si="29"/>
      </c>
      <c r="R41" s="57" t="s">
        <v>20</v>
      </c>
      <c r="S41" s="47" t="s">
        <v>21</v>
      </c>
      <c r="T41" s="58" t="s">
        <v>162</v>
      </c>
      <c r="U41" s="59">
        <f>IF(AND(Facit!T40="",Facit!T41=""),"",IF(T41=Facit!T41,5,IF(T41=Facit!T40,3,0)))</f>
      </c>
      <c r="V41" s="63" t="s">
        <v>20</v>
      </c>
      <c r="W41" s="61" t="s">
        <v>21</v>
      </c>
    </row>
    <row r="42" ht="12" customHeight="1">
      <c r="A42" s="30">
        <v>28</v>
      </c>
      <c r="B42" s="31" t="s">
        <v>90</v>
      </c>
      <c r="C42" s="32" t="s">
        <v>115</v>
      </c>
      <c r="D42" s="52" t="s">
        <v>16</v>
      </c>
      <c r="E42" s="31" t="s">
        <v>118</v>
      </c>
      <c r="F42" s="34">
        <f t="shared" si="25"/>
      </c>
      <c r="G42" s="35">
        <v>5</v>
      </c>
      <c r="H42" s="36" t="s">
        <v>18</v>
      </c>
      <c r="I42" s="37">
        <v>1</v>
      </c>
      <c r="J42" s="78" t="s">
        <v>27</v>
      </c>
      <c r="K42" s="39">
        <f t="shared" si="26"/>
      </c>
      <c r="L42" s="54">
        <f>IF(Facit!L42="","",Facit!L42)</f>
      </c>
      <c r="M42" s="55" t="s">
        <v>18</v>
      </c>
      <c r="N42" s="56">
        <f>IF(Facit!N42="","",Facit!N42)</f>
      </c>
      <c r="O42" s="43">
        <f t="shared" si="27"/>
      </c>
      <c r="P42" s="44">
        <f t="shared" si="28"/>
      </c>
      <c r="Q42" s="45">
        <f t="shared" si="29"/>
      </c>
      <c r="R42" s="57" t="s">
        <v>20</v>
      </c>
      <c r="S42" s="47" t="s">
        <v>21</v>
      </c>
      <c r="T42" s="20"/>
      <c r="U42" s="21"/>
      <c r="V42" s="21"/>
      <c r="W42" s="17"/>
    </row>
    <row r="43" ht="12" customHeight="1">
      <c r="A43" s="64">
        <v>41</v>
      </c>
      <c r="B43" s="31" t="s">
        <v>14</v>
      </c>
      <c r="C43" s="32" t="s">
        <v>106</v>
      </c>
      <c r="D43" s="52" t="s">
        <v>16</v>
      </c>
      <c r="E43" s="31" t="s">
        <v>119</v>
      </c>
      <c r="F43" s="34">
        <f t="shared" si="25"/>
      </c>
      <c r="G43" s="35">
        <v>1</v>
      </c>
      <c r="H43" s="36" t="s">
        <v>18</v>
      </c>
      <c r="I43" s="37">
        <v>2</v>
      </c>
      <c r="J43" s="78" t="s">
        <v>19</v>
      </c>
      <c r="K43" s="39">
        <f t="shared" si="26"/>
      </c>
      <c r="L43" s="54">
        <f>IF(Facit!L43="","",Facit!L43)</f>
      </c>
      <c r="M43" s="55" t="s">
        <v>18</v>
      </c>
      <c r="N43" s="56">
        <f>IF(Facit!N43="","",Facit!N43)</f>
      </c>
      <c r="O43" s="43">
        <f t="shared" si="27"/>
      </c>
      <c r="P43" s="44">
        <f t="shared" si="28"/>
      </c>
      <c r="Q43" s="45">
        <f t="shared" si="29"/>
      </c>
      <c r="R43" s="57" t="s">
        <v>20</v>
      </c>
      <c r="S43" s="47" t="s">
        <v>21</v>
      </c>
      <c r="T43" s="20"/>
      <c r="U43" s="21"/>
      <c r="V43" s="21"/>
      <c r="W43" s="17"/>
    </row>
    <row r="44" ht="12" customHeight="1">
      <c r="A44" s="30">
        <v>42</v>
      </c>
      <c r="B44" s="31" t="s">
        <v>34</v>
      </c>
      <c r="C44" s="32" t="s">
        <v>106</v>
      </c>
      <c r="D44" s="66" t="s">
        <v>16</v>
      </c>
      <c r="E44" s="31" t="s">
        <v>120</v>
      </c>
      <c r="F44" s="34">
        <f t="shared" si="25"/>
      </c>
      <c r="G44" s="35">
        <v>2</v>
      </c>
      <c r="H44" s="36" t="s">
        <v>18</v>
      </c>
      <c r="I44" s="37">
        <v>0</v>
      </c>
      <c r="J44" s="78" t="s">
        <v>19</v>
      </c>
      <c r="K44" s="39">
        <f t="shared" si="26"/>
      </c>
      <c r="L44" s="68">
        <f>IF(Facit!L44="","",Facit!L44)</f>
      </c>
      <c r="M44" s="69" t="s">
        <v>18</v>
      </c>
      <c r="N44" s="70">
        <f>IF(Facit!N44="","",Facit!N44)</f>
      </c>
      <c r="O44" s="43">
        <f t="shared" si="27"/>
      </c>
      <c r="P44" s="44">
        <f t="shared" si="28"/>
      </c>
      <c r="Q44" s="45">
        <f t="shared" si="29"/>
      </c>
      <c r="R44" s="57" t="s">
        <v>20</v>
      </c>
      <c r="S44" s="47" t="s">
        <v>21</v>
      </c>
      <c r="T44" s="20"/>
      <c r="U44" s="21"/>
      <c r="V44" s="21"/>
      <c r="W44" s="17"/>
    </row>
    <row r="45" ht="12" customHeight="1">
      <c r="A45" s="23" t="s">
        <v>121</v>
      </c>
      <c r="B45" s="71"/>
      <c r="C45" s="72"/>
      <c r="D45" s="72"/>
      <c r="E45" s="71"/>
      <c r="F45" s="72"/>
      <c r="G45" s="73"/>
      <c r="H45" s="72"/>
      <c r="I45" s="73"/>
      <c r="J45" s="74"/>
      <c r="K45" s="75"/>
      <c r="L45" s="54">
        <f>IF(Facit!L45="","",Facit!L45)</f>
      </c>
      <c r="M45" s="76"/>
      <c r="N45" s="56">
        <f>IF(Facit!N45="","",Facit!N45)</f>
      </c>
      <c r="O45" s="76"/>
      <c r="P45" s="76"/>
      <c r="Q45" s="77"/>
      <c r="R45" s="28"/>
      <c r="S45" s="17"/>
      <c r="T45" s="15"/>
      <c r="U45" s="21"/>
      <c r="V45" s="21"/>
      <c r="W45" s="17"/>
    </row>
    <row r="46" ht="12" customHeight="1">
      <c r="A46" s="30">
        <v>13</v>
      </c>
      <c r="B46" s="31" t="s">
        <v>47</v>
      </c>
      <c r="C46" s="32" t="s">
        <v>112</v>
      </c>
      <c r="D46" s="33" t="s">
        <v>16</v>
      </c>
      <c r="E46" s="31" t="s">
        <v>122</v>
      </c>
      <c r="F46" s="34">
        <f ref="F46:F51" t="shared" si="30">(IF(G46="","",IF(G46&gt;I46,1,IF(G46=I46,"X",2))))</f>
      </c>
      <c r="G46" s="35">
        <v>1</v>
      </c>
      <c r="H46" s="36" t="s">
        <v>18</v>
      </c>
      <c r="I46" s="37">
        <v>3</v>
      </c>
      <c r="J46" s="78" t="s">
        <v>19</v>
      </c>
      <c r="K46" s="39">
        <f ref="K46:K51" t="shared" si="31">IF(AND(L46="",N46=""),"",IF(L46&gt;N46,1,IF(L46=N46,"X",2)))</f>
      </c>
      <c r="L46" s="40">
        <f>IF(Facit!L46="","",Facit!L46)</f>
      </c>
      <c r="M46" s="41" t="s">
        <v>18</v>
      </c>
      <c r="N46" s="42">
        <f>IF(Facit!N46="","",Facit!N46)</f>
      </c>
      <c r="O46" s="43">
        <f ref="O46:O51" t="shared" si="32">IF(F46=K46,3,0)</f>
      </c>
      <c r="P46" s="44">
        <f ref="P46:P51" t="shared" si="33">IF(AND(L46="",N46=""),0,(IF(AND(L46=G46,N46=I46),2,IF(OR(L46=G46,N46=I46),1,0))))</f>
      </c>
      <c r="Q46" s="45">
        <f ref="Q46:Q51" t="shared" si="34">IF(AND(L46="",N46=""),0,SUM(O46:P46))</f>
      </c>
      <c r="R46" s="46" t="s">
        <v>20</v>
      </c>
      <c r="S46" s="47" t="s">
        <v>21</v>
      </c>
      <c r="T46" s="48" t="s">
        <v>123</v>
      </c>
      <c r="U46" s="49"/>
      <c r="V46" s="49"/>
      <c r="W46" s="50"/>
    </row>
    <row r="47">
      <c r="A47" s="30">
        <v>14</v>
      </c>
      <c r="B47" s="31" t="s">
        <v>14</v>
      </c>
      <c r="C47" s="32" t="s">
        <v>112</v>
      </c>
      <c r="D47" s="52" t="s">
        <v>25</v>
      </c>
      <c r="E47" s="31" t="s">
        <v>124</v>
      </c>
      <c r="F47" s="34">
        <f t="shared" si="30"/>
      </c>
      <c r="G47" s="35">
        <v>3</v>
      </c>
      <c r="H47" s="36" t="s">
        <v>18</v>
      </c>
      <c r="I47" s="37">
        <v>0</v>
      </c>
      <c r="J47" s="78" t="s">
        <v>27</v>
      </c>
      <c r="K47" s="39">
        <f t="shared" si="31"/>
      </c>
      <c r="L47" s="54">
        <f>IF(Facit!L47="","",Facit!L47)</f>
      </c>
      <c r="M47" s="55" t="s">
        <v>18</v>
      </c>
      <c r="N47" s="56">
        <f>IF(Facit!N47="","",Facit!N47)</f>
      </c>
      <c r="O47" s="43">
        <f t="shared" si="32"/>
      </c>
      <c r="P47" s="44">
        <f t="shared" si="33"/>
      </c>
      <c r="Q47" s="45">
        <f t="shared" si="34"/>
      </c>
      <c r="R47" s="57" t="s">
        <v>20</v>
      </c>
      <c r="S47" s="47" t="s">
        <v>21</v>
      </c>
      <c r="T47" s="58" t="s">
        <v>125</v>
      </c>
      <c r="U47" s="59">
        <f>IF(AND(Facit!T47="",Facit!T48=""),"",IF(T47=Facit!T47,5,IF(T47=Facit!T48,3,0)))</f>
      </c>
      <c r="V47" s="60" t="s">
        <v>20</v>
      </c>
      <c r="W47" s="61" t="s">
        <v>21</v>
      </c>
    </row>
    <row r="48" ht="12" customHeight="1">
      <c r="A48" s="30">
        <v>29</v>
      </c>
      <c r="B48" s="31" t="s">
        <v>14</v>
      </c>
      <c r="C48" s="32" t="s">
        <v>115</v>
      </c>
      <c r="D48" s="52" t="s">
        <v>25</v>
      </c>
      <c r="E48" s="31" t="s">
        <v>126</v>
      </c>
      <c r="F48" s="34">
        <f t="shared" si="30"/>
      </c>
      <c r="G48" s="35">
        <v>2</v>
      </c>
      <c r="H48" s="36" t="s">
        <v>18</v>
      </c>
      <c r="I48" s="37">
        <v>1</v>
      </c>
      <c r="J48" s="78" t="s">
        <v>19</v>
      </c>
      <c r="K48" s="39">
        <f t="shared" si="31"/>
      </c>
      <c r="L48" s="54">
        <f>IF(Facit!L48="","",Facit!L48)</f>
      </c>
      <c r="M48" s="55" t="s">
        <v>18</v>
      </c>
      <c r="N48" s="56">
        <f>IF(Facit!N48="","",Facit!N48)</f>
      </c>
      <c r="O48" s="43">
        <f t="shared" si="32"/>
      </c>
      <c r="P48" s="44">
        <f t="shared" si="33"/>
      </c>
      <c r="Q48" s="45">
        <f t="shared" si="34"/>
      </c>
      <c r="R48" s="57" t="s">
        <v>20</v>
      </c>
      <c r="S48" s="47" t="s">
        <v>21</v>
      </c>
      <c r="T48" s="58" t="s">
        <v>127</v>
      </c>
      <c r="U48" s="59">
        <f>IF(AND(Facit!T47="",Facit!T48=""),"",IF(T48=Facit!T48,5,IF(T48=Facit!T47,3,0)))</f>
      </c>
      <c r="V48" s="63" t="s">
        <v>20</v>
      </c>
      <c r="W48" s="61" t="s">
        <v>21</v>
      </c>
    </row>
    <row r="49" ht="12" customHeight="1">
      <c r="A49" s="30">
        <v>30</v>
      </c>
      <c r="B49" s="31" t="s">
        <v>24</v>
      </c>
      <c r="C49" s="32" t="s">
        <v>128</v>
      </c>
      <c r="D49" s="52" t="s">
        <v>48</v>
      </c>
      <c r="E49" s="31" t="s">
        <v>129</v>
      </c>
      <c r="F49" s="34">
        <f t="shared" si="30"/>
      </c>
      <c r="G49" s="35">
        <v>4</v>
      </c>
      <c r="H49" s="36" t="s">
        <v>18</v>
      </c>
      <c r="I49" s="37">
        <v>0</v>
      </c>
      <c r="J49" s="78" t="s">
        <v>27</v>
      </c>
      <c r="K49" s="39">
        <f t="shared" si="31"/>
      </c>
      <c r="L49" s="54">
        <f>IF(Facit!L49="","",Facit!L49)</f>
      </c>
      <c r="M49" s="55" t="s">
        <v>18</v>
      </c>
      <c r="N49" s="56">
        <f>IF(Facit!N49="","",Facit!N49)</f>
      </c>
      <c r="O49" s="43">
        <f t="shared" si="32"/>
      </c>
      <c r="P49" s="44">
        <f t="shared" si="33"/>
      </c>
      <c r="Q49" s="45">
        <f t="shared" si="34"/>
      </c>
      <c r="R49" s="57" t="s">
        <v>20</v>
      </c>
      <c r="S49" s="47" t="s">
        <v>21</v>
      </c>
      <c r="T49" s="20"/>
      <c r="U49" s="21"/>
      <c r="V49" s="21"/>
      <c r="W49" s="17"/>
    </row>
    <row r="50" ht="12" customHeight="1">
      <c r="A50" s="64">
        <v>45</v>
      </c>
      <c r="B50" s="31" t="s">
        <v>55</v>
      </c>
      <c r="C50" s="32" t="s">
        <v>130</v>
      </c>
      <c r="D50" s="52" t="s">
        <v>16</v>
      </c>
      <c r="E50" s="31" t="s">
        <v>131</v>
      </c>
      <c r="F50" s="34">
        <f t="shared" si="30"/>
      </c>
      <c r="G50" s="35">
        <v>1</v>
      </c>
      <c r="H50" s="36" t="s">
        <v>18</v>
      </c>
      <c r="I50" s="37">
        <v>3</v>
      </c>
      <c r="J50" s="78" t="s">
        <v>27</v>
      </c>
      <c r="K50" s="39">
        <f t="shared" si="31"/>
      </c>
      <c r="L50" s="54">
        <f>IF(Facit!L50="","",Facit!L50)</f>
      </c>
      <c r="M50" s="55" t="s">
        <v>18</v>
      </c>
      <c r="N50" s="56">
        <f>IF(Facit!N50="","",Facit!N50)</f>
      </c>
      <c r="O50" s="43">
        <f t="shared" si="32"/>
      </c>
      <c r="P50" s="44">
        <f t="shared" si="33"/>
      </c>
      <c r="Q50" s="45">
        <f t="shared" si="34"/>
      </c>
      <c r="R50" s="57" t="s">
        <v>20</v>
      </c>
      <c r="S50" s="47" t="s">
        <v>21</v>
      </c>
      <c r="T50" s="20"/>
      <c r="U50" s="21"/>
      <c r="V50" s="21"/>
      <c r="W50" s="17"/>
    </row>
    <row r="51" ht="12" customHeight="1">
      <c r="A51" s="30">
        <v>46</v>
      </c>
      <c r="B51" s="31" t="s">
        <v>90</v>
      </c>
      <c r="C51" s="32" t="s">
        <v>130</v>
      </c>
      <c r="D51" s="66" t="s">
        <v>16</v>
      </c>
      <c r="E51" s="31" t="s">
        <v>132</v>
      </c>
      <c r="F51" s="34">
        <f t="shared" si="30"/>
      </c>
      <c r="G51" s="35">
        <v>0</v>
      </c>
      <c r="H51" s="36" t="s">
        <v>18</v>
      </c>
      <c r="I51" s="37">
        <v>2</v>
      </c>
      <c r="J51" s="78" t="s">
        <v>27</v>
      </c>
      <c r="K51" s="39">
        <f t="shared" si="31"/>
      </c>
      <c r="L51" s="68">
        <f>IF(Facit!L51="","",Facit!L51)</f>
      </c>
      <c r="M51" s="69" t="s">
        <v>18</v>
      </c>
      <c r="N51" s="70">
        <f>IF(Facit!N51="","",Facit!N51)</f>
      </c>
      <c r="O51" s="83">
        <f t="shared" si="32"/>
      </c>
      <c r="P51" s="44">
        <f t="shared" si="33"/>
      </c>
      <c r="Q51" s="45">
        <f t="shared" si="34"/>
      </c>
      <c r="R51" s="57" t="s">
        <v>20</v>
      </c>
      <c r="S51" s="47" t="s">
        <v>21</v>
      </c>
      <c r="T51" s="20"/>
      <c r="U51" s="21"/>
      <c r="V51" s="21"/>
      <c r="W51" s="17"/>
    </row>
    <row r="52" ht="12" customHeight="1">
      <c r="A52" s="23" t="s">
        <v>133</v>
      </c>
      <c r="B52" s="71"/>
      <c r="C52" s="72"/>
      <c r="D52" s="72"/>
      <c r="E52" s="71"/>
      <c r="F52" s="72"/>
      <c r="G52" s="73"/>
      <c r="H52" s="72"/>
      <c r="I52" s="73"/>
      <c r="J52" s="74"/>
      <c r="K52" s="15"/>
      <c r="L52" s="54">
        <f>IF(Facit!L52="","",Facit!L52)</f>
      </c>
      <c r="M52" s="14"/>
      <c r="N52" s="56">
        <f>IF(Facit!N52="","",Facit!N52)</f>
      </c>
      <c r="O52" s="14"/>
      <c r="P52" s="14"/>
      <c r="Q52" s="77"/>
      <c r="R52" s="28"/>
      <c r="S52" s="17"/>
      <c r="T52" s="15"/>
      <c r="U52" s="21"/>
      <c r="V52" s="21"/>
      <c r="W52" s="17"/>
    </row>
    <row r="53" ht="12" customHeight="1">
      <c r="A53" s="30">
        <v>15</v>
      </c>
      <c r="B53" s="31" t="s">
        <v>90</v>
      </c>
      <c r="C53" s="32" t="s">
        <v>30</v>
      </c>
      <c r="D53" s="33" t="s">
        <v>48</v>
      </c>
      <c r="E53" s="31" t="s">
        <v>134</v>
      </c>
      <c r="F53" s="34">
        <f ref="F53:F58" t="shared" si="35">(IF(G53="","",IF(G53&gt;I53,1,IF(G53=I53,"X",2))))</f>
      </c>
      <c r="G53" s="35">
        <v>0</v>
      </c>
      <c r="H53" s="36" t="s">
        <v>18</v>
      </c>
      <c r="I53" s="37">
        <v>0</v>
      </c>
      <c r="J53" s="38" t="s">
        <v>19</v>
      </c>
      <c r="K53" s="39">
        <f ref="K53:K58" t="shared" si="36">IF(AND(L53="",N53=""),"",IF(L53&gt;N53,1,IF(L53=N53,"X",2)))</f>
      </c>
      <c r="L53" s="40">
        <f>IF(Facit!L53="","",Facit!L53)</f>
      </c>
      <c r="M53" s="41" t="s">
        <v>18</v>
      </c>
      <c r="N53" s="42">
        <f>IF(Facit!N53="","",Facit!N53)</f>
      </c>
      <c r="O53" s="43">
        <f ref="O53:O58" t="shared" si="37">IF(F53=K53,3,0)</f>
      </c>
      <c r="P53" s="44">
        <f ref="P53:P58" t="shared" si="38">IF(AND(L53="",N53=""),0,(IF(AND(L53=G53,N53=I53),2,IF(OR(L53=G53,N53=I53),1,0))))</f>
      </c>
      <c r="Q53" s="45">
        <f ref="Q53:Q58" t="shared" si="39">IF(AND(L53="",N53=""),0,SUM(O53:P53))</f>
      </c>
      <c r="R53" s="46" t="s">
        <v>20</v>
      </c>
      <c r="S53" s="47" t="s">
        <v>21</v>
      </c>
      <c r="T53" s="48" t="s">
        <v>135</v>
      </c>
      <c r="U53" s="49"/>
      <c r="V53" s="49"/>
      <c r="W53" s="50"/>
    </row>
    <row r="54" ht="12" customHeight="1">
      <c r="A54" s="30">
        <v>16</v>
      </c>
      <c r="B54" s="31" t="s">
        <v>55</v>
      </c>
      <c r="C54" s="32" t="s">
        <v>30</v>
      </c>
      <c r="D54" s="52" t="s">
        <v>16</v>
      </c>
      <c r="E54" s="31" t="s">
        <v>136</v>
      </c>
      <c r="F54" s="34">
        <f t="shared" si="35"/>
      </c>
      <c r="G54" s="35">
        <v>4</v>
      </c>
      <c r="H54" s="36" t="s">
        <v>18</v>
      </c>
      <c r="I54" s="37">
        <v>0</v>
      </c>
      <c r="J54" s="53" t="s">
        <v>27</v>
      </c>
      <c r="K54" s="39">
        <f t="shared" si="36"/>
      </c>
      <c r="L54" s="54">
        <f>IF(Facit!L54="","",Facit!L54)</f>
      </c>
      <c r="M54" s="55" t="s">
        <v>18</v>
      </c>
      <c r="N54" s="56">
        <f>IF(Facit!N54="","",Facit!N54)</f>
      </c>
      <c r="O54" s="43">
        <f t="shared" si="37"/>
      </c>
      <c r="P54" s="44">
        <f t="shared" si="38"/>
      </c>
      <c r="Q54" s="45">
        <f t="shared" si="39"/>
      </c>
      <c r="R54" s="57" t="s">
        <v>20</v>
      </c>
      <c r="S54" s="47" t="s">
        <v>21</v>
      </c>
      <c r="T54" s="58" t="s">
        <v>209</v>
      </c>
      <c r="U54" s="59">
        <f>IF(AND(Facit!T54="",Facit!T55=""),"",IF(T54=Facit!T54,5,IF(T54=Facit!T55,3,0)))</f>
      </c>
      <c r="V54" s="60" t="s">
        <v>20</v>
      </c>
      <c r="W54" s="61" t="s">
        <v>21</v>
      </c>
    </row>
    <row r="55" ht="12" customHeight="1">
      <c r="A55" s="30">
        <v>31</v>
      </c>
      <c r="B55" s="31" t="s">
        <v>47</v>
      </c>
      <c r="C55" s="32" t="s">
        <v>128</v>
      </c>
      <c r="D55" s="33" t="s">
        <v>16</v>
      </c>
      <c r="E55" s="31" t="s">
        <v>138</v>
      </c>
      <c r="F55" s="34">
        <f t="shared" si="35"/>
      </c>
      <c r="G55" s="35">
        <v>2</v>
      </c>
      <c r="H55" s="36" t="s">
        <v>18</v>
      </c>
      <c r="I55" s="37">
        <v>1</v>
      </c>
      <c r="J55" s="53" t="s">
        <v>19</v>
      </c>
      <c r="K55" s="39">
        <f t="shared" si="36"/>
      </c>
      <c r="L55" s="54">
        <f>IF(Facit!L55="","",Facit!L55)</f>
      </c>
      <c r="M55" s="55" t="s">
        <v>18</v>
      </c>
      <c r="N55" s="56">
        <f>IF(Facit!N55="","",Facit!N55)</f>
      </c>
      <c r="O55" s="43">
        <f t="shared" si="37"/>
      </c>
      <c r="P55" s="44">
        <f t="shared" si="38"/>
      </c>
      <c r="Q55" s="45">
        <f t="shared" si="39"/>
      </c>
      <c r="R55" s="57" t="s">
        <v>20</v>
      </c>
      <c r="S55" s="47" t="s">
        <v>21</v>
      </c>
      <c r="T55" s="58" t="s">
        <v>139</v>
      </c>
      <c r="U55" s="59">
        <f>IF(AND(Facit!T54="",Facit!T55=""),"",IF(T55=Facit!T55,5,IF(T55=Facit!T54,3,0)))</f>
      </c>
      <c r="V55" s="63" t="s">
        <v>20</v>
      </c>
      <c r="W55" s="61" t="s">
        <v>21</v>
      </c>
    </row>
    <row r="56" ht="12" customHeight="1">
      <c r="A56" s="30">
        <v>32</v>
      </c>
      <c r="B56" s="31" t="s">
        <v>14</v>
      </c>
      <c r="C56" s="32" t="s">
        <v>128</v>
      </c>
      <c r="D56" s="52" t="s">
        <v>25</v>
      </c>
      <c r="E56" s="31" t="s">
        <v>140</v>
      </c>
      <c r="F56" s="34">
        <f t="shared" si="35"/>
      </c>
      <c r="G56" s="35">
        <v>2</v>
      </c>
      <c r="H56" s="36" t="s">
        <v>18</v>
      </c>
      <c r="I56" s="37">
        <v>0</v>
      </c>
      <c r="J56" s="53" t="s">
        <v>27</v>
      </c>
      <c r="K56" s="39">
        <f t="shared" si="36"/>
      </c>
      <c r="L56" s="54">
        <f>IF(Facit!L56="","",Facit!L56)</f>
      </c>
      <c r="M56" s="55" t="s">
        <v>18</v>
      </c>
      <c r="N56" s="56">
        <f>IF(Facit!N56="","",Facit!N56)</f>
      </c>
      <c r="O56" s="43">
        <f t="shared" si="37"/>
      </c>
      <c r="P56" s="44">
        <f t="shared" si="38"/>
      </c>
      <c r="Q56" s="45">
        <f t="shared" si="39"/>
      </c>
      <c r="R56" s="57" t="s">
        <v>20</v>
      </c>
      <c r="S56" s="47" t="s">
        <v>21</v>
      </c>
      <c r="T56" s="20"/>
      <c r="U56" s="21"/>
      <c r="V56" s="21"/>
      <c r="W56" s="17"/>
    </row>
    <row r="57" ht="12" customHeight="1">
      <c r="A57" s="30">
        <v>47</v>
      </c>
      <c r="B57" s="31" t="s">
        <v>29</v>
      </c>
      <c r="C57" s="32" t="s">
        <v>130</v>
      </c>
      <c r="D57" s="52" t="s">
        <v>25</v>
      </c>
      <c r="E57" s="31" t="s">
        <v>141</v>
      </c>
      <c r="F57" s="34">
        <f t="shared" si="35"/>
      </c>
      <c r="G57" s="35">
        <v>1</v>
      </c>
      <c r="H57" s="36" t="s">
        <v>18</v>
      </c>
      <c r="I57" s="37">
        <v>3</v>
      </c>
      <c r="J57" s="53" t="s">
        <v>19</v>
      </c>
      <c r="K57" s="39">
        <f t="shared" si="36"/>
      </c>
      <c r="L57" s="54">
        <f>IF(Facit!L57="","",Facit!L57)</f>
      </c>
      <c r="M57" s="55" t="s">
        <v>18</v>
      </c>
      <c r="N57" s="56">
        <f>IF(Facit!N57="","",Facit!N57)</f>
      </c>
      <c r="O57" s="43">
        <f t="shared" si="37"/>
      </c>
      <c r="P57" s="44">
        <f t="shared" si="38"/>
      </c>
      <c r="Q57" s="45">
        <f t="shared" si="39"/>
      </c>
      <c r="R57" s="57" t="s">
        <v>20</v>
      </c>
      <c r="S57" s="47" t="s">
        <v>21</v>
      </c>
      <c r="T57" s="20"/>
      <c r="U57" s="21"/>
      <c r="V57" s="21"/>
      <c r="W57" s="17"/>
    </row>
    <row r="58">
      <c r="A58" s="90">
        <v>48</v>
      </c>
      <c r="B58" s="91" t="s">
        <v>41</v>
      </c>
      <c r="C58" s="92" t="s">
        <v>130</v>
      </c>
      <c r="D58" s="52" t="s">
        <v>25</v>
      </c>
      <c r="E58" s="91" t="s">
        <v>142</v>
      </c>
      <c r="F58" s="34">
        <f t="shared" si="35"/>
      </c>
      <c r="G58" s="35">
        <v>2</v>
      </c>
      <c r="H58" s="36" t="s">
        <v>18</v>
      </c>
      <c r="I58" s="37">
        <v>0</v>
      </c>
      <c r="J58" s="67" t="s">
        <v>19</v>
      </c>
      <c r="K58" s="39">
        <f t="shared" si="36"/>
      </c>
      <c r="L58" s="68">
        <f>IF(Facit!L58="","",Facit!L58)</f>
      </c>
      <c r="M58" s="69" t="s">
        <v>18</v>
      </c>
      <c r="N58" s="70">
        <f>IF(Facit!N58="","",Facit!N58)</f>
      </c>
      <c r="O58" s="83">
        <f t="shared" si="37"/>
      </c>
      <c r="P58" s="44">
        <f t="shared" si="38"/>
      </c>
      <c r="Q58" s="45">
        <f t="shared" si="39"/>
      </c>
      <c r="R58" s="57" t="s">
        <v>20</v>
      </c>
      <c r="S58" s="47" t="s">
        <v>21</v>
      </c>
      <c r="T58" s="93" t="s">
        <v>143</v>
      </c>
      <c r="U58" s="94">
        <f>SUM(Q4:Q58)+SUM(U5:U55)</f>
      </c>
      <c r="V58" s="95" t="s">
        <v>20</v>
      </c>
      <c r="W58" s="96" t="s">
        <v>144</v>
      </c>
    </row>
    <row r="59">
      <c r="F59" s="97"/>
      <c r="G59" s="98"/>
      <c r="H59" s="99"/>
      <c r="I59" s="100"/>
      <c r="J59" s="101"/>
      <c r="K59" s="88"/>
    </row>
    <row r="60">
      <c r="A60" s="102" t="s">
        <v>145</v>
      </c>
      <c r="B60" s="103"/>
      <c r="C60" s="25"/>
      <c r="D60" s="25"/>
      <c r="E60" s="24"/>
      <c r="F60" s="25"/>
      <c r="G60" s="26"/>
      <c r="H60" s="25"/>
      <c r="I60" s="26"/>
      <c r="J60" s="27"/>
      <c r="K60" s="24"/>
      <c r="L60" s="15"/>
      <c r="M60" s="15"/>
      <c r="N60" s="15"/>
      <c r="O60" s="15"/>
      <c r="P60" s="15"/>
      <c r="Q60" s="28"/>
      <c r="R60" s="28"/>
      <c r="S60" s="104"/>
      <c r="T60" s="48" t="s">
        <v>146</v>
      </c>
      <c r="U60" s="105"/>
      <c r="V60" s="21"/>
      <c r="W60" s="17"/>
      <c r="X60" s="81" t="s">
        <v>147</v>
      </c>
    </row>
    <row r="61">
      <c r="A61" s="106">
        <v>49</v>
      </c>
      <c r="B61" s="31" t="s">
        <v>47</v>
      </c>
      <c r="C61" s="32" t="s">
        <v>148</v>
      </c>
      <c r="D61" s="33" t="s">
        <v>16</v>
      </c>
      <c r="E61" s="31">
        <f>"A1–B2 "&amp;T5&amp;"-"&amp;T13</f>
      </c>
      <c r="F61" s="14"/>
      <c r="G61" s="19"/>
      <c r="H61" s="14"/>
      <c r="I61" s="19"/>
      <c r="J61" s="38"/>
      <c r="K61" s="107">
        <f ref="K61:K68" t="shared" si="40">IF(AND(L61="",N61=""),"",IF(L61&gt;N61,1,IF(L61=N61,"X",2)))</f>
      </c>
      <c r="L61" s="108"/>
      <c r="M61" s="43" t="s">
        <v>18</v>
      </c>
      <c r="N61" s="109"/>
      <c r="O61" s="110"/>
      <c r="P61" s="110"/>
      <c r="Q61" s="111"/>
      <c r="R61" s="28"/>
      <c r="S61" s="112"/>
      <c r="T61" s="58" t="s">
        <v>199</v>
      </c>
      <c r="U61" s="45">
        <f>IF(OR(Facit!$T$61&lt;&gt;"",Facit!$T$62&lt;&gt;"",Facit!$T$63&lt;&gt;"",Facit!$T$64&lt;&gt;"",Facit!$T$65&lt;&gt;"",Facit!$T$66&lt;&gt;"",Facit!$T$67&lt;&gt;"",Facit!$T$68&lt;&gt;""),IF(ISNA(VLOOKUP(T61,Facit!$T$61:$T$68,1,0))=0,8,0),"")</f>
      </c>
      <c r="V61" s="113" t="s">
        <v>20</v>
      </c>
      <c r="W61" s="114" t="s">
        <v>151</v>
      </c>
      <c r="X61" s="82" t="s">
        <v>152</v>
      </c>
    </row>
    <row r="62">
      <c r="A62" s="106">
        <v>50</v>
      </c>
      <c r="B62" s="31" t="s">
        <v>37</v>
      </c>
      <c r="C62" s="32" t="s">
        <v>148</v>
      </c>
      <c r="D62" s="33" t="s">
        <v>25</v>
      </c>
      <c r="E62" s="31">
        <f>"C1–D2 "&amp;T19&amp;"-"&amp;T27</f>
      </c>
      <c r="F62" s="14"/>
      <c r="G62" s="19"/>
      <c r="H62" s="14"/>
      <c r="I62" s="19"/>
      <c r="J62" s="53"/>
      <c r="K62" s="107">
        <f t="shared" si="40"/>
      </c>
      <c r="L62" s="115"/>
      <c r="M62" s="55" t="s">
        <v>18</v>
      </c>
      <c r="N62" s="116"/>
      <c r="O62" s="110"/>
      <c r="P62" s="110"/>
      <c r="Q62" s="111"/>
      <c r="R62" s="28"/>
      <c r="S62" s="112"/>
      <c r="T62" s="58" t="s">
        <v>50</v>
      </c>
      <c r="U62" s="45">
        <f>IF(OR(Facit!$T$61&lt;&gt;"",Facit!$T$62&lt;&gt;"",Facit!$T$63&lt;&gt;"",Facit!$T$64&lt;&gt;"",Facit!$T$65&lt;&gt;"",Facit!$T$66&lt;&gt;"",Facit!$T$67&lt;&gt;"",Facit!$T$68&lt;&gt;""),IF(ISNA(VLOOKUP(T62,Facit!$T$61:$T$68,1,0))=0,8,0),"")</f>
      </c>
      <c r="V62" s="46" t="s">
        <v>20</v>
      </c>
      <c r="W62" s="61" t="s">
        <v>151</v>
      </c>
      <c r="X62" s="82" t="s">
        <v>155</v>
      </c>
    </row>
    <row r="63">
      <c r="A63" s="106">
        <v>51</v>
      </c>
      <c r="B63" s="31" t="s">
        <v>41</v>
      </c>
      <c r="C63" s="32" t="s">
        <v>156</v>
      </c>
      <c r="D63" s="33" t="s">
        <v>16</v>
      </c>
      <c r="E63" s="15">
        <f>"D1–C2 "&amp;T26&amp;"-"&amp;T20</f>
      </c>
      <c r="F63" s="14"/>
      <c r="G63" s="19"/>
      <c r="H63" s="14"/>
      <c r="I63" s="19"/>
      <c r="J63" s="53"/>
      <c r="K63" s="107">
        <f t="shared" si="40"/>
      </c>
      <c r="L63" s="115"/>
      <c r="M63" s="55" t="s">
        <v>18</v>
      </c>
      <c r="N63" s="116"/>
      <c r="O63" s="110"/>
      <c r="P63" s="110"/>
      <c r="Q63" s="111"/>
      <c r="R63" s="28"/>
      <c r="S63" s="112"/>
      <c r="T63" s="58" t="s">
        <v>64</v>
      </c>
      <c r="U63" s="45">
        <f>IF(OR(Facit!$T$61&lt;&gt;"",Facit!$T$62&lt;&gt;"",Facit!$T$63&lt;&gt;"",Facit!$T$64&lt;&gt;"",Facit!$T$65&lt;&gt;"",Facit!$T$66&lt;&gt;"",Facit!$T$67&lt;&gt;"",Facit!$T$68&lt;&gt;""),IF(ISNA(VLOOKUP(T63,Facit!$T$61:$T$68,1,0))=0,8,0),"")</f>
      </c>
      <c r="V63" s="57" t="s">
        <v>20</v>
      </c>
      <c r="W63" s="117" t="s">
        <v>151</v>
      </c>
    </row>
    <row r="64">
      <c r="A64" s="106">
        <v>52</v>
      </c>
      <c r="B64" s="31" t="s">
        <v>14</v>
      </c>
      <c r="C64" s="32" t="s">
        <v>156</v>
      </c>
      <c r="D64" s="33" t="s">
        <v>25</v>
      </c>
      <c r="E64" s="15">
        <f>"B1–A2 "&amp;T12&amp;"-"&amp;T6</f>
      </c>
      <c r="F64" s="14"/>
      <c r="G64" s="19"/>
      <c r="H64" s="14"/>
      <c r="I64" s="19"/>
      <c r="J64" s="53"/>
      <c r="K64" s="107">
        <f t="shared" si="40"/>
      </c>
      <c r="L64" s="115"/>
      <c r="M64" s="55" t="s">
        <v>18</v>
      </c>
      <c r="N64" s="116"/>
      <c r="O64" s="110"/>
      <c r="P64" s="110"/>
      <c r="Q64" s="118"/>
      <c r="R64" s="15"/>
      <c r="S64" s="20"/>
      <c r="T64" s="119" t="s">
        <v>82</v>
      </c>
      <c r="U64" s="45">
        <f>IF(OR(Facit!$T$61&lt;&gt;"",Facit!$T$62&lt;&gt;"",Facit!$T$63&lt;&gt;"",Facit!$T$64&lt;&gt;"",Facit!$T$65&lt;&gt;"",Facit!$T$66&lt;&gt;"",Facit!$T$67&lt;&gt;"",Facit!$T$68&lt;&gt;""),IF(ISNA(VLOOKUP(T64,Facit!$T$61:$T$68,1,0))=0,8,0),"")</f>
      </c>
      <c r="V64" s="57" t="s">
        <v>20</v>
      </c>
      <c r="W64" s="117" t="s">
        <v>151</v>
      </c>
      <c r="X64" s="85" t="s">
        <v>159</v>
      </c>
    </row>
    <row r="65">
      <c r="A65" s="106">
        <v>53</v>
      </c>
      <c r="B65" s="31" t="s">
        <v>55</v>
      </c>
      <c r="C65" s="32" t="s">
        <v>160</v>
      </c>
      <c r="D65" s="33" t="s">
        <v>16</v>
      </c>
      <c r="E65" s="31">
        <f>"E1–F2 "&amp;T33&amp;"-"&amp;T41</f>
      </c>
      <c r="F65" s="14"/>
      <c r="G65" s="19"/>
      <c r="H65" s="14"/>
      <c r="I65" s="19"/>
      <c r="J65" s="53"/>
      <c r="K65" s="107">
        <f t="shared" si="40"/>
      </c>
      <c r="L65" s="115"/>
      <c r="M65" s="55" t="s">
        <v>18</v>
      </c>
      <c r="N65" s="116"/>
      <c r="O65" s="110"/>
      <c r="P65" s="110"/>
      <c r="Q65" s="111"/>
      <c r="R65" s="28"/>
      <c r="S65" s="112"/>
      <c r="T65" s="58" t="s">
        <v>204</v>
      </c>
      <c r="U65" s="45">
        <f>IF(OR(Facit!$T$61&lt;&gt;"",Facit!$T$62&lt;&gt;"",Facit!$T$63&lt;&gt;"",Facit!$T$64&lt;&gt;"",Facit!$T$65&lt;&gt;"",Facit!$T$66&lt;&gt;"",Facit!$T$67&lt;&gt;"",Facit!$T$68&lt;&gt;""),IF(ISNA(VLOOKUP(T65,Facit!$T$61:$T$68,1,0))=0,8,0),"")</f>
      </c>
      <c r="V65" s="113" t="s">
        <v>20</v>
      </c>
      <c r="W65" s="114" t="s">
        <v>151</v>
      </c>
      <c r="X65" s="87" t="s">
        <v>163</v>
      </c>
    </row>
    <row r="66">
      <c r="A66" s="106">
        <v>54</v>
      </c>
      <c r="B66" s="31" t="s">
        <v>14</v>
      </c>
      <c r="C66" s="32" t="s">
        <v>160</v>
      </c>
      <c r="D66" s="33" t="s">
        <v>25</v>
      </c>
      <c r="E66" s="31">
        <f>"G1–H2 "&amp;T47&amp;"-"&amp;T55</f>
      </c>
      <c r="F66" s="14"/>
      <c r="G66" s="19"/>
      <c r="H66" s="14"/>
      <c r="I66" s="19"/>
      <c r="J66" s="53"/>
      <c r="K66" s="120">
        <f t="shared" si="40"/>
      </c>
      <c r="L66" s="55"/>
      <c r="M66" s="55" t="s">
        <v>18</v>
      </c>
      <c r="N66" s="55"/>
      <c r="O66" s="20"/>
      <c r="P66" s="110"/>
      <c r="Q66" s="111"/>
      <c r="R66" s="28"/>
      <c r="S66" s="112"/>
      <c r="T66" s="58" t="s">
        <v>99</v>
      </c>
      <c r="U66" s="45">
        <f>IF(OR(Facit!$T$61&lt;&gt;"",Facit!$T$62&lt;&gt;"",Facit!$T$63&lt;&gt;"",Facit!$T$64&lt;&gt;"",Facit!$T$65&lt;&gt;"",Facit!$T$66&lt;&gt;"",Facit!$T$67&lt;&gt;"",Facit!$T$68&lt;&gt;""),IF(ISNA(VLOOKUP(T66,Facit!$T$61:$T$68,1,0))=0,8,0),"")</f>
      </c>
      <c r="V66" s="46" t="s">
        <v>20</v>
      </c>
      <c r="W66" s="61" t="s">
        <v>151</v>
      </c>
      <c r="X66" s="87" t="s">
        <v>166</v>
      </c>
    </row>
    <row r="67">
      <c r="A67" s="106">
        <v>55</v>
      </c>
      <c r="B67" s="31" t="s">
        <v>29</v>
      </c>
      <c r="C67" s="32" t="s">
        <v>167</v>
      </c>
      <c r="D67" s="33" t="s">
        <v>16</v>
      </c>
      <c r="E67" s="31">
        <f>"F1–E2 "&amp;T40&amp;"-"&amp;T34</f>
      </c>
      <c r="F67" s="14"/>
      <c r="G67" s="19"/>
      <c r="H67" s="14"/>
      <c r="I67" s="19"/>
      <c r="J67" s="53"/>
      <c r="K67" s="107">
        <f t="shared" si="40"/>
      </c>
      <c r="L67" s="115"/>
      <c r="M67" s="55" t="s">
        <v>18</v>
      </c>
      <c r="N67" s="116"/>
      <c r="O67" s="110"/>
      <c r="P67" s="110"/>
      <c r="Q67" s="111"/>
      <c r="R67" s="28"/>
      <c r="S67" s="112"/>
      <c r="T67" s="58" t="s">
        <v>125</v>
      </c>
      <c r="U67" s="45">
        <f>IF(OR(Facit!$T$61&lt;&gt;"",Facit!$T$62&lt;&gt;"",Facit!$T$63&lt;&gt;"",Facit!$T$64&lt;&gt;"",Facit!$T$65&lt;&gt;"",Facit!$T$66&lt;&gt;"",Facit!$T$67&lt;&gt;"",Facit!$T$68&lt;&gt;""),IF(ISNA(VLOOKUP(T67,Facit!$T$61:$T$68,1,0))=0,8,0),"")</f>
      </c>
      <c r="V67" s="57" t="s">
        <v>20</v>
      </c>
      <c r="W67" s="117" t="s">
        <v>151</v>
      </c>
    </row>
    <row r="68">
      <c r="A68" s="90">
        <v>56</v>
      </c>
      <c r="B68" s="91" t="s">
        <v>24</v>
      </c>
      <c r="C68" s="32" t="s">
        <v>167</v>
      </c>
      <c r="D68" s="33" t="s">
        <v>25</v>
      </c>
      <c r="E68" s="121">
        <f>"H1–G2 "&amp;T54&amp;"-"&amp;T48</f>
      </c>
      <c r="F68" s="25"/>
      <c r="G68" s="26"/>
      <c r="H68" s="25"/>
      <c r="I68" s="26"/>
      <c r="J68" s="67"/>
      <c r="K68" s="122">
        <f t="shared" si="40"/>
      </c>
      <c r="L68" s="123"/>
      <c r="M68" s="124" t="s">
        <v>18</v>
      </c>
      <c r="N68" s="125"/>
      <c r="O68" s="110"/>
      <c r="P68" s="110"/>
      <c r="Q68" s="118"/>
      <c r="R68" s="15"/>
      <c r="S68" s="20"/>
      <c r="T68" s="119" t="s">
        <v>137</v>
      </c>
      <c r="U68" s="45">
        <f>IF(OR(Facit!$T$61&lt;&gt;"",Facit!$T$62&lt;&gt;"",Facit!$T$63&lt;&gt;"",Facit!$T$64&lt;&gt;"",Facit!$T$65&lt;&gt;"",Facit!$T$66&lt;&gt;"",Facit!$T$67&lt;&gt;"",Facit!$T$68&lt;&gt;""),IF(ISNA(VLOOKUP(T68,Facit!$T$61:$T$68,1,0))=0,8,0),"")</f>
      </c>
      <c r="V68" s="57" t="s">
        <v>20</v>
      </c>
      <c r="W68" s="117" t="s">
        <v>151</v>
      </c>
    </row>
    <row r="69">
      <c r="A69" s="126"/>
      <c r="B69" s="15"/>
      <c r="C69" s="14"/>
      <c r="D69" s="14"/>
      <c r="E69" s="15"/>
      <c r="F69" s="14"/>
      <c r="G69" s="19"/>
      <c r="H69" s="14"/>
      <c r="I69" s="19"/>
      <c r="J69" s="17"/>
      <c r="K69" s="15"/>
      <c r="L69" s="15"/>
      <c r="M69" s="14"/>
      <c r="N69" s="15"/>
      <c r="O69" s="15"/>
      <c r="P69" s="15"/>
      <c r="Q69" s="28"/>
      <c r="R69" s="28"/>
      <c r="S69" s="17"/>
      <c r="T69" s="15"/>
      <c r="U69" s="21"/>
      <c r="V69" s="21"/>
      <c r="W69" s="17"/>
    </row>
    <row r="70">
      <c r="A70" s="102" t="s">
        <v>171</v>
      </c>
      <c r="B70" s="103"/>
      <c r="C70" s="25"/>
      <c r="D70" s="25"/>
      <c r="E70" s="127"/>
      <c r="F70" s="24"/>
      <c r="G70" s="26"/>
      <c r="H70" s="25"/>
      <c r="I70" s="26"/>
      <c r="J70" s="27"/>
      <c r="K70" s="24"/>
      <c r="L70" s="15"/>
      <c r="M70" s="14"/>
      <c r="N70" s="15"/>
      <c r="O70" s="15"/>
      <c r="P70" s="15"/>
      <c r="Q70" s="28"/>
      <c r="R70" s="28"/>
      <c r="S70" s="104"/>
      <c r="T70" s="48" t="s">
        <v>172</v>
      </c>
      <c r="U70" s="21"/>
      <c r="V70" s="21"/>
      <c r="W70" s="17"/>
    </row>
    <row r="71">
      <c r="A71" s="106">
        <v>57</v>
      </c>
      <c r="B71" s="31" t="s">
        <v>47</v>
      </c>
      <c r="C71" s="32" t="s">
        <v>173</v>
      </c>
      <c r="D71" s="33" t="s">
        <v>16</v>
      </c>
      <c r="E71" s="31">
        <f>"Vinnarna 53–54 "&amp;T65&amp;"-"&amp;T66</f>
      </c>
      <c r="F71" s="14"/>
      <c r="G71" s="19"/>
      <c r="H71" s="14"/>
      <c r="I71" s="19"/>
      <c r="J71" s="53"/>
      <c r="K71" s="14">
        <f>IF(AND(L71="",N71=""),"",IF(L71&gt;N71,1,IF(L71=N71,"X",2)))</f>
      </c>
      <c r="L71" s="108"/>
      <c r="M71" s="43" t="s">
        <v>18</v>
      </c>
      <c r="N71" s="109"/>
      <c r="O71" s="110"/>
      <c r="P71" s="110"/>
      <c r="Q71" s="111"/>
      <c r="R71" s="28"/>
      <c r="S71" s="112"/>
      <c r="T71" s="58" t="s">
        <v>137</v>
      </c>
      <c r="U71" s="45">
        <f>IF(OR(Facit!$T$71&lt;&gt;"",Facit!$T$72&lt;&gt;"",Facit!$T$73&lt;&gt;"",Facit!$T$74&lt;&gt;""),IF(ISNA(VLOOKUP(T71,Facit!$T$71:$T$74,1,0))=0,12,0),"")</f>
      </c>
      <c r="V71" s="46" t="s">
        <v>20</v>
      </c>
      <c r="W71" s="61" t="s">
        <v>174</v>
      </c>
    </row>
    <row r="72">
      <c r="A72" s="106">
        <v>58</v>
      </c>
      <c r="B72" s="31" t="s">
        <v>14</v>
      </c>
      <c r="C72" s="32" t="s">
        <v>173</v>
      </c>
      <c r="D72" s="33" t="s">
        <v>25</v>
      </c>
      <c r="E72" s="31">
        <f>"Vinnarna 49–50 "&amp;T61&amp;"-"&amp;T62</f>
      </c>
      <c r="F72" s="14"/>
      <c r="G72" s="19"/>
      <c r="H72" s="14"/>
      <c r="I72" s="19"/>
      <c r="J72" s="53"/>
      <c r="K72" s="120">
        <f>IF(AND(L72="",N72=""),"",IF(L72&gt;N72,1,IF(L72=N72,"X",2)))</f>
      </c>
      <c r="L72" s="55"/>
      <c r="M72" s="55" t="s">
        <v>18</v>
      </c>
      <c r="N72" s="55"/>
      <c r="O72" s="110"/>
      <c r="P72" s="110"/>
      <c r="Q72" s="110"/>
      <c r="R72" s="20"/>
      <c r="S72" s="112"/>
      <c r="T72" s="58" t="s">
        <v>82</v>
      </c>
      <c r="U72" s="45">
        <f>IF(OR(Facit!$T$71&lt;&gt;"",Facit!$T$72&lt;&gt;"",Facit!$T$73&lt;&gt;"",Facit!$T$74&lt;&gt;""),IF(ISNA(VLOOKUP(T72,Facit!$T$71:$T$74,1,0))=0,12,0),"")</f>
      </c>
      <c r="V72" s="57" t="s">
        <v>20</v>
      </c>
      <c r="W72" s="61" t="s">
        <v>174</v>
      </c>
      <c r="X72" s="87" t="s">
        <v>175</v>
      </c>
    </row>
    <row r="73">
      <c r="A73" s="106">
        <v>59</v>
      </c>
      <c r="B73" s="31" t="s">
        <v>24</v>
      </c>
      <c r="C73" s="32" t="s">
        <v>176</v>
      </c>
      <c r="D73" s="33" t="s">
        <v>16</v>
      </c>
      <c r="E73" s="31">
        <f>"Vinnarna 52–51 "&amp;T64&amp;"-"&amp;T63</f>
      </c>
      <c r="F73" s="14"/>
      <c r="G73" s="19"/>
      <c r="H73" s="14"/>
      <c r="I73" s="19"/>
      <c r="J73" s="53"/>
      <c r="K73" s="14">
        <f>IF(AND(L73="",N73=""),"",IF(L73&gt;N73,1,IF(L73=N73,"X",2)))</f>
      </c>
      <c r="L73" s="115"/>
      <c r="M73" s="55" t="s">
        <v>18</v>
      </c>
      <c r="N73" s="116"/>
      <c r="O73" s="110"/>
      <c r="P73" s="110"/>
      <c r="Q73" s="111"/>
      <c r="R73" s="28"/>
      <c r="S73" s="112"/>
      <c r="T73" s="58" t="s">
        <v>64</v>
      </c>
      <c r="U73" s="45">
        <f>IF(OR(Facit!$T$71&lt;&gt;"",Facit!$T$72&lt;&gt;"",Facit!$T$73&lt;&gt;"",Facit!$T$74&lt;&gt;""),IF(ISNA(VLOOKUP(T73,Facit!$T$71:$T$74,1,0))=0,12,0),"")</f>
      </c>
      <c r="V73" s="46" t="s">
        <v>20</v>
      </c>
      <c r="W73" s="61" t="s">
        <v>174</v>
      </c>
      <c r="X73" s="87" t="s">
        <v>177</v>
      </c>
    </row>
    <row r="74">
      <c r="A74" s="90">
        <v>60</v>
      </c>
      <c r="B74" s="91" t="s">
        <v>14</v>
      </c>
      <c r="C74" s="92" t="s">
        <v>176</v>
      </c>
      <c r="D74" s="33" t="s">
        <v>25</v>
      </c>
      <c r="E74" s="91">
        <f>"Vinnarna 55–56 "&amp;T67&amp;"-"&amp;T68</f>
      </c>
      <c r="F74" s="25"/>
      <c r="G74" s="26"/>
      <c r="H74" s="25"/>
      <c r="I74" s="26"/>
      <c r="J74" s="67"/>
      <c r="K74" s="25">
        <f>IF(AND(L74="",N74=""),"",IF(L74&gt;N74,1,IF(L74=N74,"X",2)))</f>
      </c>
      <c r="L74" s="123"/>
      <c r="M74" s="124" t="s">
        <v>18</v>
      </c>
      <c r="N74" s="125"/>
      <c r="O74" s="110"/>
      <c r="P74" s="110"/>
      <c r="Q74" s="110"/>
      <c r="R74" s="20"/>
      <c r="S74" s="112"/>
      <c r="T74" s="58" t="s">
        <v>99</v>
      </c>
      <c r="U74" s="45">
        <f>IF(OR(Facit!$T$71&lt;&gt;"",Facit!$T$72&lt;&gt;"",Facit!$T$73&lt;&gt;"",Facit!$T$74&lt;&gt;""),IF(ISNA(VLOOKUP(T74,Facit!$T$71:$T$74,1,0))=0,12,0),"")</f>
      </c>
      <c r="V74" s="57" t="s">
        <v>20</v>
      </c>
      <c r="W74" s="61" t="s">
        <v>174</v>
      </c>
    </row>
    <row r="75">
      <c r="A75" s="126"/>
      <c r="B75" s="15"/>
      <c r="C75" s="14"/>
      <c r="D75" s="14"/>
      <c r="E75" s="15"/>
      <c r="F75" s="14"/>
      <c r="G75" s="19"/>
      <c r="H75" s="14"/>
      <c r="I75" s="19"/>
      <c r="J75" s="17"/>
      <c r="K75" s="15"/>
      <c r="L75" s="15"/>
      <c r="M75" s="14"/>
      <c r="N75" s="15"/>
      <c r="O75" s="15"/>
      <c r="P75" s="15"/>
      <c r="Q75" s="28"/>
      <c r="R75" s="28"/>
      <c r="S75" s="17"/>
      <c r="T75" s="15"/>
      <c r="U75" s="21"/>
      <c r="V75" s="21"/>
      <c r="W75" s="17"/>
    </row>
    <row r="76">
      <c r="A76" s="102" t="s">
        <v>178</v>
      </c>
      <c r="B76" s="103"/>
      <c r="C76" s="25"/>
      <c r="D76" s="25"/>
      <c r="E76" s="24"/>
      <c r="F76" s="25"/>
      <c r="G76" s="26"/>
      <c r="H76" s="25"/>
      <c r="I76" s="26"/>
      <c r="J76" s="27"/>
      <c r="K76" s="24"/>
      <c r="L76" s="24"/>
      <c r="M76" s="14"/>
      <c r="N76" s="15"/>
      <c r="O76" s="15"/>
      <c r="P76" s="15"/>
      <c r="Q76" s="28"/>
      <c r="R76" s="28"/>
      <c r="S76" s="104"/>
      <c r="T76" s="48" t="s">
        <v>179</v>
      </c>
      <c r="U76" s="21"/>
      <c r="V76" s="21"/>
      <c r="W76" s="17"/>
    </row>
    <row r="77">
      <c r="A77" s="106">
        <v>61</v>
      </c>
      <c r="B77" s="31" t="s">
        <v>24</v>
      </c>
      <c r="C77" s="32" t="s">
        <v>180</v>
      </c>
      <c r="D77" s="33" t="s">
        <v>25</v>
      </c>
      <c r="E77" s="31">
        <f>"Vinnarna 58–57 "&amp;T72&amp;"-"&amp;T71</f>
      </c>
      <c r="F77" s="14"/>
      <c r="G77" s="19"/>
      <c r="H77" s="14"/>
      <c r="I77" s="19"/>
      <c r="J77" s="53"/>
      <c r="K77" s="14">
        <f>IF(AND(L77="",N77=""),"",IF(L77&gt;N77,1,IF(L77=N77,"X",2)))</f>
      </c>
      <c r="L77" s="108"/>
      <c r="M77" s="43" t="s">
        <v>18</v>
      </c>
      <c r="N77" s="109"/>
      <c r="O77" s="110"/>
      <c r="P77" s="110"/>
      <c r="Q77" s="111"/>
      <c r="R77" s="28"/>
      <c r="S77" s="112"/>
      <c r="T77" s="58" t="s">
        <v>64</v>
      </c>
      <c r="U77" s="45">
        <f>IF(OR(Facit!$T$77&lt;&gt;"",Facit!$T$78&lt;&gt;""),IF(ISNA(VLOOKUP(T77,Facit!$T$77:$T$78,1,0))=0,16,0),"")</f>
      </c>
      <c r="V77" s="46" t="s">
        <v>20</v>
      </c>
      <c r="W77" s="61" t="s">
        <v>181</v>
      </c>
      <c r="X77" s="87" t="s">
        <v>182</v>
      </c>
    </row>
    <row r="78">
      <c r="A78" s="90">
        <v>62</v>
      </c>
      <c r="B78" s="91" t="s">
        <v>55</v>
      </c>
      <c r="C78" s="92" t="s">
        <v>183</v>
      </c>
      <c r="D78" s="33" t="s">
        <v>25</v>
      </c>
      <c r="E78" s="91">
        <f>"Vinnarna 59–60 "&amp;T73&amp;"-"&amp;T74</f>
      </c>
      <c r="F78" s="25"/>
      <c r="G78" s="26"/>
      <c r="H78" s="25"/>
      <c r="I78" s="26"/>
      <c r="J78" s="67"/>
      <c r="K78" s="25">
        <f>IF(AND(L78="",N78=""),"",IF(L78&gt;N78,1,IF(L78=N78,"X",2)))</f>
      </c>
      <c r="L78" s="123"/>
      <c r="M78" s="124" t="s">
        <v>18</v>
      </c>
      <c r="N78" s="125"/>
      <c r="O78" s="110"/>
      <c r="P78" s="110"/>
      <c r="Q78" s="110"/>
      <c r="R78" s="20"/>
      <c r="S78" s="112"/>
      <c r="T78" s="58" t="s">
        <v>137</v>
      </c>
      <c r="U78" s="45">
        <f>IF(OR(Facit!$T$77&lt;&gt;"",Facit!$T$78&lt;&gt;""),IF(ISNA(VLOOKUP(T78,Facit!$T$77:$T$78,1,0))=0,16,0),"")</f>
      </c>
      <c r="V78" s="57" t="s">
        <v>20</v>
      </c>
      <c r="W78" s="117" t="s">
        <v>181</v>
      </c>
      <c r="X78" s="87" t="s">
        <v>184</v>
      </c>
    </row>
    <row r="79">
      <c r="A79" s="126"/>
      <c r="B79" s="15"/>
      <c r="C79" s="14"/>
      <c r="D79" s="14"/>
      <c r="E79" s="15"/>
      <c r="F79" s="14"/>
      <c r="G79" s="19"/>
      <c r="H79" s="14"/>
      <c r="I79" s="19"/>
      <c r="J79" s="17"/>
      <c r="K79" s="15"/>
      <c r="L79" s="15"/>
      <c r="M79" s="14"/>
      <c r="N79" s="15"/>
      <c r="O79" s="15"/>
      <c r="P79" s="15"/>
      <c r="Q79" s="28"/>
      <c r="R79" s="28"/>
      <c r="S79" s="17"/>
      <c r="T79" s="15"/>
      <c r="U79" s="21"/>
      <c r="V79" s="21"/>
      <c r="W79" s="17"/>
    </row>
    <row r="80">
      <c r="A80" s="102" t="s">
        <v>185</v>
      </c>
      <c r="B80" s="103"/>
      <c r="C80" s="124"/>
      <c r="D80" s="25"/>
      <c r="E80" s="24"/>
      <c r="F80" s="128"/>
      <c r="G80" s="26"/>
      <c r="H80" s="25"/>
      <c r="I80" s="26"/>
      <c r="J80" s="27"/>
      <c r="K80" s="24"/>
      <c r="L80" s="24"/>
      <c r="M80" s="25"/>
      <c r="N80" s="24"/>
      <c r="O80" s="15"/>
      <c r="P80" s="15"/>
      <c r="Q80" s="28"/>
      <c r="R80" s="28"/>
      <c r="S80" s="104"/>
      <c r="T80" s="48" t="s">
        <v>186</v>
      </c>
      <c r="U80" s="21"/>
      <c r="V80" s="21"/>
      <c r="W80" s="17"/>
    </row>
    <row r="81">
      <c r="A81" s="129">
        <v>63</v>
      </c>
      <c r="B81" s="130" t="s">
        <v>47</v>
      </c>
      <c r="C81" s="131" t="s">
        <v>187</v>
      </c>
      <c r="D81" s="33" t="s">
        <v>25</v>
      </c>
      <c r="E81" s="130" t="s">
        <v>188</v>
      </c>
      <c r="F81" s="72"/>
      <c r="G81" s="73"/>
      <c r="H81" s="72"/>
      <c r="I81" s="73"/>
      <c r="J81" s="132" t="s">
        <v>19</v>
      </c>
      <c r="K81" s="133"/>
      <c r="L81" s="130"/>
      <c r="M81" s="134" t="s">
        <v>18</v>
      </c>
      <c r="N81" s="130"/>
      <c r="O81" s="20"/>
      <c r="P81" s="110"/>
      <c r="Q81" s="110"/>
      <c r="R81" s="20"/>
      <c r="S81" s="112"/>
      <c r="T81" s="58" t="s">
        <v>82</v>
      </c>
      <c r="U81" s="45">
        <f>IF(Facit!$T$81="","",IF(T81=Facit!$T$81,16,0))</f>
      </c>
      <c r="V81" s="46" t="s">
        <v>20</v>
      </c>
      <c r="W81" s="61" t="s">
        <v>181</v>
      </c>
      <c r="X81" s="87" t="s">
        <v>189</v>
      </c>
    </row>
    <row r="82">
      <c r="A82" s="126"/>
      <c r="B82" s="15"/>
      <c r="C82" s="14"/>
      <c r="D82" s="14"/>
      <c r="E82" s="15"/>
      <c r="F82" s="14"/>
      <c r="G82" s="19"/>
      <c r="H82" s="14"/>
      <c r="I82" s="19"/>
      <c r="J82" s="17"/>
      <c r="K82" s="15"/>
      <c r="L82" s="15"/>
      <c r="M82" s="15"/>
      <c r="N82" s="15"/>
      <c r="O82" s="15"/>
      <c r="P82" s="15"/>
      <c r="Q82" s="28"/>
      <c r="R82" s="28"/>
      <c r="S82" s="17"/>
      <c r="T82" s="15"/>
      <c r="U82" s="21"/>
      <c r="V82" s="21"/>
      <c r="W82" s="17"/>
    </row>
    <row r="83">
      <c r="A83" s="102" t="s">
        <v>190</v>
      </c>
      <c r="B83" s="103"/>
      <c r="C83" s="124"/>
      <c r="D83" s="25"/>
      <c r="E83" s="24"/>
      <c r="F83" s="14"/>
      <c r="G83" s="19"/>
      <c r="H83" s="14"/>
      <c r="I83" s="19"/>
      <c r="J83" s="27"/>
      <c r="K83" s="24"/>
      <c r="L83" s="24"/>
      <c r="M83" s="25"/>
      <c r="N83" s="24"/>
      <c r="O83" s="15"/>
      <c r="P83" s="15"/>
      <c r="Q83" s="28"/>
      <c r="R83" s="28"/>
      <c r="S83" s="104"/>
      <c r="T83" s="48" t="s">
        <v>191</v>
      </c>
      <c r="U83" s="21"/>
      <c r="V83" s="21"/>
      <c r="W83" s="17"/>
    </row>
    <row r="84">
      <c r="A84" s="129">
        <v>64</v>
      </c>
      <c r="B84" s="130" t="s">
        <v>14</v>
      </c>
      <c r="C84" s="131" t="s">
        <v>192</v>
      </c>
      <c r="D84" s="33" t="s">
        <v>25</v>
      </c>
      <c r="E84" s="130">
        <f>"Vinnarna i semifinalerna "&amp;T77&amp;"-"&amp;T78</f>
      </c>
      <c r="F84" s="72"/>
      <c r="G84" s="73"/>
      <c r="H84" s="72"/>
      <c r="I84" s="73"/>
      <c r="J84" s="132" t="s">
        <v>27</v>
      </c>
      <c r="K84" s="133"/>
      <c r="L84" s="130"/>
      <c r="M84" s="134" t="s">
        <v>18</v>
      </c>
      <c r="N84" s="130"/>
      <c r="O84" s="20"/>
      <c r="P84" s="110"/>
      <c r="Q84" s="110"/>
      <c r="R84" s="20"/>
      <c r="S84" s="112"/>
      <c r="T84" s="58" t="s">
        <v>64</v>
      </c>
      <c r="U84" s="45">
        <f>IF(Facit!$T$84="","",IF(T84=Facit!$T$84,32,0))</f>
      </c>
      <c r="V84" s="46" t="s">
        <v>20</v>
      </c>
      <c r="W84" s="61" t="s">
        <v>193</v>
      </c>
      <c r="X84" s="87" t="s">
        <v>194</v>
      </c>
    </row>
    <row r="85">
      <c r="A85" s="126"/>
      <c r="B85" s="15"/>
      <c r="C85" s="14"/>
      <c r="D85" s="14"/>
      <c r="E85" s="15"/>
      <c r="F85" s="14"/>
      <c r="G85" s="19"/>
      <c r="H85" s="14"/>
      <c r="I85" s="19"/>
      <c r="J85" s="17"/>
      <c r="K85" s="15"/>
      <c r="L85" s="15"/>
      <c r="M85" s="15"/>
      <c r="N85" s="15"/>
      <c r="O85" s="15"/>
      <c r="P85" s="15"/>
      <c r="Q85" s="28"/>
      <c r="R85" s="28"/>
      <c r="S85" s="17"/>
      <c r="T85" s="15"/>
      <c r="U85" s="21"/>
      <c r="V85" s="21"/>
      <c r="W85" s="17"/>
    </row>
    <row r="86">
      <c r="A86" s="135" t="s">
        <v>195</v>
      </c>
      <c r="B86" s="136"/>
      <c r="C86" s="137"/>
      <c r="D86" s="137"/>
      <c r="E86" s="136"/>
      <c r="F86" s="138"/>
      <c r="G86" s="139"/>
      <c r="H86" s="138"/>
      <c r="I86" s="140"/>
      <c r="J86" s="12"/>
      <c r="K86" s="48"/>
      <c r="L86" s="48"/>
      <c r="M86" s="48"/>
      <c r="N86" s="48"/>
      <c r="O86" s="48"/>
      <c r="P86" s="48"/>
      <c r="Q86" s="48"/>
      <c r="R86" s="48"/>
      <c r="S86" s="12"/>
      <c r="T86" s="93" t="s">
        <v>196</v>
      </c>
      <c r="U86" s="94">
        <f>SUM(Q4:Q58)+SUM(U5:U84)-U58</f>
      </c>
      <c r="V86" s="141" t="s">
        <v>20</v>
      </c>
      <c r="W86" s="96" t="s">
        <v>197</v>
      </c>
    </row>
  </sheetData>
  <sheetProtection selectLockedCells="1" selectUnlockedCells="1"/>
  <mergeCells>
    <mergeCell ref="G2:I2"/>
    <mergeCell ref="K2:N2"/>
    <mergeCell ref="Q2:R2"/>
    <mergeCell ref="U2:V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Roman,Normal"&amp;12Sida &amp;P</oddFooter>
  </headerFooter>
  <rowBreaks count="1" manualBreakCount="1">
    <brk id="44" max="104857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workbookViewId="0"/>
  </sheetViews>
  <sheetFormatPr defaultRowHeight="12.75" x14ac:dyDescent="0.2"/>
  <cols>
    <col min="1" max="1" width="3.140625" customWidth="1"/>
    <col min="2" max="2" width="10.5703125" customWidth="1"/>
    <col min="3" max="3" width="5.140625" customWidth="1"/>
    <col min="4" max="4" width="4.42578125" customWidth="1"/>
    <col min="5" max="5" width="20" customWidth="1"/>
    <col min="6" max="6" width="3.5703125" customWidth="1" style="1"/>
    <col min="7" max="7" width="2.7109375" customWidth="1" style="2"/>
    <col min="8" max="8" width="2.5703125" customWidth="1" style="3"/>
    <col min="9" max="9" width="2.5703125" customWidth="1" style="4"/>
    <col min="10" max="10" width="4" customWidth="1" style="5"/>
    <col min="11" max="14" width="2.7109375" customWidth="1"/>
    <col min="15" max="16" hidden="1" width="0" customWidth="1"/>
    <col min="17" max="18" width="2.7109375" customWidth="1"/>
    <col min="19" max="19" width="3.85546875" customWidth="1"/>
    <col min="20" max="20" width="19.28515625" customWidth="1"/>
    <col min="21" max="21" width="2.85546875" customWidth="1"/>
    <col min="22" max="22" width="2" customWidth="1"/>
    <col min="23" max="23" width="3.85546875" customWidth="1"/>
    <col min="24" max="24" width="32.28515625" customWidth="1"/>
  </cols>
  <sheetData>
    <row r="1" s="6" customFormat="1">
      <c r="B1" s="6" t="s">
        <v>0</v>
      </c>
      <c r="F1" s="7"/>
      <c r="G1" s="8"/>
      <c r="H1" s="9"/>
      <c r="I1" s="10"/>
      <c r="J1" s="11"/>
    </row>
    <row r="2" ht="12" customHeight="1">
      <c r="A2" s="12"/>
      <c r="B2" s="13" t="s">
        <v>1</v>
      </c>
      <c r="C2" s="14" t="s">
        <v>2</v>
      </c>
      <c r="D2" s="14" t="s">
        <v>3</v>
      </c>
      <c r="E2" s="15" t="s">
        <v>4</v>
      </c>
      <c r="F2" s="16" t="s">
        <v>5</v>
      </c>
      <c r="G2" s="155" t="s">
        <v>6</v>
      </c>
      <c r="H2" s="155"/>
      <c r="I2" s="155"/>
      <c r="J2" s="17" t="s">
        <v>7</v>
      </c>
      <c r="K2" s="156" t="s">
        <v>8</v>
      </c>
      <c r="L2" s="156"/>
      <c r="M2" s="156"/>
      <c r="N2" s="156"/>
      <c r="O2" s="18"/>
      <c r="P2" s="18"/>
      <c r="Q2" s="157" t="s">
        <v>9</v>
      </c>
      <c r="R2" s="157"/>
      <c r="S2" s="17" t="s">
        <v>10</v>
      </c>
      <c r="T2" s="20"/>
      <c r="U2" s="158" t="s">
        <v>9</v>
      </c>
      <c r="V2" s="158"/>
      <c r="W2" s="17" t="s">
        <v>10</v>
      </c>
      <c r="X2" s="22" t="s">
        <v>11</v>
      </c>
    </row>
    <row r="3" ht="12" customHeight="1">
      <c r="A3" s="23" t="s">
        <v>12</v>
      </c>
      <c r="B3" s="24"/>
      <c r="C3" s="25"/>
      <c r="D3" s="25"/>
      <c r="E3" s="24"/>
      <c r="F3" s="25"/>
      <c r="G3" s="26"/>
      <c r="H3" s="25"/>
      <c r="I3" s="26"/>
      <c r="J3" s="27"/>
      <c r="K3" s="15"/>
      <c r="L3" s="14"/>
      <c r="M3" s="14"/>
      <c r="N3" s="14"/>
      <c r="O3" s="14"/>
      <c r="P3" s="14"/>
      <c r="Q3" s="28"/>
      <c r="R3" s="28"/>
      <c r="S3" s="17"/>
      <c r="T3" s="15"/>
      <c r="U3" s="21"/>
      <c r="V3" s="21"/>
      <c r="W3" s="17"/>
      <c r="X3" s="29" t="s">
        <v>13</v>
      </c>
    </row>
    <row r="4" ht="12" customHeight="1">
      <c r="A4" s="30">
        <v>1</v>
      </c>
      <c r="B4" s="31" t="s">
        <v>14</v>
      </c>
      <c r="C4" s="32" t="s">
        <v>15</v>
      </c>
      <c r="D4" s="33" t="s">
        <v>16</v>
      </c>
      <c r="E4" s="31" t="s">
        <v>17</v>
      </c>
      <c r="F4" s="34">
        <f ref="F4:F9" t="shared" si="0">(IF(G4="","",IF(G4&gt;I4,1,IF(G4=I4,"X",2))))</f>
      </c>
      <c r="G4" s="35">
        <v>2</v>
      </c>
      <c r="H4" s="36" t="s">
        <v>18</v>
      </c>
      <c r="I4" s="37">
        <v>2</v>
      </c>
      <c r="J4" s="38" t="s">
        <v>19</v>
      </c>
      <c r="K4" s="39">
        <f ref="K4:K9" t="shared" si="1">IF(AND(L4="",N4=""),"",IF(L4&gt;N4,1,IF(L4=N4,"X",2)))</f>
      </c>
      <c r="L4" s="40">
        <f>IF(Facit!L4="","",Facit!L4)</f>
      </c>
      <c r="M4" s="41" t="s">
        <v>18</v>
      </c>
      <c r="N4" s="42">
        <f>IF(Facit!N4="","",Facit!N4)</f>
      </c>
      <c r="O4" s="43">
        <f ref="O4:O9" t="shared" si="2">IF(F4=K4,3,0)</f>
      </c>
      <c r="P4" s="44">
        <f ref="P4:P9" t="shared" si="3">IF(AND(L4="",N4=""),0,(IF(AND(L4=G4,N4=I4),2,IF(OR(L4=G4,N4=I4),1,0))))</f>
      </c>
      <c r="Q4" s="45">
        <f ref="Q4:Q9" t="shared" si="4">IF(AND(L4="",N4=""),0,SUM(O4:P4))</f>
      </c>
      <c r="R4" s="46" t="s">
        <v>20</v>
      </c>
      <c r="S4" s="47" t="s">
        <v>21</v>
      </c>
      <c r="T4" s="48" t="s">
        <v>22</v>
      </c>
      <c r="U4" s="49"/>
      <c r="V4" s="49"/>
      <c r="W4" s="50"/>
      <c r="X4" s="51" t="s">
        <v>210</v>
      </c>
    </row>
    <row r="5" ht="12" customHeight="1">
      <c r="A5" s="30">
        <v>2</v>
      </c>
      <c r="B5" s="31" t="s">
        <v>24</v>
      </c>
      <c r="C5" s="32" t="s">
        <v>15</v>
      </c>
      <c r="D5" s="52" t="s">
        <v>25</v>
      </c>
      <c r="E5" s="31" t="s">
        <v>26</v>
      </c>
      <c r="F5" s="34">
        <f t="shared" si="0"/>
      </c>
      <c r="G5" s="35">
        <v>0</v>
      </c>
      <c r="H5" s="36" t="s">
        <v>18</v>
      </c>
      <c r="I5" s="37">
        <v>2</v>
      </c>
      <c r="J5" s="53" t="s">
        <v>27</v>
      </c>
      <c r="K5" s="39">
        <f t="shared" si="1"/>
      </c>
      <c r="L5" s="54">
        <f>IF(Facit!L5="","",Facit!L5)</f>
      </c>
      <c r="M5" s="55" t="s">
        <v>18</v>
      </c>
      <c r="N5" s="56">
        <f>IF(Facit!N5="","",Facit!N5)</f>
      </c>
      <c r="O5" s="43">
        <f t="shared" si="2"/>
      </c>
      <c r="P5" s="44">
        <f t="shared" si="3"/>
      </c>
      <c r="Q5" s="45">
        <f t="shared" si="4"/>
      </c>
      <c r="R5" s="57" t="s">
        <v>20</v>
      </c>
      <c r="S5" s="47" t="s">
        <v>21</v>
      </c>
      <c r="T5" s="58" t="s">
        <v>199</v>
      </c>
      <c r="U5" s="59">
        <f>IF(AND(Facit!T5="",Facit!T6=""),"",IF(T5=Facit!T5,5,IF(T5=Facit!T6,3,0)))</f>
      </c>
      <c r="V5" s="60" t="s">
        <v>20</v>
      </c>
      <c r="W5" s="61" t="s">
        <v>21</v>
      </c>
      <c r="X5" s="62"/>
    </row>
    <row r="6" ht="12" customHeight="1">
      <c r="A6" s="30">
        <v>17</v>
      </c>
      <c r="B6" s="31" t="s">
        <v>29</v>
      </c>
      <c r="C6" s="32" t="s">
        <v>30</v>
      </c>
      <c r="D6" s="52" t="s">
        <v>25</v>
      </c>
      <c r="E6" s="31" t="s">
        <v>31</v>
      </c>
      <c r="F6" s="34">
        <f t="shared" si="0"/>
      </c>
      <c r="G6" s="35">
        <v>1</v>
      </c>
      <c r="H6" s="36" t="s">
        <v>18</v>
      </c>
      <c r="I6" s="37">
        <v>0</v>
      </c>
      <c r="J6" s="53" t="s">
        <v>19</v>
      </c>
      <c r="K6" s="39">
        <f t="shared" si="1"/>
      </c>
      <c r="L6" s="54">
        <f>IF(Facit!L6="","",Facit!L6)</f>
      </c>
      <c r="M6" s="55" t="s">
        <v>18</v>
      </c>
      <c r="N6" s="56">
        <f>IF(Facit!N6="","",Facit!N6)</f>
      </c>
      <c r="O6" s="43">
        <f t="shared" si="2"/>
      </c>
      <c r="P6" s="44">
        <f t="shared" si="3"/>
      </c>
      <c r="Q6" s="45">
        <f t="shared" si="4"/>
      </c>
      <c r="R6" s="57" t="s">
        <v>20</v>
      </c>
      <c r="S6" s="47" t="s">
        <v>21</v>
      </c>
      <c r="T6" s="58" t="s">
        <v>32</v>
      </c>
      <c r="U6" s="59">
        <f>IF(AND(Facit!T5="",Facit!T6=""),"",IF(T6=Facit!T6,5,IF(T6=Facit!T5,3,0)))</f>
      </c>
      <c r="V6" s="63" t="s">
        <v>20</v>
      </c>
      <c r="W6" s="61" t="s">
        <v>21</v>
      </c>
      <c r="X6" s="144" t="s">
        <v>211</v>
      </c>
    </row>
    <row r="7" ht="12" customHeight="1">
      <c r="A7" s="30">
        <v>18</v>
      </c>
      <c r="B7" s="31" t="s">
        <v>34</v>
      </c>
      <c r="C7" s="32" t="s">
        <v>35</v>
      </c>
      <c r="D7" s="52" t="s">
        <v>25</v>
      </c>
      <c r="E7" s="31" t="s">
        <v>36</v>
      </c>
      <c r="F7" s="34">
        <f t="shared" si="0"/>
      </c>
      <c r="G7" s="35">
        <v>3</v>
      </c>
      <c r="H7" s="36" t="s">
        <v>18</v>
      </c>
      <c r="I7" s="37">
        <v>1</v>
      </c>
      <c r="J7" s="53" t="s">
        <v>27</v>
      </c>
      <c r="K7" s="39">
        <f t="shared" si="1"/>
      </c>
      <c r="L7" s="54">
        <f>IF(Facit!L7="","",Facit!L7)</f>
      </c>
      <c r="M7" s="55" t="s">
        <v>18</v>
      </c>
      <c r="N7" s="56">
        <f>IF(Facit!N7="","",Facit!N7)</f>
      </c>
      <c r="O7" s="43">
        <f t="shared" si="2"/>
      </c>
      <c r="P7" s="44">
        <f t="shared" si="3"/>
      </c>
      <c r="Q7" s="45">
        <f t="shared" si="4"/>
      </c>
      <c r="R7" s="57" t="s">
        <v>20</v>
      </c>
      <c r="S7" s="47" t="s">
        <v>21</v>
      </c>
      <c r="T7" s="20"/>
      <c r="U7" s="21"/>
      <c r="V7" s="21"/>
      <c r="W7" s="17"/>
      <c r="X7" s="62"/>
    </row>
    <row r="8" ht="12" customHeight="1">
      <c r="A8" s="64">
        <v>33</v>
      </c>
      <c r="B8" s="31" t="s">
        <v>37</v>
      </c>
      <c r="C8" s="32" t="s">
        <v>38</v>
      </c>
      <c r="D8" s="52" t="s">
        <v>16</v>
      </c>
      <c r="E8" s="31" t="s">
        <v>39</v>
      </c>
      <c r="F8" s="34">
        <f t="shared" si="0"/>
      </c>
      <c r="G8" s="35">
        <v>2</v>
      </c>
      <c r="H8" s="36" t="s">
        <v>18</v>
      </c>
      <c r="I8" s="37">
        <v>1</v>
      </c>
      <c r="J8" s="53" t="s">
        <v>27</v>
      </c>
      <c r="K8" s="39">
        <f t="shared" si="1"/>
      </c>
      <c r="L8" s="54">
        <f>IF(Facit!L8="","",Facit!L8)</f>
      </c>
      <c r="M8" s="55" t="s">
        <v>18</v>
      </c>
      <c r="N8" s="56">
        <f>IF(Facit!N8="","",Facit!N8)</f>
      </c>
      <c r="O8" s="43">
        <f t="shared" si="2"/>
      </c>
      <c r="P8" s="44">
        <f t="shared" si="3"/>
      </c>
      <c r="Q8" s="45">
        <f t="shared" si="4"/>
      </c>
      <c r="R8" s="57" t="s">
        <v>20</v>
      </c>
      <c r="S8" s="47" t="s">
        <v>21</v>
      </c>
      <c r="T8" s="20"/>
      <c r="U8" s="21"/>
      <c r="V8" s="21"/>
      <c r="W8" s="17"/>
      <c r="X8" s="65">
        <v>704883244</v>
      </c>
    </row>
    <row r="9" ht="12" customHeight="1">
      <c r="A9" s="30">
        <v>34</v>
      </c>
      <c r="B9" s="31" t="s">
        <v>41</v>
      </c>
      <c r="C9" s="32" t="s">
        <v>38</v>
      </c>
      <c r="D9" s="66" t="s">
        <v>16</v>
      </c>
      <c r="E9" s="31" t="s">
        <v>42</v>
      </c>
      <c r="F9" s="34">
        <f t="shared" si="0"/>
      </c>
      <c r="G9" s="35">
        <v>1</v>
      </c>
      <c r="H9" s="36" t="s">
        <v>18</v>
      </c>
      <c r="I9" s="37">
        <v>0</v>
      </c>
      <c r="J9" s="67" t="s">
        <v>27</v>
      </c>
      <c r="K9" s="39">
        <f t="shared" si="1"/>
      </c>
      <c r="L9" s="68">
        <f>IF(Facit!L9="","",Facit!L9)</f>
      </c>
      <c r="M9" s="69" t="s">
        <v>18</v>
      </c>
      <c r="N9" s="70">
        <f>IF(Facit!N9="","",Facit!N9)</f>
      </c>
      <c r="O9" s="43">
        <f t="shared" si="2"/>
      </c>
      <c r="P9" s="44">
        <f t="shared" si="3"/>
      </c>
      <c r="Q9" s="45">
        <f t="shared" si="4"/>
      </c>
      <c r="R9" s="57" t="s">
        <v>20</v>
      </c>
      <c r="S9" s="47" t="s">
        <v>21</v>
      </c>
      <c r="T9" s="20"/>
      <c r="U9" s="21"/>
      <c r="V9" s="21"/>
      <c r="W9" s="17"/>
    </row>
    <row r="10" ht="12" customHeight="1">
      <c r="A10" s="23" t="s">
        <v>43</v>
      </c>
      <c r="B10" s="71"/>
      <c r="C10" s="72"/>
      <c r="D10" s="72"/>
      <c r="E10" s="71"/>
      <c r="F10" s="72"/>
      <c r="G10" s="73"/>
      <c r="H10" s="72"/>
      <c r="I10" s="73"/>
      <c r="J10" s="74"/>
      <c r="K10" s="75"/>
      <c r="L10" s="54">
        <f>IF(Facit!L10="","",Facit!L10)</f>
      </c>
      <c r="M10" s="76"/>
      <c r="N10" s="56">
        <f>IF(Facit!N10="","",Facit!N10)</f>
      </c>
      <c r="O10" s="76"/>
      <c r="P10" s="76"/>
      <c r="Q10" s="77"/>
      <c r="R10" s="28"/>
      <c r="S10" s="17"/>
      <c r="T10" s="15"/>
      <c r="U10" s="21"/>
      <c r="V10" s="21"/>
      <c r="W10" s="17"/>
    </row>
    <row r="11" ht="12" customHeight="1">
      <c r="A11" s="30">
        <v>3</v>
      </c>
      <c r="B11" s="31" t="s">
        <v>14</v>
      </c>
      <c r="C11" s="32" t="s">
        <v>44</v>
      </c>
      <c r="D11" s="33" t="s">
        <v>16</v>
      </c>
      <c r="E11" s="31" t="s">
        <v>45</v>
      </c>
      <c r="F11" s="34">
        <f ref="F11:F16" t="shared" si="5">(IF(G11="","",IF(G11&gt;I11,1,IF(G11=I11,"X",2))))</f>
      </c>
      <c r="G11" s="35">
        <v>2</v>
      </c>
      <c r="H11" s="36" t="s">
        <v>18</v>
      </c>
      <c r="I11" s="37">
        <v>0</v>
      </c>
      <c r="J11" s="78" t="s">
        <v>19</v>
      </c>
      <c r="K11" s="39">
        <f ref="K11:K16" t="shared" si="6">IF(AND(L11="",N11=""),"",IF(L11&gt;N11,1,IF(L11=N11,"X",2)))</f>
      </c>
      <c r="L11" s="40">
        <f>IF(Facit!L11="","",Facit!L11)</f>
      </c>
      <c r="M11" s="41" t="s">
        <v>18</v>
      </c>
      <c r="N11" s="42">
        <f>IF(Facit!N11="","",Facit!N11)</f>
      </c>
      <c r="O11" s="43">
        <f ref="O11:O16" t="shared" si="7">IF(F11=K11,3,0)</f>
      </c>
      <c r="P11" s="44">
        <f ref="P11:P16" t="shared" si="8">IF(AND(L11="",N11=""),0,(IF(AND(L11=G11,N11=I11),2,IF(OR(L11=G11,N11=I11),1,0))))</f>
      </c>
      <c r="Q11" s="45">
        <f ref="Q11:Q16" t="shared" si="9">IF(AND(L11="",N11=""),0,SUM(O11:P11))</f>
      </c>
      <c r="R11" s="46" t="s">
        <v>20</v>
      </c>
      <c r="S11" s="47" t="s">
        <v>21</v>
      </c>
      <c r="T11" s="48" t="s">
        <v>46</v>
      </c>
      <c r="U11" s="49"/>
      <c r="V11" s="49"/>
      <c r="W11" s="50"/>
      <c r="X11" s="79"/>
    </row>
    <row r="12" ht="12" customHeight="1">
      <c r="A12" s="30">
        <v>4</v>
      </c>
      <c r="B12" s="31" t="s">
        <v>47</v>
      </c>
      <c r="C12" s="32" t="s">
        <v>44</v>
      </c>
      <c r="D12" s="52" t="s">
        <v>48</v>
      </c>
      <c r="E12" s="31" t="s">
        <v>49</v>
      </c>
      <c r="F12" s="34">
        <f t="shared" si="5"/>
      </c>
      <c r="G12" s="35">
        <v>1</v>
      </c>
      <c r="H12" s="36" t="s">
        <v>18</v>
      </c>
      <c r="I12" s="37">
        <v>1</v>
      </c>
      <c r="J12" s="78" t="s">
        <v>27</v>
      </c>
      <c r="K12" s="39">
        <f t="shared" si="6"/>
      </c>
      <c r="L12" s="54">
        <f>IF(Facit!L12="","",Facit!L12)</f>
      </c>
      <c r="M12" s="55" t="s">
        <v>18</v>
      </c>
      <c r="N12" s="56">
        <f>IF(Facit!N12="","",Facit!N12)</f>
      </c>
      <c r="O12" s="43">
        <f t="shared" si="7"/>
      </c>
      <c r="P12" s="44">
        <f t="shared" si="8"/>
      </c>
      <c r="Q12" s="45">
        <f t="shared" si="9"/>
      </c>
      <c r="R12" s="57" t="s">
        <v>20</v>
      </c>
      <c r="S12" s="47" t="s">
        <v>21</v>
      </c>
      <c r="T12" s="58" t="s">
        <v>50</v>
      </c>
      <c r="U12" s="59">
        <f>IF(AND(Facit!T12="",Facit!T13=""),"",IF(T12=Facit!T12,5,IF(T12=Facit!T13,3,0)))</f>
      </c>
      <c r="V12" s="60" t="s">
        <v>20</v>
      </c>
      <c r="W12" s="61" t="s">
        <v>21</v>
      </c>
    </row>
    <row r="13" ht="12" customHeight="1">
      <c r="A13" s="30">
        <v>19</v>
      </c>
      <c r="B13" s="31" t="s">
        <v>41</v>
      </c>
      <c r="C13" s="32" t="s">
        <v>51</v>
      </c>
      <c r="D13" s="52" t="s">
        <v>16</v>
      </c>
      <c r="E13" s="31" t="s">
        <v>52</v>
      </c>
      <c r="F13" s="34">
        <f t="shared" si="5"/>
      </c>
      <c r="G13" s="35">
        <v>1</v>
      </c>
      <c r="H13" s="36" t="s">
        <v>18</v>
      </c>
      <c r="I13" s="37">
        <v>2</v>
      </c>
      <c r="J13" s="78" t="s">
        <v>19</v>
      </c>
      <c r="K13" s="39">
        <f t="shared" si="6"/>
      </c>
      <c r="L13" s="54">
        <f>IF(Facit!L13="","",Facit!L13)</f>
      </c>
      <c r="M13" s="55" t="s">
        <v>18</v>
      </c>
      <c r="N13" s="56">
        <f>IF(Facit!N13="","",Facit!N13)</f>
      </c>
      <c r="O13" s="43">
        <f t="shared" si="7"/>
      </c>
      <c r="P13" s="44">
        <f t="shared" si="8"/>
      </c>
      <c r="Q13" s="45">
        <f t="shared" si="9"/>
      </c>
      <c r="R13" s="57" t="s">
        <v>20</v>
      </c>
      <c r="S13" s="47" t="s">
        <v>21</v>
      </c>
      <c r="T13" s="58" t="s">
        <v>53</v>
      </c>
      <c r="U13" s="59">
        <f>IF(AND(Facit!T12="",Facit!T13=""),"",IF(T13=Facit!T13,5,IF(T13=Facit!T12,3,0)))</f>
      </c>
      <c r="V13" s="63" t="s">
        <v>20</v>
      </c>
      <c r="W13" s="61" t="s">
        <v>21</v>
      </c>
    </row>
    <row r="14" ht="12" customHeight="1">
      <c r="A14" s="30">
        <v>20</v>
      </c>
      <c r="B14" s="31" t="s">
        <v>14</v>
      </c>
      <c r="C14" s="32" t="s">
        <v>51</v>
      </c>
      <c r="D14" s="52" t="s">
        <v>48</v>
      </c>
      <c r="E14" s="31" t="s">
        <v>54</v>
      </c>
      <c r="F14" s="34">
        <f t="shared" si="5"/>
      </c>
      <c r="G14" s="35">
        <v>2</v>
      </c>
      <c r="H14" s="36" t="s">
        <v>18</v>
      </c>
      <c r="I14" s="37">
        <v>0</v>
      </c>
      <c r="J14" s="78" t="s">
        <v>27</v>
      </c>
      <c r="K14" s="39">
        <f t="shared" si="6"/>
      </c>
      <c r="L14" s="54">
        <f>IF(Facit!L14="","",Facit!L14)</f>
      </c>
      <c r="M14" s="55" t="s">
        <v>18</v>
      </c>
      <c r="N14" s="56">
        <f>IF(Facit!N14="","",Facit!N14)</f>
      </c>
      <c r="O14" s="43">
        <f t="shared" si="7"/>
      </c>
      <c r="P14" s="44">
        <f t="shared" si="8"/>
      </c>
      <c r="Q14" s="45">
        <f t="shared" si="9"/>
      </c>
      <c r="R14" s="57" t="s">
        <v>20</v>
      </c>
      <c r="S14" s="47" t="s">
        <v>21</v>
      </c>
      <c r="T14" s="20"/>
      <c r="U14" s="21"/>
      <c r="V14" s="21"/>
      <c r="W14" s="17"/>
    </row>
    <row r="15" ht="12" customHeight="1">
      <c r="A15" s="64">
        <v>35</v>
      </c>
      <c r="B15" s="31" t="s">
        <v>55</v>
      </c>
      <c r="C15" s="32" t="s">
        <v>38</v>
      </c>
      <c r="D15" s="52" t="s">
        <v>25</v>
      </c>
      <c r="E15" s="31" t="s">
        <v>56</v>
      </c>
      <c r="F15" s="34">
        <f t="shared" si="5"/>
      </c>
      <c r="G15" s="35">
        <v>2</v>
      </c>
      <c r="H15" s="36" t="s">
        <v>18</v>
      </c>
      <c r="I15" s="37">
        <v>1</v>
      </c>
      <c r="J15" s="78" t="s">
        <v>19</v>
      </c>
      <c r="K15" s="39">
        <f t="shared" si="6"/>
      </c>
      <c r="L15" s="54">
        <f>IF(Facit!L15="","",Facit!L15)</f>
      </c>
      <c r="M15" s="55" t="s">
        <v>18</v>
      </c>
      <c r="N15" s="56">
        <f>IF(Facit!N15="","",Facit!N15)</f>
      </c>
      <c r="O15" s="43">
        <f t="shared" si="7"/>
      </c>
      <c r="P15" s="44">
        <f t="shared" si="8"/>
      </c>
      <c r="Q15" s="45">
        <f t="shared" si="9"/>
      </c>
      <c r="R15" s="57" t="s">
        <v>20</v>
      </c>
      <c r="S15" s="47" t="s">
        <v>21</v>
      </c>
      <c r="T15" s="20"/>
      <c r="U15" s="21"/>
      <c r="V15" s="21"/>
      <c r="W15" s="17"/>
      <c r="X15" s="80" t="s">
        <v>57</v>
      </c>
    </row>
    <row r="16" ht="12" customHeight="1">
      <c r="A16" s="30">
        <v>36</v>
      </c>
      <c r="B16" s="31" t="s">
        <v>34</v>
      </c>
      <c r="C16" s="32" t="s">
        <v>38</v>
      </c>
      <c r="D16" s="52" t="s">
        <v>25</v>
      </c>
      <c r="E16" s="31" t="s">
        <v>58</v>
      </c>
      <c r="F16" s="34">
        <f t="shared" si="5"/>
      </c>
      <c r="G16" s="35">
        <v>0</v>
      </c>
      <c r="H16" s="36" t="s">
        <v>18</v>
      </c>
      <c r="I16" s="37">
        <v>2</v>
      </c>
      <c r="J16" s="78" t="s">
        <v>19</v>
      </c>
      <c r="K16" s="39">
        <f t="shared" si="6"/>
      </c>
      <c r="L16" s="68">
        <f>IF(Facit!L16="","",Facit!L16)</f>
      </c>
      <c r="M16" s="69" t="s">
        <v>18</v>
      </c>
      <c r="N16" s="70">
        <f>IF(Facit!N16="","",Facit!N16)</f>
      </c>
      <c r="O16" s="43">
        <f t="shared" si="7"/>
      </c>
      <c r="P16" s="44">
        <f t="shared" si="8"/>
      </c>
      <c r="Q16" s="45">
        <f t="shared" si="9"/>
      </c>
      <c r="R16" s="57" t="s">
        <v>20</v>
      </c>
      <c r="S16" s="47" t="s">
        <v>21</v>
      </c>
      <c r="T16" s="20"/>
      <c r="U16" s="21"/>
      <c r="V16" s="21"/>
      <c r="W16" s="17"/>
      <c r="X16" s="145"/>
    </row>
    <row r="17" ht="12" customHeight="1">
      <c r="A17" s="23" t="s">
        <v>59</v>
      </c>
      <c r="B17" s="71"/>
      <c r="C17" s="72"/>
      <c r="D17" s="72"/>
      <c r="E17" s="71"/>
      <c r="F17" s="72"/>
      <c r="G17" s="73"/>
      <c r="H17" s="72"/>
      <c r="I17" s="73"/>
      <c r="J17" s="74"/>
      <c r="K17" s="75"/>
      <c r="L17" s="54">
        <f>IF(Facit!L17="","",Facit!L17)</f>
      </c>
      <c r="M17" s="76"/>
      <c r="N17" s="56">
        <f>IF(Facit!N17="","",Facit!N17)</f>
      </c>
      <c r="O17" s="76"/>
      <c r="P17" s="76"/>
      <c r="Q17" s="77"/>
      <c r="R17" s="28"/>
      <c r="S17" s="17"/>
      <c r="T17" s="15"/>
      <c r="U17" s="21"/>
      <c r="V17" s="21"/>
      <c r="W17" s="17"/>
    </row>
    <row r="18" ht="12" customHeight="1">
      <c r="A18" s="30">
        <v>5</v>
      </c>
      <c r="B18" s="31" t="s">
        <v>37</v>
      </c>
      <c r="C18" s="32" t="s">
        <v>44</v>
      </c>
      <c r="D18" s="33" t="s">
        <v>25</v>
      </c>
      <c r="E18" s="31" t="s">
        <v>60</v>
      </c>
      <c r="F18" s="34">
        <f ref="F18:F23" t="shared" si="10">(IF(G18="","",IF(G18&gt;I18,1,IF(G18=I18,"X",2))))</f>
      </c>
      <c r="G18" s="35">
        <v>2</v>
      </c>
      <c r="H18" s="36" t="s">
        <v>18</v>
      </c>
      <c r="I18" s="37">
        <v>1</v>
      </c>
      <c r="J18" s="78" t="s">
        <v>19</v>
      </c>
      <c r="K18" s="39">
        <f ref="K18:K23" t="shared" si="11">IF(AND(L18="",N18=""),"",IF(L18&gt;N18,1,IF(L18=N18,"X",2)))</f>
      </c>
      <c r="L18" s="40">
        <f>IF(Facit!L18="","",Facit!L18)</f>
      </c>
      <c r="M18" s="41" t="s">
        <v>18</v>
      </c>
      <c r="N18" s="42">
        <f>IF(Facit!N18="","",Facit!N18)</f>
      </c>
      <c r="O18" s="43">
        <f ref="O18:O23" t="shared" si="12">IF(F18=K18,3,0)</f>
      </c>
      <c r="P18" s="44">
        <f ref="P18:P23" t="shared" si="13">IF(AND(L18="",N18=""),0,(IF(AND(L18=G18,N18=I18),2,IF(OR(L18=G18,N18=I18),1,0))))</f>
      </c>
      <c r="Q18" s="45">
        <f ref="Q18:Q23" t="shared" si="14">IF(AND(L18="",N18=""),0,SUM(O18:P18))</f>
      </c>
      <c r="R18" s="46" t="s">
        <v>20</v>
      </c>
      <c r="S18" s="47" t="s">
        <v>21</v>
      </c>
      <c r="T18" s="48" t="s">
        <v>61</v>
      </c>
      <c r="U18" s="49"/>
      <c r="V18" s="49"/>
      <c r="W18" s="50"/>
    </row>
    <row r="19" ht="12" customHeight="1">
      <c r="A19" s="30">
        <v>6</v>
      </c>
      <c r="B19" s="31" t="s">
        <v>34</v>
      </c>
      <c r="C19" s="32" t="s">
        <v>62</v>
      </c>
      <c r="D19" s="52" t="s">
        <v>48</v>
      </c>
      <c r="E19" s="31" t="s">
        <v>63</v>
      </c>
      <c r="F19" s="34">
        <f t="shared" si="10"/>
      </c>
      <c r="G19" s="35">
        <v>2</v>
      </c>
      <c r="H19" s="36" t="s">
        <v>18</v>
      </c>
      <c r="I19" s="37">
        <v>1</v>
      </c>
      <c r="J19" s="78" t="s">
        <v>27</v>
      </c>
      <c r="K19" s="39">
        <f t="shared" si="11"/>
      </c>
      <c r="L19" s="54">
        <f>IF(Facit!L19="","",Facit!L19)</f>
      </c>
      <c r="M19" s="55" t="s">
        <v>18</v>
      </c>
      <c r="N19" s="56">
        <f>IF(Facit!N19="","",Facit!N19)</f>
      </c>
      <c r="O19" s="43">
        <f t="shared" si="12"/>
      </c>
      <c r="P19" s="44">
        <f t="shared" si="13"/>
      </c>
      <c r="Q19" s="45">
        <f t="shared" si="14"/>
      </c>
      <c r="R19" s="57" t="s">
        <v>20</v>
      </c>
      <c r="S19" s="47" t="s">
        <v>21</v>
      </c>
      <c r="T19" s="58" t="s">
        <v>64</v>
      </c>
      <c r="U19" s="59">
        <f>IF(AND(Facit!T19="",Facit!T20=""),"",IF(T19=Facit!T19,5,IF(T19=Facit!T20,3,0)))</f>
      </c>
      <c r="V19" s="60" t="s">
        <v>20</v>
      </c>
      <c r="W19" s="61" t="s">
        <v>21</v>
      </c>
      <c r="X19" s="81" t="s">
        <v>65</v>
      </c>
    </row>
    <row r="20" ht="12" customHeight="1">
      <c r="A20" s="30">
        <v>22</v>
      </c>
      <c r="B20" s="31" t="s">
        <v>14</v>
      </c>
      <c r="C20" s="32" t="s">
        <v>66</v>
      </c>
      <c r="D20" s="52" t="s">
        <v>16</v>
      </c>
      <c r="E20" s="31" t="s">
        <v>67</v>
      </c>
      <c r="F20" s="34">
        <f t="shared" si="10"/>
      </c>
      <c r="G20" s="35">
        <v>1</v>
      </c>
      <c r="H20" s="36" t="s">
        <v>18</v>
      </c>
      <c r="I20" s="37">
        <v>1</v>
      </c>
      <c r="J20" s="78" t="s">
        <v>27</v>
      </c>
      <c r="K20" s="39">
        <f t="shared" si="11"/>
      </c>
      <c r="L20" s="54">
        <f>IF(Facit!L20="","",Facit!L20)</f>
      </c>
      <c r="M20" s="55" t="s">
        <v>18</v>
      </c>
      <c r="N20" s="56">
        <f>IF(Facit!N20="","",Facit!N20)</f>
      </c>
      <c r="O20" s="43">
        <f t="shared" si="12"/>
      </c>
      <c r="P20" s="44">
        <f t="shared" si="13"/>
      </c>
      <c r="Q20" s="45">
        <f t="shared" si="14"/>
      </c>
      <c r="R20" s="57" t="s">
        <v>20</v>
      </c>
      <c r="S20" s="47" t="s">
        <v>21</v>
      </c>
      <c r="T20" s="58" t="s">
        <v>212</v>
      </c>
      <c r="U20" s="59">
        <f>IF(AND(Facit!T19="",Facit!T20=""),"",IF(T20=Facit!T20,5,IF(T20=Facit!T19,3,0)))</f>
      </c>
      <c r="V20" s="63" t="s">
        <v>20</v>
      </c>
      <c r="W20" s="61" t="s">
        <v>21</v>
      </c>
      <c r="X20" s="82" t="s">
        <v>69</v>
      </c>
    </row>
    <row r="21" ht="12" customHeight="1">
      <c r="A21" s="30">
        <v>23</v>
      </c>
      <c r="B21" s="31" t="s">
        <v>24</v>
      </c>
      <c r="C21" s="32" t="s">
        <v>66</v>
      </c>
      <c r="D21" s="52" t="s">
        <v>25</v>
      </c>
      <c r="E21" s="31" t="s">
        <v>70</v>
      </c>
      <c r="F21" s="34">
        <f t="shared" si="10"/>
      </c>
      <c r="G21" s="35">
        <v>1</v>
      </c>
      <c r="H21" s="36" t="s">
        <v>18</v>
      </c>
      <c r="I21" s="37">
        <v>0</v>
      </c>
      <c r="J21" s="78" t="s">
        <v>19</v>
      </c>
      <c r="K21" s="39">
        <f t="shared" si="11"/>
      </c>
      <c r="L21" s="54">
        <f>IF(Facit!L21="","",Facit!L21)</f>
      </c>
      <c r="M21" s="55" t="s">
        <v>18</v>
      </c>
      <c r="N21" s="56">
        <f>IF(Facit!N21="","",Facit!N21)</f>
      </c>
      <c r="O21" s="43">
        <f t="shared" si="12"/>
      </c>
      <c r="P21" s="44">
        <f t="shared" si="13"/>
      </c>
      <c r="Q21" s="45">
        <f t="shared" si="14"/>
      </c>
      <c r="R21" s="57" t="s">
        <v>20</v>
      </c>
      <c r="S21" s="47" t="s">
        <v>21</v>
      </c>
      <c r="T21" s="20"/>
      <c r="U21" s="21"/>
      <c r="V21" s="21"/>
      <c r="W21" s="17"/>
      <c r="X21" s="82" t="s">
        <v>71</v>
      </c>
    </row>
    <row r="22" ht="12" customHeight="1">
      <c r="A22" s="30">
        <v>37</v>
      </c>
      <c r="B22" s="31" t="s">
        <v>47</v>
      </c>
      <c r="C22" s="32" t="s">
        <v>72</v>
      </c>
      <c r="D22" s="52" t="s">
        <v>16</v>
      </c>
      <c r="E22" s="31" t="s">
        <v>73</v>
      </c>
      <c r="F22" s="34">
        <f t="shared" si="10"/>
      </c>
      <c r="G22" s="35">
        <v>1</v>
      </c>
      <c r="H22" s="36" t="s">
        <v>18</v>
      </c>
      <c r="I22" s="37">
        <v>2</v>
      </c>
      <c r="J22" s="78" t="s">
        <v>19</v>
      </c>
      <c r="K22" s="39">
        <f t="shared" si="11"/>
      </c>
      <c r="L22" s="54">
        <f>IF(Facit!L22="","",Facit!L22)</f>
      </c>
      <c r="M22" s="55" t="s">
        <v>18</v>
      </c>
      <c r="N22" s="56">
        <f>IF(Facit!N22="","",Facit!N22)</f>
      </c>
      <c r="O22" s="43">
        <f t="shared" si="12"/>
      </c>
      <c r="P22" s="44">
        <f t="shared" si="13"/>
      </c>
      <c r="Q22" s="45">
        <f t="shared" si="14"/>
      </c>
      <c r="R22" s="57" t="s">
        <v>20</v>
      </c>
      <c r="S22" s="47" t="s">
        <v>21</v>
      </c>
      <c r="T22" s="20"/>
      <c r="U22" s="21"/>
      <c r="V22" s="21"/>
      <c r="W22" s="17"/>
    </row>
    <row r="23" ht="12" customHeight="1">
      <c r="A23" s="30">
        <v>38</v>
      </c>
      <c r="B23" s="31" t="s">
        <v>29</v>
      </c>
      <c r="C23" s="32" t="s">
        <v>72</v>
      </c>
      <c r="D23" s="66" t="s">
        <v>16</v>
      </c>
      <c r="E23" s="31" t="s">
        <v>74</v>
      </c>
      <c r="F23" s="34">
        <f t="shared" si="10"/>
      </c>
      <c r="G23" s="35">
        <v>0</v>
      </c>
      <c r="H23" s="36" t="s">
        <v>18</v>
      </c>
      <c r="I23" s="37">
        <v>1</v>
      </c>
      <c r="J23" s="78" t="s">
        <v>19</v>
      </c>
      <c r="K23" s="39">
        <f t="shared" si="11"/>
      </c>
      <c r="L23" s="68">
        <f>IF(Facit!L23="","",Facit!L23)</f>
      </c>
      <c r="M23" s="69" t="s">
        <v>18</v>
      </c>
      <c r="N23" s="70">
        <f>IF(Facit!N23="","",Facit!N23)</f>
      </c>
      <c r="O23" s="83">
        <f t="shared" si="12"/>
      </c>
      <c r="P23" s="44">
        <f t="shared" si="13"/>
      </c>
      <c r="Q23" s="45">
        <f t="shared" si="14"/>
      </c>
      <c r="R23" s="57" t="s">
        <v>20</v>
      </c>
      <c r="S23" s="47" t="s">
        <v>21</v>
      </c>
      <c r="T23" s="20"/>
      <c r="U23" s="21"/>
      <c r="V23" s="21"/>
      <c r="W23" s="17"/>
      <c r="X23" s="84" t="s">
        <v>75</v>
      </c>
    </row>
    <row r="24" ht="12" customHeight="1">
      <c r="A24" s="23" t="s">
        <v>76</v>
      </c>
      <c r="B24" s="71"/>
      <c r="C24" s="72"/>
      <c r="D24" s="72"/>
      <c r="E24" s="71"/>
      <c r="F24" s="72"/>
      <c r="G24" s="73"/>
      <c r="H24" s="72"/>
      <c r="I24" s="73"/>
      <c r="J24" s="74"/>
      <c r="K24" s="15"/>
      <c r="L24" s="54">
        <f>IF(Facit!L24="","",Facit!L24)</f>
      </c>
      <c r="M24" s="14"/>
      <c r="N24" s="56">
        <f>IF(Facit!N24="","",Facit!N24)</f>
      </c>
      <c r="O24" s="14"/>
      <c r="P24" s="14"/>
      <c r="Q24" s="77"/>
      <c r="R24" s="28"/>
      <c r="S24" s="17"/>
      <c r="T24" s="15"/>
      <c r="U24" s="21"/>
      <c r="V24" s="21"/>
      <c r="W24" s="17"/>
      <c r="X24" s="84" t="s">
        <v>77</v>
      </c>
    </row>
    <row r="25" ht="12" customHeight="1">
      <c r="A25" s="30">
        <v>7</v>
      </c>
      <c r="B25" s="31" t="s">
        <v>55</v>
      </c>
      <c r="C25" s="32" t="s">
        <v>62</v>
      </c>
      <c r="D25" s="33" t="s">
        <v>25</v>
      </c>
      <c r="E25" s="31" t="s">
        <v>78</v>
      </c>
      <c r="F25" s="34">
        <f ref="F25:F30" t="shared" si="15">(IF(G25="","",IF(G25&gt;I25,1,IF(G25=I25,"X",2))))</f>
      </c>
      <c r="G25" s="35">
        <v>3</v>
      </c>
      <c r="H25" s="36" t="s">
        <v>18</v>
      </c>
      <c r="I25" s="37">
        <v>1</v>
      </c>
      <c r="J25" s="38" t="s">
        <v>19</v>
      </c>
      <c r="K25" s="39">
        <f ref="K25:K30" t="shared" si="16">IF(AND(L25="",N25=""),"",IF(L25&gt;N25,1,IF(L25=N25,"X",2)))</f>
      </c>
      <c r="L25" s="40">
        <f>IF(Facit!L25="","",Facit!L25)</f>
      </c>
      <c r="M25" s="41" t="s">
        <v>18</v>
      </c>
      <c r="N25" s="42">
        <f>IF(Facit!N25="","",Facit!N25)</f>
      </c>
      <c r="O25" s="43">
        <f ref="O25:O30" t="shared" si="17">IF(F25=K25,3,0)</f>
      </c>
      <c r="P25" s="44">
        <f ref="P25:P30" t="shared" si="18">IF(AND(L25="",N25=""),0,(IF(AND(L25=G25,N25=I25),2,IF(OR(L25=G25,N25=I25),1,0))))</f>
      </c>
      <c r="Q25" s="45">
        <f ref="Q25:Q30" t="shared" si="19">IF(AND(L25="",N25=""),0,SUM(O25:P25))</f>
      </c>
      <c r="R25" s="46" t="s">
        <v>20</v>
      </c>
      <c r="S25" s="47" t="s">
        <v>21</v>
      </c>
      <c r="T25" s="48" t="s">
        <v>79</v>
      </c>
      <c r="U25" s="49"/>
      <c r="V25" s="49"/>
      <c r="W25" s="50"/>
      <c r="X25" s="84" t="s">
        <v>80</v>
      </c>
    </row>
    <row r="26" ht="12" customHeight="1">
      <c r="A26" s="30">
        <v>8</v>
      </c>
      <c r="B26" s="31" t="s">
        <v>29</v>
      </c>
      <c r="C26" s="32" t="s">
        <v>62</v>
      </c>
      <c r="D26" s="52" t="s">
        <v>16</v>
      </c>
      <c r="E26" s="31" t="s">
        <v>81</v>
      </c>
      <c r="F26" s="34">
        <f t="shared" si="15"/>
      </c>
      <c r="G26" s="35">
        <v>2</v>
      </c>
      <c r="H26" s="36" t="s">
        <v>18</v>
      </c>
      <c r="I26" s="37">
        <v>0</v>
      </c>
      <c r="J26" s="53" t="s">
        <v>27</v>
      </c>
      <c r="K26" s="39">
        <f t="shared" si="16"/>
      </c>
      <c r="L26" s="54">
        <f>IF(Facit!L26="","",Facit!L26)</f>
      </c>
      <c r="M26" s="55" t="s">
        <v>18</v>
      </c>
      <c r="N26" s="56">
        <f>IF(Facit!N26="","",Facit!N26)</f>
      </c>
      <c r="O26" s="43">
        <f t="shared" si="17"/>
      </c>
      <c r="P26" s="44">
        <f t="shared" si="18"/>
      </c>
      <c r="Q26" s="45">
        <f t="shared" si="19"/>
      </c>
      <c r="R26" s="57" t="s">
        <v>20</v>
      </c>
      <c r="S26" s="47" t="s">
        <v>21</v>
      </c>
      <c r="T26" s="58" t="s">
        <v>82</v>
      </c>
      <c r="U26" s="59">
        <f>IF(AND(Facit!T26="",Facit!T27=""),"",IF(T26=Facit!T26,5,IF(T26=Facit!T27,3,0)))</f>
      </c>
      <c r="V26" s="60" t="s">
        <v>20</v>
      </c>
      <c r="W26" s="61" t="s">
        <v>21</v>
      </c>
    </row>
    <row r="27" ht="12" customHeight="1">
      <c r="A27" s="30">
        <v>21</v>
      </c>
      <c r="B27" s="31" t="s">
        <v>47</v>
      </c>
      <c r="C27" s="32" t="s">
        <v>66</v>
      </c>
      <c r="D27" s="33" t="s">
        <v>48</v>
      </c>
      <c r="E27" s="31" t="s">
        <v>83</v>
      </c>
      <c r="F27" s="34">
        <f t="shared" si="15"/>
      </c>
      <c r="G27" s="35">
        <v>1</v>
      </c>
      <c r="H27" s="36" t="s">
        <v>18</v>
      </c>
      <c r="I27" s="37">
        <v>1</v>
      </c>
      <c r="J27" s="53" t="s">
        <v>19</v>
      </c>
      <c r="K27" s="39">
        <f t="shared" si="16"/>
      </c>
      <c r="L27" s="54">
        <f>IF(Facit!L27="","",Facit!L27)</f>
      </c>
      <c r="M27" s="55" t="s">
        <v>18</v>
      </c>
      <c r="N27" s="56">
        <f>IF(Facit!N27="","",Facit!N27)</f>
      </c>
      <c r="O27" s="43">
        <f t="shared" si="17"/>
      </c>
      <c r="P27" s="44">
        <f t="shared" si="18"/>
      </c>
      <c r="Q27" s="45">
        <f t="shared" si="19"/>
      </c>
      <c r="R27" s="57" t="s">
        <v>20</v>
      </c>
      <c r="S27" s="47" t="s">
        <v>21</v>
      </c>
      <c r="T27" s="58" t="s">
        <v>84</v>
      </c>
      <c r="U27" s="59">
        <f>IF(AND(Facit!T26="",Facit!T27=""),"",IF(T27=Facit!T27,5,IF(T27=Facit!T26,3,0)))</f>
      </c>
      <c r="V27" s="63" t="s">
        <v>20</v>
      </c>
      <c r="W27" s="61" t="s">
        <v>21</v>
      </c>
    </row>
    <row r="28" ht="12" customHeight="1">
      <c r="A28" s="30">
        <v>24</v>
      </c>
      <c r="B28" s="31" t="s">
        <v>37</v>
      </c>
      <c r="C28" s="32" t="s">
        <v>85</v>
      </c>
      <c r="D28" s="52" t="s">
        <v>16</v>
      </c>
      <c r="E28" s="31" t="s">
        <v>86</v>
      </c>
      <c r="F28" s="34">
        <f t="shared" si="15"/>
      </c>
      <c r="G28" s="35">
        <v>1</v>
      </c>
      <c r="H28" s="36" t="s">
        <v>18</v>
      </c>
      <c r="I28" s="37">
        <v>0</v>
      </c>
      <c r="J28" s="53" t="s">
        <v>27</v>
      </c>
      <c r="K28" s="39">
        <f t="shared" si="16"/>
      </c>
      <c r="L28" s="54">
        <f>IF(Facit!L28="","",Facit!L28)</f>
      </c>
      <c r="M28" s="55" t="s">
        <v>18</v>
      </c>
      <c r="N28" s="56">
        <f>IF(Facit!N28="","",Facit!N28)</f>
      </c>
      <c r="O28" s="43">
        <f t="shared" si="17"/>
      </c>
      <c r="P28" s="44">
        <f t="shared" si="18"/>
      </c>
      <c r="Q28" s="45">
        <f t="shared" si="19"/>
      </c>
      <c r="R28" s="57" t="s">
        <v>20</v>
      </c>
      <c r="S28" s="47" t="s">
        <v>21</v>
      </c>
      <c r="T28" s="20"/>
      <c r="U28" s="21"/>
      <c r="V28" s="21"/>
      <c r="W28" s="17"/>
      <c r="X28" s="85" t="s">
        <v>87</v>
      </c>
    </row>
    <row r="29" ht="12" customHeight="1">
      <c r="A29" s="64">
        <v>39</v>
      </c>
      <c r="B29" s="31" t="s">
        <v>14</v>
      </c>
      <c r="C29" s="32" t="s">
        <v>72</v>
      </c>
      <c r="D29" s="52" t="s">
        <v>25</v>
      </c>
      <c r="E29" s="31" t="s">
        <v>88</v>
      </c>
      <c r="F29" s="34">
        <f t="shared" si="15"/>
      </c>
      <c r="G29" s="35">
        <v>1</v>
      </c>
      <c r="H29" s="36" t="s">
        <v>18</v>
      </c>
      <c r="I29" s="37">
        <v>3</v>
      </c>
      <c r="J29" s="53" t="s">
        <v>27</v>
      </c>
      <c r="K29" s="39">
        <f t="shared" si="16"/>
      </c>
      <c r="L29" s="54">
        <f>IF(Facit!L29="","",Facit!L29)</f>
      </c>
      <c r="M29" s="55" t="s">
        <v>18</v>
      </c>
      <c r="N29" s="56">
        <f>IF(Facit!N29="","",Facit!N29)</f>
      </c>
      <c r="O29" s="43">
        <f t="shared" si="17"/>
      </c>
      <c r="P29" s="44">
        <f t="shared" si="18"/>
      </c>
      <c r="Q29" s="45">
        <f t="shared" si="19"/>
      </c>
      <c r="R29" s="57" t="s">
        <v>20</v>
      </c>
      <c r="S29" s="47" t="s">
        <v>21</v>
      </c>
      <c r="T29" s="20"/>
      <c r="U29" s="21"/>
      <c r="V29" s="21"/>
      <c r="W29" s="17"/>
      <c r="X29" s="86" t="s">
        <v>89</v>
      </c>
    </row>
    <row r="30" ht="12" customHeight="1">
      <c r="A30" s="30">
        <v>40</v>
      </c>
      <c r="B30" s="31" t="s">
        <v>90</v>
      </c>
      <c r="C30" s="32" t="s">
        <v>72</v>
      </c>
      <c r="D30" s="52" t="s">
        <v>25</v>
      </c>
      <c r="E30" s="31" t="s">
        <v>91</v>
      </c>
      <c r="F30" s="34">
        <f t="shared" si="15"/>
      </c>
      <c r="G30" s="35">
        <v>0</v>
      </c>
      <c r="H30" s="36" t="s">
        <v>18</v>
      </c>
      <c r="I30" s="37">
        <v>1</v>
      </c>
      <c r="J30" s="67" t="s">
        <v>27</v>
      </c>
      <c r="K30" s="39">
        <f t="shared" si="16"/>
      </c>
      <c r="L30" s="68">
        <f>IF(Facit!L30="","",Facit!L30)</f>
      </c>
      <c r="M30" s="69" t="s">
        <v>18</v>
      </c>
      <c r="N30" s="70">
        <f>IF(Facit!N30="","",Facit!N30)</f>
      </c>
      <c r="O30" s="83">
        <f t="shared" si="17"/>
      </c>
      <c r="P30" s="44">
        <f t="shared" si="18"/>
      </c>
      <c r="Q30" s="45">
        <f t="shared" si="19"/>
      </c>
      <c r="R30" s="57" t="s">
        <v>20</v>
      </c>
      <c r="S30" s="47" t="s">
        <v>21</v>
      </c>
      <c r="T30" s="48"/>
      <c r="U30" s="21"/>
      <c r="V30" s="21"/>
      <c r="W30" s="17"/>
      <c r="X30" s="87" t="s">
        <v>92</v>
      </c>
    </row>
    <row r="31" ht="12" customHeight="1" s="88" customFormat="1">
      <c r="A31" s="23" t="s">
        <v>93</v>
      </c>
      <c r="B31" s="71"/>
      <c r="C31" s="72"/>
      <c r="D31" s="72"/>
      <c r="E31" s="71"/>
      <c r="F31" s="72"/>
      <c r="G31" s="19"/>
      <c r="H31" s="14"/>
      <c r="I31" s="19"/>
      <c r="J31" s="17"/>
      <c r="K31" s="15"/>
      <c r="L31" s="54">
        <f>IF(Facit!L31="","",Facit!L31)</f>
      </c>
      <c r="M31" s="15"/>
      <c r="N31" s="56">
        <f>IF(Facit!N31="","",Facit!N31)</f>
      </c>
      <c r="O31" s="15"/>
      <c r="P31" s="15"/>
      <c r="Q31" s="28"/>
      <c r="R31" s="28"/>
      <c r="S31" s="17"/>
      <c r="T31" s="15"/>
      <c r="U31" s="21"/>
      <c r="V31" s="21"/>
      <c r="W31" s="17"/>
      <c r="X31" s="87" t="s">
        <v>94</v>
      </c>
    </row>
    <row r="32" ht="12" customHeight="1">
      <c r="A32" s="30">
        <v>9</v>
      </c>
      <c r="B32" s="31" t="s">
        <v>14</v>
      </c>
      <c r="C32" s="32" t="s">
        <v>95</v>
      </c>
      <c r="D32" s="33" t="s">
        <v>48</v>
      </c>
      <c r="E32" s="31" t="s">
        <v>96</v>
      </c>
      <c r="F32" s="34">
        <f ref="F32:F37" t="shared" si="20">(IF(G32="","",IF(G32&gt;I32,1,IF(G32=I32,"X",2))))</f>
      </c>
      <c r="G32" s="35">
        <v>3</v>
      </c>
      <c r="H32" s="36" t="s">
        <v>18</v>
      </c>
      <c r="I32" s="37">
        <v>0</v>
      </c>
      <c r="J32" s="38" t="s">
        <v>19</v>
      </c>
      <c r="K32" s="39">
        <f ref="K32:K37" t="shared" si="21">IF(AND(L32="",N32=""),"",IF(L32&gt;N32,1,IF(L32=N32,"X",2)))</f>
      </c>
      <c r="L32" s="40">
        <f>IF(Facit!L32="","",Facit!L32)</f>
      </c>
      <c r="M32" s="41" t="s">
        <v>18</v>
      </c>
      <c r="N32" s="42">
        <f>IF(Facit!N32="","",Facit!N32)</f>
      </c>
      <c r="O32" s="43">
        <f ref="O32:O37" t="shared" si="22">IF(F32=K32,3,0)</f>
      </c>
      <c r="P32" s="44">
        <f ref="P32:P37" t="shared" si="23">IF(AND(L32="",N32=""),0,(IF(AND(L32=G32,N32=I32),2,IF(OR(L32=G32,N32=I32),1,0))))</f>
      </c>
      <c r="Q32" s="45">
        <f ref="Q32:Q37" t="shared" si="24">IF(AND(L32="",N32=""),0,SUM(O32:P32))</f>
      </c>
      <c r="R32" s="46" t="s">
        <v>20</v>
      </c>
      <c r="S32" s="47" t="s">
        <v>21</v>
      </c>
      <c r="T32" s="48" t="s">
        <v>97</v>
      </c>
      <c r="U32" s="49"/>
      <c r="V32" s="49"/>
      <c r="W32" s="50"/>
      <c r="X32" s="89"/>
    </row>
    <row r="33" ht="12" customHeight="1">
      <c r="A33" s="30">
        <v>10</v>
      </c>
      <c r="B33" s="31" t="s">
        <v>41</v>
      </c>
      <c r="C33" s="32" t="s">
        <v>95</v>
      </c>
      <c r="D33" s="52" t="s">
        <v>16</v>
      </c>
      <c r="E33" s="31" t="s">
        <v>98</v>
      </c>
      <c r="F33" s="34">
        <f t="shared" si="20"/>
      </c>
      <c r="G33" s="35">
        <v>1</v>
      </c>
      <c r="H33" s="36" t="s">
        <v>18</v>
      </c>
      <c r="I33" s="37">
        <v>1</v>
      </c>
      <c r="J33" s="53" t="s">
        <v>27</v>
      </c>
      <c r="K33" s="39">
        <f t="shared" si="21"/>
      </c>
      <c r="L33" s="54">
        <f>IF(Facit!L33="","",Facit!L33)</f>
      </c>
      <c r="M33" s="55" t="s">
        <v>18</v>
      </c>
      <c r="N33" s="56">
        <f>IF(Facit!N33="","",Facit!N33)</f>
      </c>
      <c r="O33" s="43">
        <f t="shared" si="22"/>
      </c>
      <c r="P33" s="44">
        <f t="shared" si="23"/>
      </c>
      <c r="Q33" s="45">
        <f t="shared" si="24"/>
      </c>
      <c r="R33" s="57" t="s">
        <v>20</v>
      </c>
      <c r="S33" s="47" t="s">
        <v>21</v>
      </c>
      <c r="T33" s="58" t="s">
        <v>99</v>
      </c>
      <c r="U33" s="59">
        <f>IF(AND(Facit!T33="",Facit!T34=""),"",IF(T33=Facit!T33,5,IF(T33=Facit!T34,3,0)))</f>
      </c>
      <c r="V33" s="60" t="s">
        <v>20</v>
      </c>
      <c r="W33" s="61" t="s">
        <v>21</v>
      </c>
      <c r="X33" s="86" t="s">
        <v>100</v>
      </c>
    </row>
    <row r="34" ht="12" customHeight="1">
      <c r="A34" s="30">
        <v>25</v>
      </c>
      <c r="B34" s="31" t="s">
        <v>55</v>
      </c>
      <c r="C34" s="32" t="s">
        <v>85</v>
      </c>
      <c r="D34" s="33" t="s">
        <v>48</v>
      </c>
      <c r="E34" s="31" t="s">
        <v>101</v>
      </c>
      <c r="F34" s="34">
        <f t="shared" si="20"/>
      </c>
      <c r="G34" s="35">
        <v>2</v>
      </c>
      <c r="H34" s="36" t="s">
        <v>18</v>
      </c>
      <c r="I34" s="37">
        <v>1</v>
      </c>
      <c r="J34" s="53" t="s">
        <v>19</v>
      </c>
      <c r="K34" s="39">
        <f t="shared" si="21"/>
      </c>
      <c r="L34" s="54">
        <f>IF(Facit!L34="","",Facit!L34)</f>
      </c>
      <c r="M34" s="55" t="s">
        <v>18</v>
      </c>
      <c r="N34" s="56">
        <f>IF(Facit!N34="","",Facit!N34)</f>
      </c>
      <c r="O34" s="43">
        <f t="shared" si="22"/>
      </c>
      <c r="P34" s="44">
        <f t="shared" si="23"/>
      </c>
      <c r="Q34" s="45">
        <f t="shared" si="24"/>
      </c>
      <c r="R34" s="57" t="s">
        <v>20</v>
      </c>
      <c r="S34" s="47" t="s">
        <v>21</v>
      </c>
      <c r="T34" s="58" t="s">
        <v>204</v>
      </c>
      <c r="U34" s="59">
        <f>IF(AND(Facit!T33="",Facit!T34=""),"",IF(T34=Facit!T34,5,IF(T34=Facit!T33,3,0)))</f>
      </c>
      <c r="V34" s="63" t="s">
        <v>20</v>
      </c>
      <c r="W34" s="61" t="s">
        <v>21</v>
      </c>
      <c r="X34" s="86" t="s">
        <v>103</v>
      </c>
    </row>
    <row r="35" ht="12" customHeight="1">
      <c r="A35" s="30">
        <v>26</v>
      </c>
      <c r="B35" s="31" t="s">
        <v>29</v>
      </c>
      <c r="C35" s="32" t="s">
        <v>85</v>
      </c>
      <c r="D35" s="52" t="s">
        <v>25</v>
      </c>
      <c r="E35" s="31" t="s">
        <v>104</v>
      </c>
      <c r="F35" s="34">
        <f t="shared" si="20"/>
      </c>
      <c r="G35" s="35">
        <v>1</v>
      </c>
      <c r="H35" s="36" t="s">
        <v>18</v>
      </c>
      <c r="I35" s="37">
        <v>1</v>
      </c>
      <c r="J35" s="53" t="s">
        <v>27</v>
      </c>
      <c r="K35" s="39">
        <f t="shared" si="21"/>
      </c>
      <c r="L35" s="54">
        <f>IF(Facit!L35="","",Facit!L35)</f>
      </c>
      <c r="M35" s="55" t="s">
        <v>18</v>
      </c>
      <c r="N35" s="56">
        <f>IF(Facit!N35="","",Facit!N35)</f>
      </c>
      <c r="O35" s="43">
        <f t="shared" si="22"/>
      </c>
      <c r="P35" s="44">
        <f t="shared" si="23"/>
      </c>
      <c r="Q35" s="45">
        <f t="shared" si="24"/>
      </c>
      <c r="R35" s="57" t="s">
        <v>20</v>
      </c>
      <c r="S35" s="47" t="s">
        <v>21</v>
      </c>
      <c r="T35" s="20"/>
      <c r="U35" s="21"/>
      <c r="V35" s="21"/>
      <c r="W35" s="17"/>
      <c r="X35" s="87" t="s">
        <v>105</v>
      </c>
    </row>
    <row r="36" ht="12" customHeight="1">
      <c r="A36" s="64">
        <v>43</v>
      </c>
      <c r="B36" s="31" t="s">
        <v>37</v>
      </c>
      <c r="C36" s="32" t="s">
        <v>106</v>
      </c>
      <c r="D36" s="52" t="s">
        <v>25</v>
      </c>
      <c r="E36" s="31" t="s">
        <v>107</v>
      </c>
      <c r="F36" s="34">
        <f t="shared" si="20"/>
      </c>
      <c r="G36" s="35">
        <v>2</v>
      </c>
      <c r="H36" s="36" t="s">
        <v>18</v>
      </c>
      <c r="I36" s="37">
        <v>2</v>
      </c>
      <c r="J36" s="53" t="s">
        <v>27</v>
      </c>
      <c r="K36" s="39">
        <f t="shared" si="21"/>
      </c>
      <c r="L36" s="54">
        <f>IF(Facit!L36="","",Facit!L36)</f>
      </c>
      <c r="M36" s="55" t="s">
        <v>18</v>
      </c>
      <c r="N36" s="56">
        <f>IF(Facit!N36="","",Facit!N36)</f>
      </c>
      <c r="O36" s="43">
        <f t="shared" si="22"/>
      </c>
      <c r="P36" s="44">
        <f t="shared" si="23"/>
      </c>
      <c r="Q36" s="45">
        <f t="shared" si="24"/>
      </c>
      <c r="R36" s="57" t="s">
        <v>20</v>
      </c>
      <c r="S36" s="47" t="s">
        <v>21</v>
      </c>
      <c r="T36" s="20"/>
      <c r="U36" s="21"/>
      <c r="V36" s="21"/>
      <c r="W36" s="17"/>
    </row>
    <row r="37" ht="12" customHeight="1">
      <c r="A37" s="30">
        <v>44</v>
      </c>
      <c r="B37" s="31" t="s">
        <v>24</v>
      </c>
      <c r="C37" s="32" t="s">
        <v>106</v>
      </c>
      <c r="D37" s="52" t="s">
        <v>25</v>
      </c>
      <c r="E37" s="31" t="s">
        <v>108</v>
      </c>
      <c r="F37" s="34">
        <f t="shared" si="20"/>
      </c>
      <c r="G37" s="35">
        <v>0</v>
      </c>
      <c r="H37" s="36" t="s">
        <v>18</v>
      </c>
      <c r="I37" s="37">
        <v>1</v>
      </c>
      <c r="J37" s="67" t="s">
        <v>27</v>
      </c>
      <c r="K37" s="39">
        <f t="shared" si="21"/>
      </c>
      <c r="L37" s="68">
        <f>IF(Facit!L37="","",Facit!L37)</f>
      </c>
      <c r="M37" s="69" t="s">
        <v>18</v>
      </c>
      <c r="N37" s="70">
        <f>IF(Facit!N37="","",Facit!N37)</f>
      </c>
      <c r="O37" s="43">
        <f t="shared" si="22"/>
      </c>
      <c r="P37" s="44">
        <f t="shared" si="23"/>
      </c>
      <c r="Q37" s="45">
        <f t="shared" si="24"/>
      </c>
      <c r="R37" s="57" t="s">
        <v>20</v>
      </c>
      <c r="S37" s="47" t="s">
        <v>21</v>
      </c>
      <c r="T37" s="20"/>
      <c r="U37" s="21"/>
      <c r="V37" s="21"/>
      <c r="W37" s="17"/>
    </row>
    <row r="38" ht="12" customHeight="1">
      <c r="A38" s="23" t="s">
        <v>109</v>
      </c>
      <c r="B38" s="71"/>
      <c r="C38" s="72"/>
      <c r="D38" s="72"/>
      <c r="E38" s="71"/>
      <c r="F38" s="72"/>
      <c r="G38" s="73"/>
      <c r="H38" s="72"/>
      <c r="I38" s="73"/>
      <c r="J38" s="74"/>
      <c r="K38" s="75"/>
      <c r="L38" s="54">
        <f>IF(Facit!L38="","",Facit!L38)</f>
      </c>
      <c r="M38" s="76"/>
      <c r="N38" s="56">
        <f>IF(Facit!N38="","",Facit!N38)</f>
      </c>
      <c r="O38" s="76"/>
      <c r="P38" s="76"/>
      <c r="Q38" s="77"/>
      <c r="R38" s="28"/>
      <c r="S38" s="17"/>
      <c r="T38" s="15"/>
      <c r="U38" s="21"/>
      <c r="V38" s="21"/>
      <c r="W38" s="17"/>
    </row>
    <row r="39" ht="12" customHeight="1">
      <c r="A39" s="30">
        <v>11</v>
      </c>
      <c r="B39" s="31" t="s">
        <v>24</v>
      </c>
      <c r="C39" s="32" t="s">
        <v>95</v>
      </c>
      <c r="D39" s="33" t="s">
        <v>25</v>
      </c>
      <c r="E39" s="31" t="s">
        <v>110</v>
      </c>
      <c r="F39" s="34">
        <f ref="F39:F44" t="shared" si="25">(IF(G39="","",IF(G39&gt;I39,1,IF(G39=I39,"X",2))))</f>
      </c>
      <c r="G39" s="35">
        <v>1</v>
      </c>
      <c r="H39" s="36" t="s">
        <v>18</v>
      </c>
      <c r="I39" s="37">
        <v>0</v>
      </c>
      <c r="J39" s="78" t="s">
        <v>19</v>
      </c>
      <c r="K39" s="39">
        <f ref="K39:K44" t="shared" si="26">IF(AND(L39="",N39=""),"",IF(L39&gt;N39,1,IF(L39=N39,"X",2)))</f>
      </c>
      <c r="L39" s="40">
        <f>IF(Facit!L39="","",Facit!L39)</f>
      </c>
      <c r="M39" s="41" t="s">
        <v>18</v>
      </c>
      <c r="N39" s="42">
        <f>IF(Facit!N39="","",Facit!N39)</f>
      </c>
      <c r="O39" s="43">
        <f ref="O39:O44" t="shared" si="27">IF(F39=K39,3,0)</f>
      </c>
      <c r="P39" s="44">
        <f ref="P39:P44" t="shared" si="28">IF(AND(L39="",N39=""),0,(IF(AND(L39=G39,N39=I39),2,IF(OR(L39=G39,N39=I39),1,0))))</f>
      </c>
      <c r="Q39" s="45">
        <f ref="Q39:Q44" t="shared" si="29">IF(AND(L39="",N39=""),0,SUM(O39:P39))</f>
      </c>
      <c r="R39" s="46" t="s">
        <v>20</v>
      </c>
      <c r="S39" s="47" t="s">
        <v>21</v>
      </c>
      <c r="T39" s="48" t="s">
        <v>111</v>
      </c>
      <c r="U39" s="49"/>
      <c r="V39" s="49"/>
      <c r="W39" s="50"/>
    </row>
    <row r="40" ht="12" customHeight="1">
      <c r="A40" s="30">
        <v>12</v>
      </c>
      <c r="B40" s="31" t="s">
        <v>37</v>
      </c>
      <c r="C40" s="32" t="s">
        <v>112</v>
      </c>
      <c r="D40" s="52" t="s">
        <v>48</v>
      </c>
      <c r="E40" s="31" t="s">
        <v>113</v>
      </c>
      <c r="F40" s="34">
        <f t="shared" si="25"/>
      </c>
      <c r="G40" s="35">
        <v>0</v>
      </c>
      <c r="H40" s="36" t="s">
        <v>18</v>
      </c>
      <c r="I40" s="37">
        <v>2</v>
      </c>
      <c r="J40" s="78" t="s">
        <v>27</v>
      </c>
      <c r="K40" s="39">
        <f t="shared" si="26"/>
      </c>
      <c r="L40" s="54">
        <f>IF(Facit!L40="","",Facit!L40)</f>
      </c>
      <c r="M40" s="55" t="s">
        <v>18</v>
      </c>
      <c r="N40" s="56">
        <f>IF(Facit!N40="","",Facit!N40)</f>
      </c>
      <c r="O40" s="43">
        <f t="shared" si="27"/>
      </c>
      <c r="P40" s="44">
        <f t="shared" si="28"/>
      </c>
      <c r="Q40" s="45">
        <f t="shared" si="29"/>
      </c>
      <c r="R40" s="57" t="s">
        <v>20</v>
      </c>
      <c r="S40" s="47" t="s">
        <v>21</v>
      </c>
      <c r="T40" s="58" t="s">
        <v>114</v>
      </c>
      <c r="U40" s="59">
        <f>IF(AND(Facit!T40="",Facit!T41=""),"",IF(T40=Facit!T40,5,IF(T40=Facit!T41,3,0)))</f>
      </c>
      <c r="V40" s="60" t="s">
        <v>20</v>
      </c>
      <c r="W40" s="61" t="s">
        <v>21</v>
      </c>
    </row>
    <row r="41" ht="12" customHeight="1">
      <c r="A41" s="30">
        <v>27</v>
      </c>
      <c r="B41" s="31" t="s">
        <v>41</v>
      </c>
      <c r="C41" s="32" t="s">
        <v>115</v>
      </c>
      <c r="D41" s="52" t="s">
        <v>48</v>
      </c>
      <c r="E41" s="31" t="s">
        <v>116</v>
      </c>
      <c r="F41" s="34">
        <f t="shared" si="25"/>
      </c>
      <c r="G41" s="35">
        <v>2</v>
      </c>
      <c r="H41" s="36" t="s">
        <v>18</v>
      </c>
      <c r="I41" s="37">
        <v>1</v>
      </c>
      <c r="J41" s="78" t="s">
        <v>19</v>
      </c>
      <c r="K41" s="39">
        <f t="shared" si="26"/>
      </c>
      <c r="L41" s="54">
        <f>IF(Facit!L41="","",Facit!L41)</f>
      </c>
      <c r="M41" s="55" t="s">
        <v>18</v>
      </c>
      <c r="N41" s="56">
        <f>IF(Facit!N41="","",Facit!N41)</f>
      </c>
      <c r="O41" s="43">
        <f t="shared" si="27"/>
      </c>
      <c r="P41" s="44">
        <f t="shared" si="28"/>
      </c>
      <c r="Q41" s="45">
        <f t="shared" si="29"/>
      </c>
      <c r="R41" s="57" t="s">
        <v>20</v>
      </c>
      <c r="S41" s="47" t="s">
        <v>21</v>
      </c>
      <c r="T41" s="58" t="s">
        <v>162</v>
      </c>
      <c r="U41" s="59">
        <f>IF(AND(Facit!T40="",Facit!T41=""),"",IF(T41=Facit!T41,5,IF(T41=Facit!T40,3,0)))</f>
      </c>
      <c r="V41" s="63" t="s">
        <v>20</v>
      </c>
      <c r="W41" s="61" t="s">
        <v>21</v>
      </c>
    </row>
    <row r="42" ht="12" customHeight="1">
      <c r="A42" s="30">
        <v>28</v>
      </c>
      <c r="B42" s="31" t="s">
        <v>90</v>
      </c>
      <c r="C42" s="32" t="s">
        <v>115</v>
      </c>
      <c r="D42" s="52" t="s">
        <v>16</v>
      </c>
      <c r="E42" s="31" t="s">
        <v>118</v>
      </c>
      <c r="F42" s="34">
        <f t="shared" si="25"/>
      </c>
      <c r="G42" s="35">
        <v>3</v>
      </c>
      <c r="H42" s="36" t="s">
        <v>18</v>
      </c>
      <c r="I42" s="37">
        <v>0</v>
      </c>
      <c r="J42" s="78" t="s">
        <v>27</v>
      </c>
      <c r="K42" s="39">
        <f t="shared" si="26"/>
      </c>
      <c r="L42" s="54">
        <f>IF(Facit!L42="","",Facit!L42)</f>
      </c>
      <c r="M42" s="55" t="s">
        <v>18</v>
      </c>
      <c r="N42" s="56">
        <f>IF(Facit!N42="","",Facit!N42)</f>
      </c>
      <c r="O42" s="43">
        <f t="shared" si="27"/>
      </c>
      <c r="P42" s="44">
        <f t="shared" si="28"/>
      </c>
      <c r="Q42" s="45">
        <f t="shared" si="29"/>
      </c>
      <c r="R42" s="57" t="s">
        <v>20</v>
      </c>
      <c r="S42" s="47" t="s">
        <v>21</v>
      </c>
      <c r="T42" s="20"/>
      <c r="U42" s="21"/>
      <c r="V42" s="21"/>
      <c r="W42" s="17"/>
    </row>
    <row r="43" ht="12" customHeight="1">
      <c r="A43" s="64">
        <v>41</v>
      </c>
      <c r="B43" s="31" t="s">
        <v>14</v>
      </c>
      <c r="C43" s="32" t="s">
        <v>106</v>
      </c>
      <c r="D43" s="52" t="s">
        <v>16</v>
      </c>
      <c r="E43" s="31" t="s">
        <v>119</v>
      </c>
      <c r="F43" s="34">
        <f t="shared" si="25"/>
      </c>
      <c r="G43" s="35">
        <v>1</v>
      </c>
      <c r="H43" s="36" t="s">
        <v>18</v>
      </c>
      <c r="I43" s="37">
        <v>2</v>
      </c>
      <c r="J43" s="78" t="s">
        <v>19</v>
      </c>
      <c r="K43" s="39">
        <f t="shared" si="26"/>
      </c>
      <c r="L43" s="54">
        <f>IF(Facit!L43="","",Facit!L43)</f>
      </c>
      <c r="M43" s="55" t="s">
        <v>18</v>
      </c>
      <c r="N43" s="56">
        <f>IF(Facit!N43="","",Facit!N43)</f>
      </c>
      <c r="O43" s="43">
        <f t="shared" si="27"/>
      </c>
      <c r="P43" s="44">
        <f t="shared" si="28"/>
      </c>
      <c r="Q43" s="45">
        <f t="shared" si="29"/>
      </c>
      <c r="R43" s="57" t="s">
        <v>20</v>
      </c>
      <c r="S43" s="47" t="s">
        <v>21</v>
      </c>
      <c r="T43" s="20"/>
      <c r="U43" s="21"/>
      <c r="V43" s="21"/>
      <c r="W43" s="17"/>
    </row>
    <row r="44" ht="12" customHeight="1">
      <c r="A44" s="30">
        <v>42</v>
      </c>
      <c r="B44" s="31" t="s">
        <v>34</v>
      </c>
      <c r="C44" s="32" t="s">
        <v>106</v>
      </c>
      <c r="D44" s="66" t="s">
        <v>16</v>
      </c>
      <c r="E44" s="31" t="s">
        <v>120</v>
      </c>
      <c r="F44" s="34">
        <f t="shared" si="25"/>
      </c>
      <c r="G44" s="35">
        <v>1</v>
      </c>
      <c r="H44" s="36" t="s">
        <v>18</v>
      </c>
      <c r="I44" s="37">
        <v>0</v>
      </c>
      <c r="J44" s="78" t="s">
        <v>19</v>
      </c>
      <c r="K44" s="39">
        <f t="shared" si="26"/>
      </c>
      <c r="L44" s="68">
        <f>IF(Facit!L44="","",Facit!L44)</f>
      </c>
      <c r="M44" s="69" t="s">
        <v>18</v>
      </c>
      <c r="N44" s="70">
        <f>IF(Facit!N44="","",Facit!N44)</f>
      </c>
      <c r="O44" s="43">
        <f t="shared" si="27"/>
      </c>
      <c r="P44" s="44">
        <f t="shared" si="28"/>
      </c>
      <c r="Q44" s="45">
        <f t="shared" si="29"/>
      </c>
      <c r="R44" s="57" t="s">
        <v>20</v>
      </c>
      <c r="S44" s="47" t="s">
        <v>21</v>
      </c>
      <c r="T44" s="20"/>
      <c r="U44" s="21"/>
      <c r="V44" s="21"/>
      <c r="W44" s="17"/>
    </row>
    <row r="45" ht="12" customHeight="1">
      <c r="A45" s="23" t="s">
        <v>121</v>
      </c>
      <c r="B45" s="71"/>
      <c r="C45" s="72"/>
      <c r="D45" s="72"/>
      <c r="E45" s="71"/>
      <c r="F45" s="72"/>
      <c r="G45" s="73"/>
      <c r="H45" s="72"/>
      <c r="I45" s="73"/>
      <c r="J45" s="74"/>
      <c r="K45" s="75"/>
      <c r="L45" s="54">
        <f>IF(Facit!L45="","",Facit!L45)</f>
      </c>
      <c r="M45" s="76"/>
      <c r="N45" s="56">
        <f>IF(Facit!N45="","",Facit!N45)</f>
      </c>
      <c r="O45" s="76"/>
      <c r="P45" s="76"/>
      <c r="Q45" s="77"/>
      <c r="R45" s="28"/>
      <c r="S45" s="17"/>
      <c r="T45" s="15"/>
      <c r="U45" s="21"/>
      <c r="V45" s="21"/>
      <c r="W45" s="17"/>
    </row>
    <row r="46" ht="12" customHeight="1">
      <c r="A46" s="30">
        <v>13</v>
      </c>
      <c r="B46" s="31" t="s">
        <v>47</v>
      </c>
      <c r="C46" s="32" t="s">
        <v>112</v>
      </c>
      <c r="D46" s="33" t="s">
        <v>16</v>
      </c>
      <c r="E46" s="31" t="s">
        <v>122</v>
      </c>
      <c r="F46" s="34">
        <f ref="F46:F51" t="shared" si="30">(IF(G46="","",IF(G46&gt;I46,1,IF(G46=I46,"X",2))))</f>
      </c>
      <c r="G46" s="35">
        <v>1</v>
      </c>
      <c r="H46" s="36" t="s">
        <v>18</v>
      </c>
      <c r="I46" s="37">
        <v>1</v>
      </c>
      <c r="J46" s="78" t="s">
        <v>19</v>
      </c>
      <c r="K46" s="39">
        <f ref="K46:K51" t="shared" si="31">IF(AND(L46="",N46=""),"",IF(L46&gt;N46,1,IF(L46=N46,"X",2)))</f>
      </c>
      <c r="L46" s="40">
        <f>IF(Facit!L46="","",Facit!L46)</f>
      </c>
      <c r="M46" s="41" t="s">
        <v>18</v>
      </c>
      <c r="N46" s="42">
        <f>IF(Facit!N46="","",Facit!N46)</f>
      </c>
      <c r="O46" s="43">
        <f ref="O46:O51" t="shared" si="32">IF(F46=K46,3,0)</f>
      </c>
      <c r="P46" s="44">
        <f ref="P46:P51" t="shared" si="33">IF(AND(L46="",N46=""),0,(IF(AND(L46=G46,N46=I46),2,IF(OR(L46=G46,N46=I46),1,0))))</f>
      </c>
      <c r="Q46" s="45">
        <f ref="Q46:Q51" t="shared" si="34">IF(AND(L46="",N46=""),0,SUM(O46:P46))</f>
      </c>
      <c r="R46" s="46" t="s">
        <v>20</v>
      </c>
      <c r="S46" s="47" t="s">
        <v>21</v>
      </c>
      <c r="T46" s="48" t="s">
        <v>123</v>
      </c>
      <c r="U46" s="49"/>
      <c r="V46" s="49"/>
      <c r="W46" s="50"/>
    </row>
    <row r="47">
      <c r="A47" s="30">
        <v>14</v>
      </c>
      <c r="B47" s="31" t="s">
        <v>14</v>
      </c>
      <c r="C47" s="32" t="s">
        <v>112</v>
      </c>
      <c r="D47" s="52" t="s">
        <v>25</v>
      </c>
      <c r="E47" s="31" t="s">
        <v>124</v>
      </c>
      <c r="F47" s="34">
        <f t="shared" si="30"/>
      </c>
      <c r="G47" s="35">
        <v>3</v>
      </c>
      <c r="H47" s="36" t="s">
        <v>18</v>
      </c>
      <c r="I47" s="37">
        <v>0</v>
      </c>
      <c r="J47" s="78" t="s">
        <v>27</v>
      </c>
      <c r="K47" s="39">
        <f t="shared" si="31"/>
      </c>
      <c r="L47" s="54">
        <f>IF(Facit!L47="","",Facit!L47)</f>
      </c>
      <c r="M47" s="55" t="s">
        <v>18</v>
      </c>
      <c r="N47" s="56">
        <f>IF(Facit!N47="","",Facit!N47)</f>
      </c>
      <c r="O47" s="43">
        <f t="shared" si="32"/>
      </c>
      <c r="P47" s="44">
        <f t="shared" si="33"/>
      </c>
      <c r="Q47" s="45">
        <f t="shared" si="34"/>
      </c>
      <c r="R47" s="57" t="s">
        <v>20</v>
      </c>
      <c r="S47" s="47" t="s">
        <v>21</v>
      </c>
      <c r="T47" s="58" t="s">
        <v>125</v>
      </c>
      <c r="U47" s="59">
        <f>IF(AND(Facit!T47="",Facit!T48=""),"",IF(T47=Facit!T47,5,IF(T47=Facit!T48,3,0)))</f>
      </c>
      <c r="V47" s="60" t="s">
        <v>20</v>
      </c>
      <c r="W47" s="61" t="s">
        <v>21</v>
      </c>
    </row>
    <row r="48" ht="12" customHeight="1">
      <c r="A48" s="30">
        <v>29</v>
      </c>
      <c r="B48" s="31" t="s">
        <v>14</v>
      </c>
      <c r="C48" s="32" t="s">
        <v>115</v>
      </c>
      <c r="D48" s="52" t="s">
        <v>25</v>
      </c>
      <c r="E48" s="31" t="s">
        <v>126</v>
      </c>
      <c r="F48" s="34">
        <f t="shared" si="30"/>
      </c>
      <c r="G48" s="35">
        <v>2</v>
      </c>
      <c r="H48" s="36" t="s">
        <v>18</v>
      </c>
      <c r="I48" s="37">
        <v>1</v>
      </c>
      <c r="J48" s="78" t="s">
        <v>19</v>
      </c>
      <c r="K48" s="39">
        <f t="shared" si="31"/>
      </c>
      <c r="L48" s="54">
        <f>IF(Facit!L48="","",Facit!L48)</f>
      </c>
      <c r="M48" s="55" t="s">
        <v>18</v>
      </c>
      <c r="N48" s="56">
        <f>IF(Facit!N48="","",Facit!N48)</f>
      </c>
      <c r="O48" s="43">
        <f t="shared" si="32"/>
      </c>
      <c r="P48" s="44">
        <f t="shared" si="33"/>
      </c>
      <c r="Q48" s="45">
        <f t="shared" si="34"/>
      </c>
      <c r="R48" s="57" t="s">
        <v>20</v>
      </c>
      <c r="S48" s="47" t="s">
        <v>21</v>
      </c>
      <c r="T48" s="58" t="s">
        <v>127</v>
      </c>
      <c r="U48" s="59">
        <f>IF(AND(Facit!T47="",Facit!T48=""),"",IF(T48=Facit!T48,5,IF(T48=Facit!T47,3,0)))</f>
      </c>
      <c r="V48" s="63" t="s">
        <v>20</v>
      </c>
      <c r="W48" s="61" t="s">
        <v>21</v>
      </c>
    </row>
    <row r="49" ht="12" customHeight="1">
      <c r="A49" s="30">
        <v>30</v>
      </c>
      <c r="B49" s="31" t="s">
        <v>24</v>
      </c>
      <c r="C49" s="32" t="s">
        <v>128</v>
      </c>
      <c r="D49" s="52" t="s">
        <v>48</v>
      </c>
      <c r="E49" s="31" t="s">
        <v>129</v>
      </c>
      <c r="F49" s="34">
        <f t="shared" si="30"/>
      </c>
      <c r="G49" s="35">
        <v>2</v>
      </c>
      <c r="H49" s="36" t="s">
        <v>18</v>
      </c>
      <c r="I49" s="37">
        <v>0</v>
      </c>
      <c r="J49" s="78" t="s">
        <v>27</v>
      </c>
      <c r="K49" s="39">
        <f t="shared" si="31"/>
      </c>
      <c r="L49" s="54">
        <f>IF(Facit!L49="","",Facit!L49)</f>
      </c>
      <c r="M49" s="55" t="s">
        <v>18</v>
      </c>
      <c r="N49" s="56">
        <f>IF(Facit!N49="","",Facit!N49)</f>
      </c>
      <c r="O49" s="43">
        <f t="shared" si="32"/>
      </c>
      <c r="P49" s="44">
        <f t="shared" si="33"/>
      </c>
      <c r="Q49" s="45">
        <f t="shared" si="34"/>
      </c>
      <c r="R49" s="57" t="s">
        <v>20</v>
      </c>
      <c r="S49" s="47" t="s">
        <v>21</v>
      </c>
      <c r="T49" s="20"/>
      <c r="U49" s="21"/>
      <c r="V49" s="21"/>
      <c r="W49" s="17"/>
    </row>
    <row r="50" ht="12" customHeight="1">
      <c r="A50" s="64">
        <v>45</v>
      </c>
      <c r="B50" s="31" t="s">
        <v>55</v>
      </c>
      <c r="C50" s="32" t="s">
        <v>130</v>
      </c>
      <c r="D50" s="52" t="s">
        <v>16</v>
      </c>
      <c r="E50" s="31" t="s">
        <v>131</v>
      </c>
      <c r="F50" s="34">
        <f t="shared" si="30"/>
      </c>
      <c r="G50" s="35">
        <v>2</v>
      </c>
      <c r="H50" s="36" t="s">
        <v>18</v>
      </c>
      <c r="I50" s="37">
        <v>2</v>
      </c>
      <c r="J50" s="78" t="s">
        <v>27</v>
      </c>
      <c r="K50" s="39">
        <f t="shared" si="31"/>
      </c>
      <c r="L50" s="54">
        <f>IF(Facit!L50="","",Facit!L50)</f>
      </c>
      <c r="M50" s="55" t="s">
        <v>18</v>
      </c>
      <c r="N50" s="56">
        <f>IF(Facit!N50="","",Facit!N50)</f>
      </c>
      <c r="O50" s="43">
        <f t="shared" si="32"/>
      </c>
      <c r="P50" s="44">
        <f t="shared" si="33"/>
      </c>
      <c r="Q50" s="45">
        <f t="shared" si="34"/>
      </c>
      <c r="R50" s="57" t="s">
        <v>20</v>
      </c>
      <c r="S50" s="47" t="s">
        <v>21</v>
      </c>
      <c r="T50" s="20"/>
      <c r="U50" s="21"/>
      <c r="V50" s="21"/>
      <c r="W50" s="17"/>
    </row>
    <row r="51" ht="12" customHeight="1">
      <c r="A51" s="30">
        <v>46</v>
      </c>
      <c r="B51" s="31" t="s">
        <v>90</v>
      </c>
      <c r="C51" s="32" t="s">
        <v>130</v>
      </c>
      <c r="D51" s="66" t="s">
        <v>16</v>
      </c>
      <c r="E51" s="31" t="s">
        <v>132</v>
      </c>
      <c r="F51" s="34">
        <f t="shared" si="30"/>
      </c>
      <c r="G51" s="35">
        <v>0</v>
      </c>
      <c r="H51" s="36" t="s">
        <v>18</v>
      </c>
      <c r="I51" s="37">
        <v>2</v>
      </c>
      <c r="J51" s="78" t="s">
        <v>27</v>
      </c>
      <c r="K51" s="39">
        <f t="shared" si="31"/>
      </c>
      <c r="L51" s="68">
        <f>IF(Facit!L51="","",Facit!L51)</f>
      </c>
      <c r="M51" s="69" t="s">
        <v>18</v>
      </c>
      <c r="N51" s="70">
        <f>IF(Facit!N51="","",Facit!N51)</f>
      </c>
      <c r="O51" s="83">
        <f t="shared" si="32"/>
      </c>
      <c r="P51" s="44">
        <f t="shared" si="33"/>
      </c>
      <c r="Q51" s="45">
        <f t="shared" si="34"/>
      </c>
      <c r="R51" s="57" t="s">
        <v>20</v>
      </c>
      <c r="S51" s="47" t="s">
        <v>21</v>
      </c>
      <c r="T51" s="20"/>
      <c r="U51" s="21"/>
      <c r="V51" s="21"/>
      <c r="W51" s="17"/>
    </row>
    <row r="52" ht="12" customHeight="1">
      <c r="A52" s="23" t="s">
        <v>133</v>
      </c>
      <c r="B52" s="71"/>
      <c r="C52" s="72"/>
      <c r="D52" s="72"/>
      <c r="E52" s="71"/>
      <c r="F52" s="72"/>
      <c r="G52" s="73"/>
      <c r="H52" s="72"/>
      <c r="I52" s="73"/>
      <c r="J52" s="74"/>
      <c r="K52" s="15"/>
      <c r="L52" s="54">
        <f>IF(Facit!L52="","",Facit!L52)</f>
      </c>
      <c r="M52" s="14"/>
      <c r="N52" s="56">
        <f>IF(Facit!N52="","",Facit!N52)</f>
      </c>
      <c r="O52" s="14"/>
      <c r="P52" s="14"/>
      <c r="Q52" s="77"/>
      <c r="R52" s="28"/>
      <c r="S52" s="17"/>
      <c r="T52" s="15"/>
      <c r="U52" s="21"/>
      <c r="V52" s="21"/>
      <c r="W52" s="17"/>
    </row>
    <row r="53" ht="12" customHeight="1">
      <c r="A53" s="30">
        <v>15</v>
      </c>
      <c r="B53" s="31" t="s">
        <v>90</v>
      </c>
      <c r="C53" s="32" t="s">
        <v>30</v>
      </c>
      <c r="D53" s="33" t="s">
        <v>48</v>
      </c>
      <c r="E53" s="31" t="s">
        <v>134</v>
      </c>
      <c r="F53" s="34">
        <f ref="F53:F58" t="shared" si="35">(IF(G53="","",IF(G53&gt;I53,1,IF(G53=I53,"X",2))))</f>
      </c>
      <c r="G53" s="35">
        <v>1</v>
      </c>
      <c r="H53" s="36" t="s">
        <v>18</v>
      </c>
      <c r="I53" s="37">
        <v>1</v>
      </c>
      <c r="J53" s="38" t="s">
        <v>19</v>
      </c>
      <c r="K53" s="39">
        <f ref="K53:K58" t="shared" si="36">IF(AND(L53="",N53=""),"",IF(L53&gt;N53,1,IF(L53=N53,"X",2)))</f>
      </c>
      <c r="L53" s="40">
        <f>IF(Facit!L53="","",Facit!L53)</f>
      </c>
      <c r="M53" s="41" t="s">
        <v>18</v>
      </c>
      <c r="N53" s="42">
        <f>IF(Facit!N53="","",Facit!N53)</f>
      </c>
      <c r="O53" s="43">
        <f ref="O53:O58" t="shared" si="37">IF(F53=K53,3,0)</f>
      </c>
      <c r="P53" s="44">
        <f ref="P53:P58" t="shared" si="38">IF(AND(L53="",N53=""),0,(IF(AND(L53=G53,N53=I53),2,IF(OR(L53=G53,N53=I53),1,0))))</f>
      </c>
      <c r="Q53" s="45">
        <f ref="Q53:Q58" t="shared" si="39">IF(AND(L53="",N53=""),0,SUM(O53:P53))</f>
      </c>
      <c r="R53" s="46" t="s">
        <v>20</v>
      </c>
      <c r="S53" s="47" t="s">
        <v>21</v>
      </c>
      <c r="T53" s="48" t="s">
        <v>135</v>
      </c>
      <c r="U53" s="49"/>
      <c r="V53" s="49"/>
      <c r="W53" s="50"/>
    </row>
    <row r="54" ht="12" customHeight="1">
      <c r="A54" s="30">
        <v>16</v>
      </c>
      <c r="B54" s="31" t="s">
        <v>55</v>
      </c>
      <c r="C54" s="32" t="s">
        <v>30</v>
      </c>
      <c r="D54" s="52" t="s">
        <v>16</v>
      </c>
      <c r="E54" s="31" t="s">
        <v>136</v>
      </c>
      <c r="F54" s="34">
        <f t="shared" si="35"/>
      </c>
      <c r="G54" s="35">
        <v>2</v>
      </c>
      <c r="H54" s="36" t="s">
        <v>18</v>
      </c>
      <c r="I54" s="37">
        <v>0</v>
      </c>
      <c r="J54" s="53" t="s">
        <v>27</v>
      </c>
      <c r="K54" s="39">
        <f t="shared" si="36"/>
      </c>
      <c r="L54" s="54">
        <f>IF(Facit!L54="","",Facit!L54)</f>
      </c>
      <c r="M54" s="55" t="s">
        <v>18</v>
      </c>
      <c r="N54" s="56">
        <f>IF(Facit!N54="","",Facit!N54)</f>
      </c>
      <c r="O54" s="43">
        <f t="shared" si="37"/>
      </c>
      <c r="P54" s="44">
        <f t="shared" si="38"/>
      </c>
      <c r="Q54" s="45">
        <f t="shared" si="39"/>
      </c>
      <c r="R54" s="57" t="s">
        <v>20</v>
      </c>
      <c r="S54" s="47" t="s">
        <v>21</v>
      </c>
      <c r="T54" s="58" t="s">
        <v>137</v>
      </c>
      <c r="U54" s="59">
        <f>IF(AND(Facit!T54="",Facit!T55=""),"",IF(T54=Facit!T54,5,IF(T54=Facit!T55,3,0)))</f>
      </c>
      <c r="V54" s="60" t="s">
        <v>20</v>
      </c>
      <c r="W54" s="61" t="s">
        <v>21</v>
      </c>
    </row>
    <row r="55" ht="12" customHeight="1">
      <c r="A55" s="30">
        <v>31</v>
      </c>
      <c r="B55" s="31" t="s">
        <v>47</v>
      </c>
      <c r="C55" s="32" t="s">
        <v>128</v>
      </c>
      <c r="D55" s="33" t="s">
        <v>16</v>
      </c>
      <c r="E55" s="31" t="s">
        <v>138</v>
      </c>
      <c r="F55" s="34">
        <f t="shared" si="35"/>
      </c>
      <c r="G55" s="35">
        <v>1</v>
      </c>
      <c r="H55" s="36" t="s">
        <v>18</v>
      </c>
      <c r="I55" s="37">
        <v>2</v>
      </c>
      <c r="J55" s="53" t="s">
        <v>19</v>
      </c>
      <c r="K55" s="39">
        <f t="shared" si="36"/>
      </c>
      <c r="L55" s="54">
        <f>IF(Facit!L55="","",Facit!L55)</f>
      </c>
      <c r="M55" s="55" t="s">
        <v>18</v>
      </c>
      <c r="N55" s="56">
        <f>IF(Facit!N55="","",Facit!N55)</f>
      </c>
      <c r="O55" s="43">
        <f t="shared" si="37"/>
      </c>
      <c r="P55" s="44">
        <f t="shared" si="38"/>
      </c>
      <c r="Q55" s="45">
        <f t="shared" si="39"/>
      </c>
      <c r="R55" s="57" t="s">
        <v>20</v>
      </c>
      <c r="S55" s="47" t="s">
        <v>21</v>
      </c>
      <c r="T55" s="58" t="s">
        <v>165</v>
      </c>
      <c r="U55" s="59">
        <f>IF(AND(Facit!T54="",Facit!T55=""),"",IF(T55=Facit!T55,5,IF(T55=Facit!T54,3,0)))</f>
      </c>
      <c r="V55" s="63" t="s">
        <v>20</v>
      </c>
      <c r="W55" s="61" t="s">
        <v>21</v>
      </c>
    </row>
    <row r="56" ht="12" customHeight="1">
      <c r="A56" s="30">
        <v>32</v>
      </c>
      <c r="B56" s="31" t="s">
        <v>14</v>
      </c>
      <c r="C56" s="32" t="s">
        <v>128</v>
      </c>
      <c r="D56" s="52" t="s">
        <v>25</v>
      </c>
      <c r="E56" s="31" t="s">
        <v>140</v>
      </c>
      <c r="F56" s="34">
        <f t="shared" si="35"/>
      </c>
      <c r="G56" s="35">
        <v>2</v>
      </c>
      <c r="H56" s="36" t="s">
        <v>18</v>
      </c>
      <c r="I56" s="37">
        <v>0</v>
      </c>
      <c r="J56" s="53" t="s">
        <v>27</v>
      </c>
      <c r="K56" s="39">
        <f t="shared" si="36"/>
      </c>
      <c r="L56" s="54">
        <f>IF(Facit!L56="","",Facit!L56)</f>
      </c>
      <c r="M56" s="55" t="s">
        <v>18</v>
      </c>
      <c r="N56" s="56">
        <f>IF(Facit!N56="","",Facit!N56)</f>
      </c>
      <c r="O56" s="43">
        <f t="shared" si="37"/>
      </c>
      <c r="P56" s="44">
        <f t="shared" si="38"/>
      </c>
      <c r="Q56" s="45">
        <f t="shared" si="39"/>
      </c>
      <c r="R56" s="57" t="s">
        <v>20</v>
      </c>
      <c r="S56" s="47" t="s">
        <v>21</v>
      </c>
      <c r="T56" s="20"/>
      <c r="U56" s="21"/>
      <c r="V56" s="21"/>
      <c r="W56" s="17"/>
    </row>
    <row r="57" ht="12" customHeight="1">
      <c r="A57" s="30">
        <v>47</v>
      </c>
      <c r="B57" s="31" t="s">
        <v>29</v>
      </c>
      <c r="C57" s="32" t="s">
        <v>130</v>
      </c>
      <c r="D57" s="52" t="s">
        <v>25</v>
      </c>
      <c r="E57" s="31" t="s">
        <v>141</v>
      </c>
      <c r="F57" s="34">
        <f t="shared" si="35"/>
      </c>
      <c r="G57" s="35">
        <v>0</v>
      </c>
      <c r="H57" s="36" t="s">
        <v>18</v>
      </c>
      <c r="I57" s="37">
        <v>1</v>
      </c>
      <c r="J57" s="53" t="s">
        <v>19</v>
      </c>
      <c r="K57" s="39">
        <f t="shared" si="36"/>
      </c>
      <c r="L57" s="54">
        <f>IF(Facit!L57="","",Facit!L57)</f>
      </c>
      <c r="M57" s="55" t="s">
        <v>18</v>
      </c>
      <c r="N57" s="56">
        <f>IF(Facit!N57="","",Facit!N57)</f>
      </c>
      <c r="O57" s="43">
        <f t="shared" si="37"/>
      </c>
      <c r="P57" s="44">
        <f t="shared" si="38"/>
      </c>
      <c r="Q57" s="45">
        <f t="shared" si="39"/>
      </c>
      <c r="R57" s="57" t="s">
        <v>20</v>
      </c>
      <c r="S57" s="47" t="s">
        <v>21</v>
      </c>
      <c r="T57" s="20"/>
      <c r="U57" s="21"/>
      <c r="V57" s="21"/>
      <c r="W57" s="17"/>
    </row>
    <row r="58">
      <c r="A58" s="90">
        <v>48</v>
      </c>
      <c r="B58" s="91" t="s">
        <v>41</v>
      </c>
      <c r="C58" s="92" t="s">
        <v>130</v>
      </c>
      <c r="D58" s="52" t="s">
        <v>25</v>
      </c>
      <c r="E58" s="91" t="s">
        <v>142</v>
      </c>
      <c r="F58" s="34">
        <f t="shared" si="35"/>
      </c>
      <c r="G58" s="35">
        <v>2</v>
      </c>
      <c r="H58" s="36" t="s">
        <v>18</v>
      </c>
      <c r="I58" s="37">
        <v>2</v>
      </c>
      <c r="J58" s="67" t="s">
        <v>19</v>
      </c>
      <c r="K58" s="39">
        <f t="shared" si="36"/>
      </c>
      <c r="L58" s="68">
        <f>IF(Facit!L58="","",Facit!L58)</f>
      </c>
      <c r="M58" s="69" t="s">
        <v>18</v>
      </c>
      <c r="N58" s="70">
        <f>IF(Facit!N58="","",Facit!N58)</f>
      </c>
      <c r="O58" s="83">
        <f t="shared" si="37"/>
      </c>
      <c r="P58" s="44">
        <f t="shared" si="38"/>
      </c>
      <c r="Q58" s="45">
        <f t="shared" si="39"/>
      </c>
      <c r="R58" s="57" t="s">
        <v>20</v>
      </c>
      <c r="S58" s="47" t="s">
        <v>21</v>
      </c>
      <c r="T58" s="93" t="s">
        <v>143</v>
      </c>
      <c r="U58" s="94">
        <f>SUM(Q4:Q58)+SUM(U5:U55)</f>
      </c>
      <c r="V58" s="95" t="s">
        <v>20</v>
      </c>
      <c r="W58" s="96" t="s">
        <v>144</v>
      </c>
    </row>
    <row r="59">
      <c r="F59" s="97"/>
      <c r="G59" s="98"/>
      <c r="H59" s="99"/>
      <c r="I59" s="100"/>
      <c r="J59" s="101"/>
      <c r="K59" s="88"/>
    </row>
    <row r="60">
      <c r="A60" s="102" t="s">
        <v>145</v>
      </c>
      <c r="B60" s="103"/>
      <c r="C60" s="25"/>
      <c r="D60" s="25"/>
      <c r="E60" s="24"/>
      <c r="F60" s="25"/>
      <c r="G60" s="26"/>
      <c r="H60" s="25"/>
      <c r="I60" s="26"/>
      <c r="J60" s="27"/>
      <c r="K60" s="24"/>
      <c r="L60" s="15"/>
      <c r="M60" s="15"/>
      <c r="N60" s="15"/>
      <c r="O60" s="15"/>
      <c r="P60" s="15"/>
      <c r="Q60" s="28"/>
      <c r="R60" s="28"/>
      <c r="S60" s="104"/>
      <c r="T60" s="48" t="s">
        <v>146</v>
      </c>
      <c r="U60" s="105"/>
      <c r="V60" s="21"/>
      <c r="W60" s="17"/>
      <c r="X60" s="81" t="s">
        <v>147</v>
      </c>
    </row>
    <row r="61">
      <c r="A61" s="106">
        <v>49</v>
      </c>
      <c r="B61" s="31" t="s">
        <v>47</v>
      </c>
      <c r="C61" s="32" t="s">
        <v>148</v>
      </c>
      <c r="D61" s="33" t="s">
        <v>16</v>
      </c>
      <c r="E61" s="31">
        <f>"A1–B2 "&amp;T5&amp;"-"&amp;T13</f>
      </c>
      <c r="F61" s="14"/>
      <c r="G61" s="19"/>
      <c r="H61" s="14"/>
      <c r="I61" s="19"/>
      <c r="J61" s="38"/>
      <c r="K61" s="107">
        <f ref="K61:K68" t="shared" si="40">IF(AND(L61="",N61=""),"",IF(L61&gt;N61,1,IF(L61=N61,"X",2)))</f>
      </c>
      <c r="L61" s="108"/>
      <c r="M61" s="43" t="s">
        <v>18</v>
      </c>
      <c r="N61" s="109"/>
      <c r="O61" s="110"/>
      <c r="P61" s="110"/>
      <c r="Q61" s="111"/>
      <c r="R61" s="28"/>
      <c r="S61" s="112"/>
      <c r="T61" s="58" t="s">
        <v>199</v>
      </c>
      <c r="U61" s="45">
        <f>IF(OR(Facit!$T$61&lt;&gt;"",Facit!$T$62&lt;&gt;"",Facit!$T$63&lt;&gt;"",Facit!$T$64&lt;&gt;"",Facit!$T$65&lt;&gt;"",Facit!$T$66&lt;&gt;"",Facit!$T$67&lt;&gt;"",Facit!$T$68&lt;&gt;""),IF(ISNA(VLOOKUP(T61,Facit!$T$61:$T$68,1,0))=0,8,0),"")</f>
      </c>
      <c r="V61" s="113" t="s">
        <v>20</v>
      </c>
      <c r="W61" s="114" t="s">
        <v>151</v>
      </c>
      <c r="X61" s="82" t="s">
        <v>152</v>
      </c>
    </row>
    <row r="62">
      <c r="A62" s="106">
        <v>50</v>
      </c>
      <c r="B62" s="31" t="s">
        <v>37</v>
      </c>
      <c r="C62" s="32" t="s">
        <v>148</v>
      </c>
      <c r="D62" s="33" t="s">
        <v>25</v>
      </c>
      <c r="E62" s="31">
        <f>"C1–D2 "&amp;T19&amp;"-"&amp;T27</f>
      </c>
      <c r="F62" s="14"/>
      <c r="G62" s="19"/>
      <c r="H62" s="14"/>
      <c r="I62" s="19"/>
      <c r="J62" s="53"/>
      <c r="K62" s="107">
        <f t="shared" si="40"/>
      </c>
      <c r="L62" s="115"/>
      <c r="M62" s="55" t="s">
        <v>18</v>
      </c>
      <c r="N62" s="116"/>
      <c r="O62" s="110"/>
      <c r="P62" s="110"/>
      <c r="Q62" s="111"/>
      <c r="R62" s="28"/>
      <c r="S62" s="112"/>
      <c r="T62" s="58" t="s">
        <v>84</v>
      </c>
      <c r="U62" s="45">
        <f>IF(OR(Facit!$T$61&lt;&gt;"",Facit!$T$62&lt;&gt;"",Facit!$T$63&lt;&gt;"",Facit!$T$64&lt;&gt;"",Facit!$T$65&lt;&gt;"",Facit!$T$66&lt;&gt;"",Facit!$T$67&lt;&gt;"",Facit!$T$68&lt;&gt;""),IF(ISNA(VLOOKUP(T62,Facit!$T$61:$T$68,1,0))=0,8,0),"")</f>
      </c>
      <c r="V62" s="46" t="s">
        <v>20</v>
      </c>
      <c r="W62" s="61" t="s">
        <v>151</v>
      </c>
      <c r="X62" s="82" t="s">
        <v>155</v>
      </c>
    </row>
    <row r="63">
      <c r="A63" s="106">
        <v>51</v>
      </c>
      <c r="B63" s="31" t="s">
        <v>41</v>
      </c>
      <c r="C63" s="32" t="s">
        <v>156</v>
      </c>
      <c r="D63" s="33" t="s">
        <v>16</v>
      </c>
      <c r="E63" s="15">
        <f>"D1–C2 "&amp;T26&amp;"-"&amp;T20</f>
      </c>
      <c r="F63" s="14"/>
      <c r="G63" s="19"/>
      <c r="H63" s="14"/>
      <c r="I63" s="19"/>
      <c r="J63" s="53"/>
      <c r="K63" s="107">
        <f t="shared" si="40"/>
      </c>
      <c r="L63" s="115"/>
      <c r="M63" s="55" t="s">
        <v>18</v>
      </c>
      <c r="N63" s="116"/>
      <c r="O63" s="110"/>
      <c r="P63" s="110"/>
      <c r="Q63" s="111"/>
      <c r="R63" s="28"/>
      <c r="S63" s="112"/>
      <c r="T63" s="58" t="s">
        <v>82</v>
      </c>
      <c r="U63" s="45">
        <f>IF(OR(Facit!$T$61&lt;&gt;"",Facit!$T$62&lt;&gt;"",Facit!$T$63&lt;&gt;"",Facit!$T$64&lt;&gt;"",Facit!$T$65&lt;&gt;"",Facit!$T$66&lt;&gt;"",Facit!$T$67&lt;&gt;"",Facit!$T$68&lt;&gt;""),IF(ISNA(VLOOKUP(T63,Facit!$T$61:$T$68,1,0))=0,8,0),"")</f>
      </c>
      <c r="V63" s="57" t="s">
        <v>20</v>
      </c>
      <c r="W63" s="117" t="s">
        <v>151</v>
      </c>
    </row>
    <row r="64">
      <c r="A64" s="106">
        <v>52</v>
      </c>
      <c r="B64" s="31" t="s">
        <v>14</v>
      </c>
      <c r="C64" s="32" t="s">
        <v>156</v>
      </c>
      <c r="D64" s="33" t="s">
        <v>25</v>
      </c>
      <c r="E64" s="15">
        <f>"B1–A2 "&amp;T12&amp;"-"&amp;T6</f>
      </c>
      <c r="F64" s="14"/>
      <c r="G64" s="19"/>
      <c r="H64" s="14"/>
      <c r="I64" s="19"/>
      <c r="J64" s="53"/>
      <c r="K64" s="107">
        <f t="shared" si="40"/>
      </c>
      <c r="L64" s="115"/>
      <c r="M64" s="55" t="s">
        <v>18</v>
      </c>
      <c r="N64" s="116"/>
      <c r="O64" s="110"/>
      <c r="P64" s="110"/>
      <c r="Q64" s="118"/>
      <c r="R64" s="15"/>
      <c r="S64" s="20"/>
      <c r="T64" s="119" t="s">
        <v>50</v>
      </c>
      <c r="U64" s="45">
        <f>IF(OR(Facit!$T$61&lt;&gt;"",Facit!$T$62&lt;&gt;"",Facit!$T$63&lt;&gt;"",Facit!$T$64&lt;&gt;"",Facit!$T$65&lt;&gt;"",Facit!$T$66&lt;&gt;"",Facit!$T$67&lt;&gt;"",Facit!$T$68&lt;&gt;""),IF(ISNA(VLOOKUP(T64,Facit!$T$61:$T$68,1,0))=0,8,0),"")</f>
      </c>
      <c r="V64" s="57" t="s">
        <v>20</v>
      </c>
      <c r="W64" s="117" t="s">
        <v>151</v>
      </c>
      <c r="X64" s="85" t="s">
        <v>159</v>
      </c>
    </row>
    <row r="65">
      <c r="A65" s="106">
        <v>53</v>
      </c>
      <c r="B65" s="31" t="s">
        <v>55</v>
      </c>
      <c r="C65" s="32" t="s">
        <v>160</v>
      </c>
      <c r="D65" s="33" t="s">
        <v>16</v>
      </c>
      <c r="E65" s="31">
        <f>"E1–F2 "&amp;T33&amp;"-"&amp;T41</f>
      </c>
      <c r="F65" s="14"/>
      <c r="G65" s="19"/>
      <c r="H65" s="14"/>
      <c r="I65" s="19"/>
      <c r="J65" s="53"/>
      <c r="K65" s="107">
        <f t="shared" si="40"/>
      </c>
      <c r="L65" s="115"/>
      <c r="M65" s="55" t="s">
        <v>18</v>
      </c>
      <c r="N65" s="116"/>
      <c r="O65" s="110"/>
      <c r="P65" s="110"/>
      <c r="Q65" s="111"/>
      <c r="R65" s="28"/>
      <c r="S65" s="112"/>
      <c r="T65" s="58" t="s">
        <v>99</v>
      </c>
      <c r="U65" s="45">
        <f>IF(OR(Facit!$T$61&lt;&gt;"",Facit!$T$62&lt;&gt;"",Facit!$T$63&lt;&gt;"",Facit!$T$64&lt;&gt;"",Facit!$T$65&lt;&gt;"",Facit!$T$66&lt;&gt;"",Facit!$T$67&lt;&gt;"",Facit!$T$68&lt;&gt;""),IF(ISNA(VLOOKUP(T65,Facit!$T$61:$T$68,1,0))=0,8,0),"")</f>
      </c>
      <c r="V65" s="113" t="s">
        <v>20</v>
      </c>
      <c r="W65" s="114" t="s">
        <v>151</v>
      </c>
      <c r="X65" s="87" t="s">
        <v>163</v>
      </c>
    </row>
    <row r="66">
      <c r="A66" s="106">
        <v>54</v>
      </c>
      <c r="B66" s="31" t="s">
        <v>14</v>
      </c>
      <c r="C66" s="32" t="s">
        <v>160</v>
      </c>
      <c r="D66" s="33" t="s">
        <v>25</v>
      </c>
      <c r="E66" s="31">
        <f>"G1–H2 "&amp;T47&amp;"-"&amp;T55</f>
      </c>
      <c r="F66" s="14"/>
      <c r="G66" s="19"/>
      <c r="H66" s="14"/>
      <c r="I66" s="19"/>
      <c r="J66" s="53"/>
      <c r="K66" s="120">
        <f t="shared" si="40"/>
      </c>
      <c r="L66" s="55"/>
      <c r="M66" s="55" t="s">
        <v>18</v>
      </c>
      <c r="N66" s="55"/>
      <c r="O66" s="20"/>
      <c r="P66" s="110"/>
      <c r="Q66" s="111"/>
      <c r="R66" s="28"/>
      <c r="S66" s="112"/>
      <c r="T66" s="58" t="s">
        <v>125</v>
      </c>
      <c r="U66" s="45">
        <f>IF(OR(Facit!$T$61&lt;&gt;"",Facit!$T$62&lt;&gt;"",Facit!$T$63&lt;&gt;"",Facit!$T$64&lt;&gt;"",Facit!$T$65&lt;&gt;"",Facit!$T$66&lt;&gt;"",Facit!$T$67&lt;&gt;"",Facit!$T$68&lt;&gt;""),IF(ISNA(VLOOKUP(T66,Facit!$T$61:$T$68,1,0))=0,8,0),"")</f>
      </c>
      <c r="V66" s="46" t="s">
        <v>20</v>
      </c>
      <c r="W66" s="61" t="s">
        <v>151</v>
      </c>
      <c r="X66" s="87" t="s">
        <v>166</v>
      </c>
    </row>
    <row r="67">
      <c r="A67" s="106">
        <v>55</v>
      </c>
      <c r="B67" s="31" t="s">
        <v>29</v>
      </c>
      <c r="C67" s="32" t="s">
        <v>167</v>
      </c>
      <c r="D67" s="33" t="s">
        <v>16</v>
      </c>
      <c r="E67" s="31">
        <f>"F1–E2 "&amp;T40&amp;"-"&amp;T34</f>
      </c>
      <c r="F67" s="14"/>
      <c r="G67" s="19"/>
      <c r="H67" s="14"/>
      <c r="I67" s="19"/>
      <c r="J67" s="53"/>
      <c r="K67" s="107">
        <f t="shared" si="40"/>
      </c>
      <c r="L67" s="115"/>
      <c r="M67" s="55" t="s">
        <v>18</v>
      </c>
      <c r="N67" s="116"/>
      <c r="O67" s="110"/>
      <c r="P67" s="110"/>
      <c r="Q67" s="111"/>
      <c r="R67" s="28"/>
      <c r="S67" s="112"/>
      <c r="T67" s="58" t="s">
        <v>114</v>
      </c>
      <c r="U67" s="45">
        <f>IF(OR(Facit!$T$61&lt;&gt;"",Facit!$T$62&lt;&gt;"",Facit!$T$63&lt;&gt;"",Facit!$T$64&lt;&gt;"",Facit!$T$65&lt;&gt;"",Facit!$T$66&lt;&gt;"",Facit!$T$67&lt;&gt;"",Facit!$T$68&lt;&gt;""),IF(ISNA(VLOOKUP(T67,Facit!$T$61:$T$68,1,0))=0,8,0),"")</f>
      </c>
      <c r="V67" s="57" t="s">
        <v>20</v>
      </c>
      <c r="W67" s="117" t="s">
        <v>151</v>
      </c>
    </row>
    <row r="68">
      <c r="A68" s="90">
        <v>56</v>
      </c>
      <c r="B68" s="91" t="s">
        <v>24</v>
      </c>
      <c r="C68" s="32" t="s">
        <v>167</v>
      </c>
      <c r="D68" s="33" t="s">
        <v>25</v>
      </c>
      <c r="E68" s="121">
        <f>"H1–G2 "&amp;T54&amp;"-"&amp;T48</f>
      </c>
      <c r="F68" s="25"/>
      <c r="G68" s="26"/>
      <c r="H68" s="25"/>
      <c r="I68" s="26"/>
      <c r="J68" s="67"/>
      <c r="K68" s="122">
        <f t="shared" si="40"/>
      </c>
      <c r="L68" s="123"/>
      <c r="M68" s="124" t="s">
        <v>18</v>
      </c>
      <c r="N68" s="125"/>
      <c r="O68" s="110"/>
      <c r="P68" s="110"/>
      <c r="Q68" s="118"/>
      <c r="R68" s="15"/>
      <c r="S68" s="20"/>
      <c r="T68" s="119" t="s">
        <v>137</v>
      </c>
      <c r="U68" s="45">
        <f>IF(OR(Facit!$T$61&lt;&gt;"",Facit!$T$62&lt;&gt;"",Facit!$T$63&lt;&gt;"",Facit!$T$64&lt;&gt;"",Facit!$T$65&lt;&gt;"",Facit!$T$66&lt;&gt;"",Facit!$T$67&lt;&gt;"",Facit!$T$68&lt;&gt;""),IF(ISNA(VLOOKUP(T68,Facit!$T$61:$T$68,1,0))=0,8,0),"")</f>
      </c>
      <c r="V68" s="57" t="s">
        <v>20</v>
      </c>
      <c r="W68" s="117" t="s">
        <v>151</v>
      </c>
    </row>
    <row r="69">
      <c r="A69" s="126"/>
      <c r="B69" s="15"/>
      <c r="C69" s="14"/>
      <c r="D69" s="14"/>
      <c r="E69" s="15"/>
      <c r="F69" s="14"/>
      <c r="G69" s="19"/>
      <c r="H69" s="14"/>
      <c r="I69" s="19"/>
      <c r="J69" s="17"/>
      <c r="K69" s="15"/>
      <c r="L69" s="15"/>
      <c r="M69" s="14"/>
      <c r="N69" s="15"/>
      <c r="O69" s="15"/>
      <c r="P69" s="15"/>
      <c r="Q69" s="28"/>
      <c r="R69" s="28"/>
      <c r="S69" s="17"/>
      <c r="T69" s="15"/>
      <c r="U69" s="21"/>
      <c r="V69" s="21"/>
      <c r="W69" s="17"/>
    </row>
    <row r="70">
      <c r="A70" s="102" t="s">
        <v>171</v>
      </c>
      <c r="B70" s="103"/>
      <c r="C70" s="25"/>
      <c r="D70" s="25"/>
      <c r="E70" s="127"/>
      <c r="F70" s="24"/>
      <c r="G70" s="26"/>
      <c r="H70" s="25"/>
      <c r="I70" s="26"/>
      <c r="J70" s="27"/>
      <c r="K70" s="24"/>
      <c r="L70" s="15"/>
      <c r="M70" s="14"/>
      <c r="N70" s="15"/>
      <c r="O70" s="15"/>
      <c r="P70" s="15"/>
      <c r="Q70" s="28"/>
      <c r="R70" s="28"/>
      <c r="S70" s="104"/>
      <c r="T70" s="48" t="s">
        <v>172</v>
      </c>
      <c r="U70" s="21"/>
      <c r="V70" s="21"/>
      <c r="W70" s="17"/>
    </row>
    <row r="71">
      <c r="A71" s="106">
        <v>57</v>
      </c>
      <c r="B71" s="31" t="s">
        <v>47</v>
      </c>
      <c r="C71" s="32" t="s">
        <v>173</v>
      </c>
      <c r="D71" s="33" t="s">
        <v>16</v>
      </c>
      <c r="E71" s="31">
        <f>"Vinnarna 53–54 "&amp;T65&amp;"-"&amp;T66</f>
      </c>
      <c r="F71" s="14"/>
      <c r="G71" s="19"/>
      <c r="H71" s="14"/>
      <c r="I71" s="19"/>
      <c r="J71" s="53"/>
      <c r="K71" s="14">
        <f>IF(AND(L71="",N71=""),"",IF(L71&gt;N71,1,IF(L71=N71,"X",2)))</f>
      </c>
      <c r="L71" s="108"/>
      <c r="M71" s="43" t="s">
        <v>18</v>
      </c>
      <c r="N71" s="109"/>
      <c r="O71" s="110"/>
      <c r="P71" s="110"/>
      <c r="Q71" s="111"/>
      <c r="R71" s="28"/>
      <c r="S71" s="112"/>
      <c r="T71" s="58" t="s">
        <v>99</v>
      </c>
      <c r="U71" s="45">
        <f>IF(OR(Facit!$T$71&lt;&gt;"",Facit!$T$72&lt;&gt;"",Facit!$T$73&lt;&gt;"",Facit!$T$74&lt;&gt;""),IF(ISNA(VLOOKUP(T71,Facit!$T$71:$T$74,1,0))=0,12,0),"")</f>
      </c>
      <c r="V71" s="46" t="s">
        <v>20</v>
      </c>
      <c r="W71" s="61" t="s">
        <v>174</v>
      </c>
    </row>
    <row r="72">
      <c r="A72" s="106">
        <v>58</v>
      </c>
      <c r="B72" s="31" t="s">
        <v>14</v>
      </c>
      <c r="C72" s="32" t="s">
        <v>173</v>
      </c>
      <c r="D72" s="33" t="s">
        <v>25</v>
      </c>
      <c r="E72" s="31">
        <f>"Vinnarna 49–50 "&amp;T61&amp;"-"&amp;T62</f>
      </c>
      <c r="F72" s="14"/>
      <c r="G72" s="19"/>
      <c r="H72" s="14"/>
      <c r="I72" s="19"/>
      <c r="J72" s="53"/>
      <c r="K72" s="120">
        <f>IF(AND(L72="",N72=""),"",IF(L72&gt;N72,1,IF(L72=N72,"X",2)))</f>
      </c>
      <c r="L72" s="55"/>
      <c r="M72" s="55" t="s">
        <v>18</v>
      </c>
      <c r="N72" s="55"/>
      <c r="O72" s="110"/>
      <c r="P72" s="110"/>
      <c r="Q72" s="110"/>
      <c r="R72" s="20"/>
      <c r="S72" s="112"/>
      <c r="T72" s="58" t="s">
        <v>84</v>
      </c>
      <c r="U72" s="45">
        <f>IF(OR(Facit!$T$71&lt;&gt;"",Facit!$T$72&lt;&gt;"",Facit!$T$73&lt;&gt;"",Facit!$T$74&lt;&gt;""),IF(ISNA(VLOOKUP(T72,Facit!$T$71:$T$74,1,0))=0,12,0),"")</f>
      </c>
      <c r="V72" s="57" t="s">
        <v>20</v>
      </c>
      <c r="W72" s="61" t="s">
        <v>174</v>
      </c>
      <c r="X72" s="87" t="s">
        <v>175</v>
      </c>
    </row>
    <row r="73">
      <c r="A73" s="106">
        <v>59</v>
      </c>
      <c r="B73" s="31" t="s">
        <v>24</v>
      </c>
      <c r="C73" s="32" t="s">
        <v>176</v>
      </c>
      <c r="D73" s="33" t="s">
        <v>16</v>
      </c>
      <c r="E73" s="31">
        <f>"Vinnarna 52–51 "&amp;T64&amp;"-"&amp;T63</f>
      </c>
      <c r="F73" s="14"/>
      <c r="G73" s="19"/>
      <c r="H73" s="14"/>
      <c r="I73" s="19"/>
      <c r="J73" s="53"/>
      <c r="K73" s="14">
        <f>IF(AND(L73="",N73=""),"",IF(L73&gt;N73,1,IF(L73=N73,"X",2)))</f>
      </c>
      <c r="L73" s="115"/>
      <c r="M73" s="55" t="s">
        <v>18</v>
      </c>
      <c r="N73" s="116"/>
      <c r="O73" s="110"/>
      <c r="P73" s="110"/>
      <c r="Q73" s="111"/>
      <c r="R73" s="28"/>
      <c r="S73" s="112"/>
      <c r="T73" s="58" t="s">
        <v>50</v>
      </c>
      <c r="U73" s="45">
        <f>IF(OR(Facit!$T$71&lt;&gt;"",Facit!$T$72&lt;&gt;"",Facit!$T$73&lt;&gt;"",Facit!$T$74&lt;&gt;""),IF(ISNA(VLOOKUP(T73,Facit!$T$71:$T$74,1,0))=0,12,0),"")</f>
      </c>
      <c r="V73" s="46" t="s">
        <v>20</v>
      </c>
      <c r="W73" s="61" t="s">
        <v>174</v>
      </c>
      <c r="X73" s="87" t="s">
        <v>177</v>
      </c>
    </row>
    <row r="74">
      <c r="A74" s="90">
        <v>60</v>
      </c>
      <c r="B74" s="91" t="s">
        <v>14</v>
      </c>
      <c r="C74" s="92" t="s">
        <v>176</v>
      </c>
      <c r="D74" s="33" t="s">
        <v>25</v>
      </c>
      <c r="E74" s="91">
        <f>"Vinnarna 55–56 "&amp;T67&amp;"-"&amp;T68</f>
      </c>
      <c r="F74" s="25"/>
      <c r="G74" s="26"/>
      <c r="H74" s="25"/>
      <c r="I74" s="26"/>
      <c r="J74" s="67"/>
      <c r="K74" s="25">
        <f>IF(AND(L74="",N74=""),"",IF(L74&gt;N74,1,IF(L74=N74,"X",2)))</f>
      </c>
      <c r="L74" s="123"/>
      <c r="M74" s="124" t="s">
        <v>18</v>
      </c>
      <c r="N74" s="125"/>
      <c r="O74" s="110"/>
      <c r="P74" s="110"/>
      <c r="Q74" s="110"/>
      <c r="R74" s="20"/>
      <c r="S74" s="112"/>
      <c r="T74" s="58" t="s">
        <v>137</v>
      </c>
      <c r="U74" s="45">
        <f>IF(OR(Facit!$T$71&lt;&gt;"",Facit!$T$72&lt;&gt;"",Facit!$T$73&lt;&gt;"",Facit!$T$74&lt;&gt;""),IF(ISNA(VLOOKUP(T74,Facit!$T$71:$T$74,1,0))=0,12,0),"")</f>
      </c>
      <c r="V74" s="57" t="s">
        <v>20</v>
      </c>
      <c r="W74" s="61" t="s">
        <v>174</v>
      </c>
    </row>
    <row r="75">
      <c r="A75" s="126"/>
      <c r="B75" s="15"/>
      <c r="C75" s="14"/>
      <c r="D75" s="14"/>
      <c r="E75" s="15"/>
      <c r="F75" s="14"/>
      <c r="G75" s="19"/>
      <c r="H75" s="14"/>
      <c r="I75" s="19"/>
      <c r="J75" s="17"/>
      <c r="K75" s="15"/>
      <c r="L75" s="15"/>
      <c r="M75" s="14"/>
      <c r="N75" s="15"/>
      <c r="O75" s="15"/>
      <c r="P75" s="15"/>
      <c r="Q75" s="28"/>
      <c r="R75" s="28"/>
      <c r="S75" s="17"/>
      <c r="T75" s="15"/>
      <c r="U75" s="21"/>
      <c r="V75" s="21"/>
      <c r="W75" s="17"/>
    </row>
    <row r="76">
      <c r="A76" s="102" t="s">
        <v>178</v>
      </c>
      <c r="B76" s="103"/>
      <c r="C76" s="25"/>
      <c r="D76" s="25"/>
      <c r="E76" s="24"/>
      <c r="F76" s="25"/>
      <c r="G76" s="26"/>
      <c r="H76" s="25"/>
      <c r="I76" s="26"/>
      <c r="J76" s="27"/>
      <c r="K76" s="24"/>
      <c r="L76" s="24"/>
      <c r="M76" s="14"/>
      <c r="N76" s="15"/>
      <c r="O76" s="15"/>
      <c r="P76" s="15"/>
      <c r="Q76" s="28"/>
      <c r="R76" s="28"/>
      <c r="S76" s="104"/>
      <c r="T76" s="48" t="s">
        <v>179</v>
      </c>
      <c r="U76" s="21"/>
      <c r="V76" s="21"/>
      <c r="W76" s="17"/>
    </row>
    <row r="77">
      <c r="A77" s="106">
        <v>61</v>
      </c>
      <c r="B77" s="31" t="s">
        <v>24</v>
      </c>
      <c r="C77" s="32" t="s">
        <v>180</v>
      </c>
      <c r="D77" s="33" t="s">
        <v>25</v>
      </c>
      <c r="E77" s="31">
        <f>"Vinnarna 58–57 "&amp;T72&amp;"-"&amp;T71</f>
      </c>
      <c r="F77" s="14"/>
      <c r="G77" s="19"/>
      <c r="H77" s="14"/>
      <c r="I77" s="19"/>
      <c r="J77" s="53"/>
      <c r="K77" s="14">
        <f>IF(AND(L77="",N77=""),"",IF(L77&gt;N77,1,IF(L77=N77,"X",2)))</f>
      </c>
      <c r="L77" s="108"/>
      <c r="M77" s="43" t="s">
        <v>18</v>
      </c>
      <c r="N77" s="109"/>
      <c r="O77" s="110"/>
      <c r="P77" s="110"/>
      <c r="Q77" s="111"/>
      <c r="R77" s="28"/>
      <c r="S77" s="112"/>
      <c r="T77" s="58" t="s">
        <v>99</v>
      </c>
      <c r="U77" s="45">
        <f>IF(OR(Facit!$T$77&lt;&gt;"",Facit!$T$78&lt;&gt;""),IF(ISNA(VLOOKUP(T77,Facit!$T$77:$T$78,1,0))=0,16,0),"")</f>
      </c>
      <c r="V77" s="46" t="s">
        <v>20</v>
      </c>
      <c r="W77" s="61" t="s">
        <v>181</v>
      </c>
      <c r="X77" s="87" t="s">
        <v>182</v>
      </c>
    </row>
    <row r="78">
      <c r="A78" s="90">
        <v>62</v>
      </c>
      <c r="B78" s="91" t="s">
        <v>55</v>
      </c>
      <c r="C78" s="92" t="s">
        <v>183</v>
      </c>
      <c r="D78" s="33" t="s">
        <v>25</v>
      </c>
      <c r="E78" s="91">
        <f>"Vinnarna 59–60 "&amp;T73&amp;"-"&amp;T74</f>
      </c>
      <c r="F78" s="25"/>
      <c r="G78" s="26"/>
      <c r="H78" s="25"/>
      <c r="I78" s="26"/>
      <c r="J78" s="67"/>
      <c r="K78" s="25">
        <f>IF(AND(L78="",N78=""),"",IF(L78&gt;N78,1,IF(L78=N78,"X",2)))</f>
      </c>
      <c r="L78" s="123"/>
      <c r="M78" s="124" t="s">
        <v>18</v>
      </c>
      <c r="N78" s="125"/>
      <c r="O78" s="110"/>
      <c r="P78" s="110"/>
      <c r="Q78" s="110"/>
      <c r="R78" s="20"/>
      <c r="S78" s="112"/>
      <c r="T78" s="58" t="s">
        <v>137</v>
      </c>
      <c r="U78" s="45">
        <f>IF(OR(Facit!$T$77&lt;&gt;"",Facit!$T$78&lt;&gt;""),IF(ISNA(VLOOKUP(T78,Facit!$T$77:$T$78,1,0))=0,16,0),"")</f>
      </c>
      <c r="V78" s="57" t="s">
        <v>20</v>
      </c>
      <c r="W78" s="117" t="s">
        <v>181</v>
      </c>
      <c r="X78" s="87" t="s">
        <v>184</v>
      </c>
    </row>
    <row r="79">
      <c r="A79" s="126"/>
      <c r="B79" s="15"/>
      <c r="C79" s="14"/>
      <c r="D79" s="14"/>
      <c r="E79" s="15"/>
      <c r="F79" s="14"/>
      <c r="G79" s="19"/>
      <c r="H79" s="14"/>
      <c r="I79" s="19"/>
      <c r="J79" s="17"/>
      <c r="K79" s="15"/>
      <c r="L79" s="15"/>
      <c r="M79" s="14"/>
      <c r="N79" s="15"/>
      <c r="O79" s="15"/>
      <c r="P79" s="15"/>
      <c r="Q79" s="28"/>
      <c r="R79" s="28"/>
      <c r="S79" s="17"/>
      <c r="T79" s="15"/>
      <c r="U79" s="21"/>
      <c r="V79" s="21"/>
      <c r="W79" s="17"/>
    </row>
    <row r="80">
      <c r="A80" s="102" t="s">
        <v>185</v>
      </c>
      <c r="B80" s="103"/>
      <c r="C80" s="124"/>
      <c r="D80" s="25"/>
      <c r="E80" s="24"/>
      <c r="F80" s="128"/>
      <c r="G80" s="26"/>
      <c r="H80" s="25"/>
      <c r="I80" s="26"/>
      <c r="J80" s="27"/>
      <c r="K80" s="24"/>
      <c r="L80" s="24"/>
      <c r="M80" s="25"/>
      <c r="N80" s="24"/>
      <c r="O80" s="15"/>
      <c r="P80" s="15"/>
      <c r="Q80" s="28"/>
      <c r="R80" s="28"/>
      <c r="S80" s="104"/>
      <c r="T80" s="48" t="s">
        <v>186</v>
      </c>
      <c r="U80" s="21"/>
      <c r="V80" s="21"/>
      <c r="W80" s="17"/>
    </row>
    <row r="81">
      <c r="A81" s="129">
        <v>63</v>
      </c>
      <c r="B81" s="130" t="s">
        <v>47</v>
      </c>
      <c r="C81" s="131" t="s">
        <v>187</v>
      </c>
      <c r="D81" s="33" t="s">
        <v>25</v>
      </c>
      <c r="E81" s="130" t="s">
        <v>188</v>
      </c>
      <c r="F81" s="72"/>
      <c r="G81" s="73"/>
      <c r="H81" s="72"/>
      <c r="I81" s="73"/>
      <c r="J81" s="132" t="s">
        <v>19</v>
      </c>
      <c r="K81" s="133"/>
      <c r="L81" s="130"/>
      <c r="M81" s="134" t="s">
        <v>18</v>
      </c>
      <c r="N81" s="130"/>
      <c r="O81" s="20"/>
      <c r="P81" s="110"/>
      <c r="Q81" s="110"/>
      <c r="R81" s="20"/>
      <c r="S81" s="112"/>
      <c r="T81" s="58" t="s">
        <v>84</v>
      </c>
      <c r="U81" s="45">
        <f>IF(Facit!$T$81="","",IF(T81=Facit!$T$81,16,0))</f>
      </c>
      <c r="V81" s="46" t="s">
        <v>20</v>
      </c>
      <c r="W81" s="61" t="s">
        <v>181</v>
      </c>
      <c r="X81" s="87" t="s">
        <v>189</v>
      </c>
    </row>
    <row r="82">
      <c r="A82" s="126"/>
      <c r="B82" s="15"/>
      <c r="C82" s="14"/>
      <c r="D82" s="14"/>
      <c r="E82" s="15"/>
      <c r="F82" s="14"/>
      <c r="G82" s="19"/>
      <c r="H82" s="14"/>
      <c r="I82" s="19"/>
      <c r="J82" s="17"/>
      <c r="K82" s="15"/>
      <c r="L82" s="15"/>
      <c r="M82" s="15"/>
      <c r="N82" s="15"/>
      <c r="O82" s="15"/>
      <c r="P82" s="15"/>
      <c r="Q82" s="28"/>
      <c r="R82" s="28"/>
      <c r="S82" s="17"/>
      <c r="T82" s="15"/>
      <c r="U82" s="21"/>
      <c r="V82" s="21"/>
      <c r="W82" s="17"/>
    </row>
    <row r="83">
      <c r="A83" s="102" t="s">
        <v>190</v>
      </c>
      <c r="B83" s="103"/>
      <c r="C83" s="124"/>
      <c r="D83" s="25"/>
      <c r="E83" s="24"/>
      <c r="F83" s="14"/>
      <c r="G83" s="19"/>
      <c r="H83" s="14"/>
      <c r="I83" s="19"/>
      <c r="J83" s="27"/>
      <c r="K83" s="24"/>
      <c r="L83" s="24"/>
      <c r="M83" s="25"/>
      <c r="N83" s="24"/>
      <c r="O83" s="15"/>
      <c r="P83" s="15"/>
      <c r="Q83" s="28"/>
      <c r="R83" s="28"/>
      <c r="S83" s="104"/>
      <c r="T83" s="48" t="s">
        <v>191</v>
      </c>
      <c r="U83" s="21"/>
      <c r="V83" s="21"/>
      <c r="W83" s="17"/>
    </row>
    <row r="84">
      <c r="A84" s="129">
        <v>64</v>
      </c>
      <c r="B84" s="130" t="s">
        <v>14</v>
      </c>
      <c r="C84" s="131" t="s">
        <v>192</v>
      </c>
      <c r="D84" s="33" t="s">
        <v>25</v>
      </c>
      <c r="E84" s="130">
        <f>"Vinnarna i semifinalerna "&amp;T77&amp;"-"&amp;T78</f>
      </c>
      <c r="F84" s="72"/>
      <c r="G84" s="73"/>
      <c r="H84" s="72"/>
      <c r="I84" s="73"/>
      <c r="J84" s="132" t="s">
        <v>27</v>
      </c>
      <c r="K84" s="133"/>
      <c r="L84" s="130"/>
      <c r="M84" s="134" t="s">
        <v>18</v>
      </c>
      <c r="N84" s="130"/>
      <c r="O84" s="20"/>
      <c r="P84" s="110"/>
      <c r="Q84" s="110"/>
      <c r="R84" s="20"/>
      <c r="S84" s="112"/>
      <c r="T84" s="58" t="s">
        <v>137</v>
      </c>
      <c r="U84" s="45">
        <f>IF(Facit!$T$84="","",IF(T84=Facit!$T$84,32,0))</f>
      </c>
      <c r="V84" s="46" t="s">
        <v>20</v>
      </c>
      <c r="W84" s="61" t="s">
        <v>193</v>
      </c>
      <c r="X84" s="87" t="s">
        <v>194</v>
      </c>
    </row>
    <row r="85">
      <c r="A85" s="126"/>
      <c r="B85" s="15"/>
      <c r="C85" s="14"/>
      <c r="D85" s="14"/>
      <c r="E85" s="15"/>
      <c r="F85" s="14"/>
      <c r="G85" s="19"/>
      <c r="H85" s="14"/>
      <c r="I85" s="19"/>
      <c r="J85" s="17"/>
      <c r="K85" s="15"/>
      <c r="L85" s="15"/>
      <c r="M85" s="15"/>
      <c r="N85" s="15"/>
      <c r="O85" s="15"/>
      <c r="P85" s="15"/>
      <c r="Q85" s="28"/>
      <c r="R85" s="28"/>
      <c r="S85" s="17"/>
      <c r="T85" s="15"/>
      <c r="U85" s="21"/>
      <c r="V85" s="21"/>
      <c r="W85" s="17"/>
    </row>
    <row r="86">
      <c r="A86" s="146"/>
      <c r="B86" s="147"/>
      <c r="C86" s="138"/>
      <c r="D86" s="138"/>
      <c r="E86" s="147"/>
      <c r="F86" s="138"/>
      <c r="G86" s="139"/>
      <c r="H86" s="138"/>
      <c r="I86" s="140"/>
      <c r="J86" s="12"/>
      <c r="K86" s="48"/>
      <c r="L86" s="48"/>
      <c r="M86" s="48"/>
      <c r="N86" s="48"/>
      <c r="O86" s="48"/>
      <c r="P86" s="48"/>
      <c r="Q86" s="48"/>
      <c r="R86" s="48"/>
      <c r="S86" s="12"/>
      <c r="T86" s="93" t="s">
        <v>196</v>
      </c>
      <c r="U86" s="94">
        <f>SUM(Q4:Q58)+SUM(U5:U84)-U58</f>
      </c>
      <c r="V86" s="141" t="s">
        <v>20</v>
      </c>
      <c r="W86" s="96" t="s">
        <v>197</v>
      </c>
    </row>
  </sheetData>
  <sheetProtection selectLockedCells="1" selectUnlockedCells="1"/>
  <mergeCells>
    <mergeCell ref="G2:I2"/>
    <mergeCell ref="K2:N2"/>
    <mergeCell ref="Q2:R2"/>
    <mergeCell ref="U2:V2"/>
  </mergeCells>
  <hyperlinks>
    <hyperlink ref="X6" r:id="Rb660ca6148c54ef3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Roman,Normal"&amp;12Sida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workbookViewId="0"/>
  </sheetViews>
  <sheetFormatPr defaultRowHeight="12.75" x14ac:dyDescent="0.2"/>
  <cols>
    <col min="1" max="1" width="3.140625" customWidth="1"/>
    <col min="2" max="2" width="10.5703125" customWidth="1"/>
    <col min="3" max="3" width="5.140625" customWidth="1"/>
    <col min="4" max="4" width="4.42578125" customWidth="1"/>
    <col min="5" max="5" width="20" customWidth="1"/>
    <col min="6" max="6" width="3.5703125" customWidth="1" style="1"/>
    <col min="7" max="7" width="2.7109375" customWidth="1" style="2"/>
    <col min="8" max="8" width="2.5703125" customWidth="1" style="3"/>
    <col min="9" max="9" width="2.5703125" customWidth="1" style="4"/>
    <col min="10" max="10" width="4" customWidth="1" style="5"/>
    <col min="11" max="14" width="2.7109375" customWidth="1"/>
    <col min="15" max="16" hidden="1" width="0" customWidth="1"/>
    <col min="17" max="18" width="2.7109375" customWidth="1"/>
    <col min="19" max="19" width="3.85546875" customWidth="1"/>
    <col min="20" max="20" width="19.28515625" customWidth="1"/>
    <col min="21" max="21" width="2.85546875" customWidth="1"/>
    <col min="22" max="22" width="2" customWidth="1"/>
    <col min="23" max="23" width="3.85546875" customWidth="1"/>
    <col min="24" max="24" width="32.28515625" customWidth="1"/>
  </cols>
  <sheetData>
    <row r="1" s="6" customFormat="1">
      <c r="B1" s="6" t="s">
        <v>0</v>
      </c>
      <c r="F1" s="7"/>
      <c r="G1" s="8"/>
      <c r="H1" s="9"/>
      <c r="I1" s="10"/>
      <c r="J1" s="11"/>
    </row>
    <row r="2" ht="12" customHeight="1">
      <c r="A2" s="12"/>
      <c r="B2" s="13" t="s">
        <v>1</v>
      </c>
      <c r="C2" s="14" t="s">
        <v>2</v>
      </c>
      <c r="D2" s="14" t="s">
        <v>3</v>
      </c>
      <c r="E2" s="15" t="s">
        <v>4</v>
      </c>
      <c r="F2" s="16" t="s">
        <v>5</v>
      </c>
      <c r="G2" s="155" t="s">
        <v>6</v>
      </c>
      <c r="H2" s="155"/>
      <c r="I2" s="155"/>
      <c r="J2" s="17" t="s">
        <v>7</v>
      </c>
      <c r="K2" s="156" t="s">
        <v>8</v>
      </c>
      <c r="L2" s="156"/>
      <c r="M2" s="156"/>
      <c r="N2" s="156"/>
      <c r="O2" s="18"/>
      <c r="P2" s="18"/>
      <c r="Q2" s="157" t="s">
        <v>9</v>
      </c>
      <c r="R2" s="157"/>
      <c r="S2" s="17" t="s">
        <v>10</v>
      </c>
      <c r="T2" s="20"/>
      <c r="U2" s="158" t="s">
        <v>9</v>
      </c>
      <c r="V2" s="158"/>
      <c r="W2" s="17" t="s">
        <v>10</v>
      </c>
      <c r="X2" s="22" t="s">
        <v>11</v>
      </c>
    </row>
    <row r="3" ht="12" customHeight="1">
      <c r="A3" s="23" t="s">
        <v>12</v>
      </c>
      <c r="B3" s="24"/>
      <c r="C3" s="25"/>
      <c r="D3" s="25"/>
      <c r="E3" s="24"/>
      <c r="F3" s="25"/>
      <c r="G3" s="26"/>
      <c r="H3" s="25"/>
      <c r="I3" s="26"/>
      <c r="J3" s="27"/>
      <c r="K3" s="15"/>
      <c r="L3" s="14"/>
      <c r="M3" s="14"/>
      <c r="N3" s="14"/>
      <c r="O3" s="14"/>
      <c r="P3" s="14"/>
      <c r="Q3" s="28"/>
      <c r="R3" s="28"/>
      <c r="S3" s="17"/>
      <c r="T3" s="15"/>
      <c r="U3" s="21"/>
      <c r="V3" s="21"/>
      <c r="W3" s="17"/>
      <c r="X3" s="29" t="s">
        <v>13</v>
      </c>
    </row>
    <row r="4" ht="12" customHeight="1">
      <c r="A4" s="30">
        <v>1</v>
      </c>
      <c r="B4" s="31" t="s">
        <v>14</v>
      </c>
      <c r="C4" s="32" t="s">
        <v>15</v>
      </c>
      <c r="D4" s="33" t="s">
        <v>16</v>
      </c>
      <c r="E4" s="31" t="s">
        <v>17</v>
      </c>
      <c r="F4" s="34">
        <f ref="F4:F9" t="shared" si="0">(IF(G4="","",IF(G4&gt;I4,1,IF(G4=I4,"X",2))))</f>
      </c>
      <c r="G4" s="35">
        <v>1</v>
      </c>
      <c r="H4" s="36" t="s">
        <v>18</v>
      </c>
      <c r="I4" s="37">
        <v>2</v>
      </c>
      <c r="J4" s="38" t="s">
        <v>19</v>
      </c>
      <c r="K4" s="39">
        <f ref="K4:K9" t="shared" si="1">IF(AND(L4="",N4=""),"",IF(L4&gt;N4,1,IF(L4=N4,"X",2)))</f>
      </c>
      <c r="L4" s="40">
        <f>IF(Facit!L4="","",Facit!L4)</f>
      </c>
      <c r="M4" s="41" t="s">
        <v>18</v>
      </c>
      <c r="N4" s="42">
        <f>IF(Facit!N4="","",Facit!N4)</f>
      </c>
      <c r="O4" s="43">
        <f ref="O4:O9" t="shared" si="2">IF(F4=K4,3,0)</f>
      </c>
      <c r="P4" s="44">
        <f ref="P4:P9" t="shared" si="3">IF(AND(L4="",N4=""),0,(IF(AND(L4=G4,N4=I4),2,IF(OR(L4=G4,N4=I4),1,0))))</f>
      </c>
      <c r="Q4" s="45">
        <f ref="Q4:Q9" t="shared" si="4">IF(AND(L4="",N4=""),0,SUM(O4:P4))</f>
      </c>
      <c r="R4" s="46" t="s">
        <v>20</v>
      </c>
      <c r="S4" s="47" t="s">
        <v>21</v>
      </c>
      <c r="T4" s="48" t="s">
        <v>22</v>
      </c>
      <c r="U4" s="49"/>
      <c r="V4" s="49"/>
      <c r="W4" s="50"/>
      <c r="X4" s="51" t="s">
        <v>213</v>
      </c>
    </row>
    <row r="5" ht="12" customHeight="1">
      <c r="A5" s="30">
        <v>2</v>
      </c>
      <c r="B5" s="31" t="s">
        <v>24</v>
      </c>
      <c r="C5" s="32" t="s">
        <v>15</v>
      </c>
      <c r="D5" s="52" t="s">
        <v>25</v>
      </c>
      <c r="E5" s="31" t="s">
        <v>26</v>
      </c>
      <c r="F5" s="34">
        <f t="shared" si="0"/>
      </c>
      <c r="G5" s="35">
        <v>1</v>
      </c>
      <c r="H5" s="36" t="s">
        <v>18</v>
      </c>
      <c r="I5" s="37">
        <v>3</v>
      </c>
      <c r="J5" s="53" t="s">
        <v>27</v>
      </c>
      <c r="K5" s="39">
        <f t="shared" si="1"/>
      </c>
      <c r="L5" s="54">
        <f>IF(Facit!L5="","",Facit!L5)</f>
      </c>
      <c r="M5" s="55" t="s">
        <v>18</v>
      </c>
      <c r="N5" s="56">
        <f>IF(Facit!N5="","",Facit!N5)</f>
      </c>
      <c r="O5" s="43">
        <f t="shared" si="2"/>
      </c>
      <c r="P5" s="44">
        <f t="shared" si="3"/>
      </c>
      <c r="Q5" s="45">
        <f t="shared" si="4"/>
      </c>
      <c r="R5" s="57" t="s">
        <v>20</v>
      </c>
      <c r="S5" s="47" t="s">
        <v>21</v>
      </c>
      <c r="T5" s="58" t="s">
        <v>199</v>
      </c>
      <c r="U5" s="59">
        <f>IF(AND(Facit!T5="",Facit!T6=""),"",IF(T5=Facit!T5,5,IF(T5=Facit!T6,3,0)))</f>
      </c>
      <c r="V5" s="60" t="s">
        <v>20</v>
      </c>
      <c r="W5" s="61" t="s">
        <v>21</v>
      </c>
      <c r="X5" s="62"/>
    </row>
    <row r="6" ht="12" customHeight="1">
      <c r="A6" s="30">
        <v>17</v>
      </c>
      <c r="B6" s="31" t="s">
        <v>29</v>
      </c>
      <c r="C6" s="32" t="s">
        <v>30</v>
      </c>
      <c r="D6" s="52" t="s">
        <v>25</v>
      </c>
      <c r="E6" s="31" t="s">
        <v>31</v>
      </c>
      <c r="F6" s="34">
        <f t="shared" si="0"/>
      </c>
      <c r="G6" s="35">
        <v>2</v>
      </c>
      <c r="H6" s="36" t="s">
        <v>18</v>
      </c>
      <c r="I6" s="37">
        <v>2</v>
      </c>
      <c r="J6" s="53" t="s">
        <v>19</v>
      </c>
      <c r="K6" s="39">
        <f t="shared" si="1"/>
      </c>
      <c r="L6" s="54">
        <f>IF(Facit!L6="","",Facit!L6)</f>
      </c>
      <c r="M6" s="55" t="s">
        <v>18</v>
      </c>
      <c r="N6" s="56">
        <f>IF(Facit!N6="","",Facit!N6)</f>
      </c>
      <c r="O6" s="43">
        <f t="shared" si="2"/>
      </c>
      <c r="P6" s="44">
        <f t="shared" si="3"/>
      </c>
      <c r="Q6" s="45">
        <f t="shared" si="4"/>
      </c>
      <c r="R6" s="57" t="s">
        <v>20</v>
      </c>
      <c r="S6" s="47" t="s">
        <v>21</v>
      </c>
      <c r="T6" s="58" t="s">
        <v>200</v>
      </c>
      <c r="U6" s="59">
        <f>IF(AND(Facit!T5="",Facit!T6=""),"",IF(T6=Facit!T6,5,IF(T6=Facit!T5,3,0)))</f>
      </c>
      <c r="V6" s="63" t="s">
        <v>20</v>
      </c>
      <c r="W6" s="61" t="s">
        <v>21</v>
      </c>
      <c r="X6" s="51" t="s">
        <v>201</v>
      </c>
    </row>
    <row r="7" ht="12" customHeight="1">
      <c r="A7" s="30">
        <v>18</v>
      </c>
      <c r="B7" s="31" t="s">
        <v>34</v>
      </c>
      <c r="C7" s="32" t="s">
        <v>35</v>
      </c>
      <c r="D7" s="52" t="s">
        <v>25</v>
      </c>
      <c r="E7" s="31" t="s">
        <v>36</v>
      </c>
      <c r="F7" s="34">
        <f t="shared" si="0"/>
      </c>
      <c r="G7" s="35">
        <v>3</v>
      </c>
      <c r="H7" s="36" t="s">
        <v>18</v>
      </c>
      <c r="I7" s="37">
        <v>1</v>
      </c>
      <c r="J7" s="53" t="s">
        <v>27</v>
      </c>
      <c r="K7" s="39">
        <f t="shared" si="1"/>
      </c>
      <c r="L7" s="54">
        <f>IF(Facit!L7="","",Facit!L7)</f>
      </c>
      <c r="M7" s="55" t="s">
        <v>18</v>
      </c>
      <c r="N7" s="56">
        <f>IF(Facit!N7="","",Facit!N7)</f>
      </c>
      <c r="O7" s="43">
        <f t="shared" si="2"/>
      </c>
      <c r="P7" s="44">
        <f t="shared" si="3"/>
      </c>
      <c r="Q7" s="45">
        <f t="shared" si="4"/>
      </c>
      <c r="R7" s="57" t="s">
        <v>20</v>
      </c>
      <c r="S7" s="47" t="s">
        <v>21</v>
      </c>
      <c r="T7" s="20"/>
      <c r="U7" s="21"/>
      <c r="V7" s="21"/>
      <c r="W7" s="17"/>
      <c r="X7" s="62"/>
    </row>
    <row r="8" ht="12" customHeight="1">
      <c r="A8" s="64">
        <v>33</v>
      </c>
      <c r="B8" s="31" t="s">
        <v>37</v>
      </c>
      <c r="C8" s="32" t="s">
        <v>38</v>
      </c>
      <c r="D8" s="52" t="s">
        <v>16</v>
      </c>
      <c r="E8" s="31" t="s">
        <v>39</v>
      </c>
      <c r="F8" s="34">
        <f t="shared" si="0"/>
      </c>
      <c r="G8" s="35">
        <v>1</v>
      </c>
      <c r="H8" s="36" t="s">
        <v>18</v>
      </c>
      <c r="I8" s="37">
        <v>2</v>
      </c>
      <c r="J8" s="53" t="s">
        <v>27</v>
      </c>
      <c r="K8" s="39">
        <f t="shared" si="1"/>
      </c>
      <c r="L8" s="54">
        <f>IF(Facit!L8="","",Facit!L8)</f>
      </c>
      <c r="M8" s="55" t="s">
        <v>18</v>
      </c>
      <c r="N8" s="56">
        <f>IF(Facit!N8="","",Facit!N8)</f>
      </c>
      <c r="O8" s="43">
        <f t="shared" si="2"/>
      </c>
      <c r="P8" s="44">
        <f t="shared" si="3"/>
      </c>
      <c r="Q8" s="45">
        <f t="shared" si="4"/>
      </c>
      <c r="R8" s="57" t="s">
        <v>20</v>
      </c>
      <c r="S8" s="47" t="s">
        <v>21</v>
      </c>
      <c r="T8" s="20"/>
      <c r="U8" s="21"/>
      <c r="V8" s="21"/>
      <c r="W8" s="17"/>
      <c r="X8" s="65" t="s">
        <v>202</v>
      </c>
    </row>
    <row r="9" ht="12" customHeight="1">
      <c r="A9" s="30">
        <v>34</v>
      </c>
      <c r="B9" s="31" t="s">
        <v>41</v>
      </c>
      <c r="C9" s="32" t="s">
        <v>38</v>
      </c>
      <c r="D9" s="66" t="s">
        <v>16</v>
      </c>
      <c r="E9" s="31" t="s">
        <v>42</v>
      </c>
      <c r="F9" s="34">
        <f t="shared" si="0"/>
      </c>
      <c r="G9" s="35">
        <v>4</v>
      </c>
      <c r="H9" s="36" t="s">
        <v>18</v>
      </c>
      <c r="I9" s="37">
        <v>0</v>
      </c>
      <c r="J9" s="67" t="s">
        <v>27</v>
      </c>
      <c r="K9" s="39">
        <f t="shared" si="1"/>
      </c>
      <c r="L9" s="68">
        <f>IF(Facit!L9="","",Facit!L9)</f>
      </c>
      <c r="M9" s="69" t="s">
        <v>18</v>
      </c>
      <c r="N9" s="70">
        <f>IF(Facit!N9="","",Facit!N9)</f>
      </c>
      <c r="O9" s="43">
        <f t="shared" si="2"/>
      </c>
      <c r="P9" s="44">
        <f t="shared" si="3"/>
      </c>
      <c r="Q9" s="45">
        <f t="shared" si="4"/>
      </c>
      <c r="R9" s="57" t="s">
        <v>20</v>
      </c>
      <c r="S9" s="47" t="s">
        <v>21</v>
      </c>
      <c r="T9" s="20"/>
      <c r="U9" s="21"/>
      <c r="V9" s="21"/>
      <c r="W9" s="17"/>
    </row>
    <row r="10" ht="12" customHeight="1">
      <c r="A10" s="23" t="s">
        <v>43</v>
      </c>
      <c r="B10" s="71"/>
      <c r="C10" s="72"/>
      <c r="D10" s="72"/>
      <c r="E10" s="71"/>
      <c r="F10" s="72"/>
      <c r="G10" s="73"/>
      <c r="H10" s="72"/>
      <c r="I10" s="73"/>
      <c r="J10" s="74"/>
      <c r="K10" s="75"/>
      <c r="L10" s="54">
        <f>IF(Facit!L10="","",Facit!L10)</f>
      </c>
      <c r="M10" s="76"/>
      <c r="N10" s="56">
        <f>IF(Facit!N10="","",Facit!N10)</f>
      </c>
      <c r="O10" s="76"/>
      <c r="P10" s="76"/>
      <c r="Q10" s="77"/>
      <c r="R10" s="28"/>
      <c r="S10" s="17"/>
      <c r="T10" s="15"/>
      <c r="U10" s="21"/>
      <c r="V10" s="21"/>
      <c r="W10" s="17"/>
    </row>
    <row r="11" ht="12" customHeight="1">
      <c r="A11" s="30">
        <v>3</v>
      </c>
      <c r="B11" s="31" t="s">
        <v>14</v>
      </c>
      <c r="C11" s="32" t="s">
        <v>44</v>
      </c>
      <c r="D11" s="33" t="s">
        <v>16</v>
      </c>
      <c r="E11" s="31" t="s">
        <v>45</v>
      </c>
      <c r="F11" s="34">
        <f ref="F11:F16" t="shared" si="5">(IF(G11="","",IF(G11&gt;I11,1,IF(G11=I11,"X",2))))</f>
      </c>
      <c r="G11" s="35">
        <v>3</v>
      </c>
      <c r="H11" s="36" t="s">
        <v>18</v>
      </c>
      <c r="I11" s="37">
        <v>0</v>
      </c>
      <c r="J11" s="78" t="s">
        <v>19</v>
      </c>
      <c r="K11" s="39">
        <f ref="K11:K16" t="shared" si="6">IF(AND(L11="",N11=""),"",IF(L11&gt;N11,1,IF(L11=N11,"X",2)))</f>
      </c>
      <c r="L11" s="40">
        <f>IF(Facit!L11="","",Facit!L11)</f>
      </c>
      <c r="M11" s="41" t="s">
        <v>18</v>
      </c>
      <c r="N11" s="42">
        <f>IF(Facit!N11="","",Facit!N11)</f>
      </c>
      <c r="O11" s="43">
        <f ref="O11:O16" t="shared" si="7">IF(F11=K11,3,0)</f>
      </c>
      <c r="P11" s="44">
        <f ref="P11:P16" t="shared" si="8">IF(AND(L11="",N11=""),0,(IF(AND(L11=G11,N11=I11),2,IF(OR(L11=G11,N11=I11),1,0))))</f>
      </c>
      <c r="Q11" s="45">
        <f ref="Q11:Q16" t="shared" si="9">IF(AND(L11="",N11=""),0,SUM(O11:P11))</f>
      </c>
      <c r="R11" s="46" t="s">
        <v>20</v>
      </c>
      <c r="S11" s="47" t="s">
        <v>21</v>
      </c>
      <c r="T11" s="48" t="s">
        <v>46</v>
      </c>
      <c r="U11" s="49"/>
      <c r="V11" s="49"/>
      <c r="W11" s="50"/>
      <c r="X11" s="79"/>
    </row>
    <row r="12" ht="12" customHeight="1">
      <c r="A12" s="30">
        <v>4</v>
      </c>
      <c r="B12" s="31" t="s">
        <v>47</v>
      </c>
      <c r="C12" s="32" t="s">
        <v>44</v>
      </c>
      <c r="D12" s="52" t="s">
        <v>48</v>
      </c>
      <c r="E12" s="31" t="s">
        <v>49</v>
      </c>
      <c r="F12" s="34">
        <f t="shared" si="5"/>
      </c>
      <c r="G12" s="35">
        <v>1</v>
      </c>
      <c r="H12" s="36" t="s">
        <v>18</v>
      </c>
      <c r="I12" s="37">
        <v>1</v>
      </c>
      <c r="J12" s="78" t="s">
        <v>27</v>
      </c>
      <c r="K12" s="39">
        <f t="shared" si="6"/>
      </c>
      <c r="L12" s="54">
        <f>IF(Facit!L12="","",Facit!L12)</f>
      </c>
      <c r="M12" s="55" t="s">
        <v>18</v>
      </c>
      <c r="N12" s="56">
        <f>IF(Facit!N12="","",Facit!N12)</f>
      </c>
      <c r="O12" s="43">
        <f t="shared" si="7"/>
      </c>
      <c r="P12" s="44">
        <f t="shared" si="8"/>
      </c>
      <c r="Q12" s="45">
        <f t="shared" si="9"/>
      </c>
      <c r="R12" s="57" t="s">
        <v>20</v>
      </c>
      <c r="S12" s="47" t="s">
        <v>21</v>
      </c>
      <c r="T12" s="58" t="s">
        <v>50</v>
      </c>
      <c r="U12" s="59">
        <f>IF(AND(Facit!T12="",Facit!T13=""),"",IF(T12=Facit!T12,5,IF(T12=Facit!T13,3,0)))</f>
      </c>
      <c r="V12" s="60" t="s">
        <v>20</v>
      </c>
      <c r="W12" s="61" t="s">
        <v>21</v>
      </c>
    </row>
    <row r="13" ht="12" customHeight="1">
      <c r="A13" s="30">
        <v>19</v>
      </c>
      <c r="B13" s="31" t="s">
        <v>41</v>
      </c>
      <c r="C13" s="32" t="s">
        <v>51</v>
      </c>
      <c r="D13" s="52" t="s">
        <v>16</v>
      </c>
      <c r="E13" s="31" t="s">
        <v>52</v>
      </c>
      <c r="F13" s="34">
        <f t="shared" si="5"/>
      </c>
      <c r="G13" s="35">
        <v>1</v>
      </c>
      <c r="H13" s="36" t="s">
        <v>18</v>
      </c>
      <c r="I13" s="37">
        <v>2</v>
      </c>
      <c r="J13" s="78" t="s">
        <v>19</v>
      </c>
      <c r="K13" s="39">
        <f t="shared" si="6"/>
      </c>
      <c r="L13" s="54">
        <f>IF(Facit!L13="","",Facit!L13)</f>
      </c>
      <c r="M13" s="55" t="s">
        <v>18</v>
      </c>
      <c r="N13" s="56">
        <f>IF(Facit!N13="","",Facit!N13)</f>
      </c>
      <c r="O13" s="43">
        <f t="shared" si="7"/>
      </c>
      <c r="P13" s="44">
        <f t="shared" si="8"/>
      </c>
      <c r="Q13" s="45">
        <f t="shared" si="9"/>
      </c>
      <c r="R13" s="57" t="s">
        <v>20</v>
      </c>
      <c r="S13" s="47" t="s">
        <v>21</v>
      </c>
      <c r="T13" s="58" t="s">
        <v>53</v>
      </c>
      <c r="U13" s="59">
        <f>IF(AND(Facit!T12="",Facit!T13=""),"",IF(T13=Facit!T13,5,IF(T13=Facit!T12,3,0)))</f>
      </c>
      <c r="V13" s="63" t="s">
        <v>20</v>
      </c>
      <c r="W13" s="61" t="s">
        <v>21</v>
      </c>
    </row>
    <row r="14" ht="12" customHeight="1">
      <c r="A14" s="30">
        <v>20</v>
      </c>
      <c r="B14" s="31" t="s">
        <v>14</v>
      </c>
      <c r="C14" s="32" t="s">
        <v>51</v>
      </c>
      <c r="D14" s="52" t="s">
        <v>48</v>
      </c>
      <c r="E14" s="31" t="s">
        <v>54</v>
      </c>
      <c r="F14" s="34">
        <f t="shared" si="5"/>
      </c>
      <c r="G14" s="35">
        <v>3</v>
      </c>
      <c r="H14" s="36" t="s">
        <v>18</v>
      </c>
      <c r="I14" s="37">
        <v>1</v>
      </c>
      <c r="J14" s="78" t="s">
        <v>27</v>
      </c>
      <c r="K14" s="39">
        <f t="shared" si="6"/>
      </c>
      <c r="L14" s="54">
        <f>IF(Facit!L14="","",Facit!L14)</f>
      </c>
      <c r="M14" s="55" t="s">
        <v>18</v>
      </c>
      <c r="N14" s="56">
        <f>IF(Facit!N14="","",Facit!N14)</f>
      </c>
      <c r="O14" s="43">
        <f t="shared" si="7"/>
      </c>
      <c r="P14" s="44">
        <f t="shared" si="8"/>
      </c>
      <c r="Q14" s="45">
        <f t="shared" si="9"/>
      </c>
      <c r="R14" s="57" t="s">
        <v>20</v>
      </c>
      <c r="S14" s="47" t="s">
        <v>21</v>
      </c>
      <c r="T14" s="20"/>
      <c r="U14" s="21"/>
      <c r="V14" s="21"/>
      <c r="W14" s="17"/>
    </row>
    <row r="15" ht="12" customHeight="1">
      <c r="A15" s="64">
        <v>35</v>
      </c>
      <c r="B15" s="31" t="s">
        <v>55</v>
      </c>
      <c r="C15" s="32" t="s">
        <v>38</v>
      </c>
      <c r="D15" s="52" t="s">
        <v>25</v>
      </c>
      <c r="E15" s="31" t="s">
        <v>56</v>
      </c>
      <c r="F15" s="34">
        <f t="shared" si="5"/>
      </c>
      <c r="G15" s="35">
        <v>2</v>
      </c>
      <c r="H15" s="36" t="s">
        <v>18</v>
      </c>
      <c r="I15" s="37">
        <v>2</v>
      </c>
      <c r="J15" s="78" t="s">
        <v>19</v>
      </c>
      <c r="K15" s="39">
        <f t="shared" si="6"/>
      </c>
      <c r="L15" s="54">
        <f>IF(Facit!L15="","",Facit!L15)</f>
      </c>
      <c r="M15" s="55" t="s">
        <v>18</v>
      </c>
      <c r="N15" s="56">
        <f>IF(Facit!N15="","",Facit!N15)</f>
      </c>
      <c r="O15" s="43">
        <f t="shared" si="7"/>
      </c>
      <c r="P15" s="44">
        <f t="shared" si="8"/>
      </c>
      <c r="Q15" s="45">
        <f t="shared" si="9"/>
      </c>
      <c r="R15" s="57" t="s">
        <v>20</v>
      </c>
      <c r="S15" s="47" t="s">
        <v>21</v>
      </c>
      <c r="T15" s="20"/>
      <c r="U15" s="21"/>
      <c r="V15" s="21"/>
      <c r="W15" s="17"/>
      <c r="X15" s="80" t="s">
        <v>57</v>
      </c>
    </row>
    <row r="16" ht="12" customHeight="1">
      <c r="A16" s="30">
        <v>36</v>
      </c>
      <c r="B16" s="31" t="s">
        <v>34</v>
      </c>
      <c r="C16" s="32" t="s">
        <v>38</v>
      </c>
      <c r="D16" s="52" t="s">
        <v>25</v>
      </c>
      <c r="E16" s="31" t="s">
        <v>58</v>
      </c>
      <c r="F16" s="34">
        <f t="shared" si="5"/>
      </c>
      <c r="G16" s="35">
        <v>0</v>
      </c>
      <c r="H16" s="36" t="s">
        <v>18</v>
      </c>
      <c r="I16" s="37">
        <v>2</v>
      </c>
      <c r="J16" s="78" t="s">
        <v>19</v>
      </c>
      <c r="K16" s="39">
        <f t="shared" si="6"/>
      </c>
      <c r="L16" s="68">
        <f>IF(Facit!L16="","",Facit!L16)</f>
      </c>
      <c r="M16" s="69" t="s">
        <v>18</v>
      </c>
      <c r="N16" s="70">
        <f>IF(Facit!N16="","",Facit!N16)</f>
      </c>
      <c r="O16" s="43">
        <f t="shared" si="7"/>
      </c>
      <c r="P16" s="44">
        <f t="shared" si="8"/>
      </c>
      <c r="Q16" s="45">
        <f t="shared" si="9"/>
      </c>
      <c r="R16" s="57" t="s">
        <v>20</v>
      </c>
      <c r="S16" s="47" t="s">
        <v>21</v>
      </c>
      <c r="T16" s="20"/>
      <c r="U16" s="21"/>
      <c r="V16" s="21"/>
      <c r="W16" s="17"/>
      <c r="X16" s="145"/>
    </row>
    <row r="17" ht="12" customHeight="1">
      <c r="A17" s="23" t="s">
        <v>59</v>
      </c>
      <c r="B17" s="71"/>
      <c r="C17" s="72"/>
      <c r="D17" s="72"/>
      <c r="E17" s="71"/>
      <c r="F17" s="72"/>
      <c r="G17" s="73"/>
      <c r="H17" s="72"/>
      <c r="I17" s="73"/>
      <c r="J17" s="74"/>
      <c r="K17" s="75"/>
      <c r="L17" s="54">
        <f>IF(Facit!L17="","",Facit!L17)</f>
      </c>
      <c r="M17" s="76"/>
      <c r="N17" s="56">
        <f>IF(Facit!N17="","",Facit!N17)</f>
      </c>
      <c r="O17" s="76"/>
      <c r="P17" s="76"/>
      <c r="Q17" s="77"/>
      <c r="R17" s="28"/>
      <c r="S17" s="17"/>
      <c r="T17" s="15"/>
      <c r="U17" s="21"/>
      <c r="V17" s="21"/>
      <c r="W17" s="17"/>
    </row>
    <row r="18" ht="12" customHeight="1">
      <c r="A18" s="30">
        <v>5</v>
      </c>
      <c r="B18" s="31" t="s">
        <v>37</v>
      </c>
      <c r="C18" s="32" t="s">
        <v>44</v>
      </c>
      <c r="D18" s="33" t="s">
        <v>25</v>
      </c>
      <c r="E18" s="31" t="s">
        <v>60</v>
      </c>
      <c r="F18" s="34">
        <f ref="F18:F23" t="shared" si="10">(IF(G18="","",IF(G18&gt;I18,1,IF(G18=I18,"X",2))))</f>
      </c>
      <c r="G18" s="35">
        <v>1</v>
      </c>
      <c r="H18" s="36" t="s">
        <v>18</v>
      </c>
      <c r="I18" s="37">
        <v>0</v>
      </c>
      <c r="J18" s="78" t="s">
        <v>19</v>
      </c>
      <c r="K18" s="39">
        <f ref="K18:K23" t="shared" si="11">IF(AND(L18="",N18=""),"",IF(L18&gt;N18,1,IF(L18=N18,"X",2)))</f>
      </c>
      <c r="L18" s="40">
        <f>IF(Facit!L18="","",Facit!L18)</f>
      </c>
      <c r="M18" s="41" t="s">
        <v>18</v>
      </c>
      <c r="N18" s="42">
        <f>IF(Facit!N18="","",Facit!N18)</f>
      </c>
      <c r="O18" s="43">
        <f ref="O18:O23" t="shared" si="12">IF(F18=K18,3,0)</f>
      </c>
      <c r="P18" s="44">
        <f ref="P18:P23" t="shared" si="13">IF(AND(L18="",N18=""),0,(IF(AND(L18=G18,N18=I18),2,IF(OR(L18=G18,N18=I18),1,0))))</f>
      </c>
      <c r="Q18" s="45">
        <f ref="Q18:Q23" t="shared" si="14">IF(AND(L18="",N18=""),0,SUM(O18:P18))</f>
      </c>
      <c r="R18" s="46" t="s">
        <v>20</v>
      </c>
      <c r="S18" s="47" t="s">
        <v>21</v>
      </c>
      <c r="T18" s="48" t="s">
        <v>61</v>
      </c>
      <c r="U18" s="49"/>
      <c r="V18" s="49"/>
      <c r="W18" s="50"/>
    </row>
    <row r="19" ht="12" customHeight="1">
      <c r="A19" s="30">
        <v>6</v>
      </c>
      <c r="B19" s="31" t="s">
        <v>34</v>
      </c>
      <c r="C19" s="32" t="s">
        <v>62</v>
      </c>
      <c r="D19" s="52" t="s">
        <v>48</v>
      </c>
      <c r="E19" s="31" t="s">
        <v>63</v>
      </c>
      <c r="F19" s="34">
        <f t="shared" si="10"/>
      </c>
      <c r="G19" s="35">
        <v>1</v>
      </c>
      <c r="H19" s="36" t="s">
        <v>18</v>
      </c>
      <c r="I19" s="37">
        <v>2</v>
      </c>
      <c r="J19" s="78" t="s">
        <v>27</v>
      </c>
      <c r="K19" s="39">
        <f t="shared" si="11"/>
      </c>
      <c r="L19" s="54">
        <f>IF(Facit!L19="","",Facit!L19)</f>
      </c>
      <c r="M19" s="55" t="s">
        <v>18</v>
      </c>
      <c r="N19" s="56">
        <f>IF(Facit!N19="","",Facit!N19)</f>
      </c>
      <c r="O19" s="43">
        <f t="shared" si="12"/>
      </c>
      <c r="P19" s="44">
        <f t="shared" si="13"/>
      </c>
      <c r="Q19" s="45">
        <f t="shared" si="14"/>
      </c>
      <c r="R19" s="57" t="s">
        <v>20</v>
      </c>
      <c r="S19" s="47" t="s">
        <v>21</v>
      </c>
      <c r="T19" s="58" t="s">
        <v>203</v>
      </c>
      <c r="U19" s="59">
        <f>IF(AND(Facit!T19="",Facit!T20=""),"",IF(T19=Facit!T19,5,IF(T19=Facit!T20,3,0)))</f>
      </c>
      <c r="V19" s="60" t="s">
        <v>20</v>
      </c>
      <c r="W19" s="61" t="s">
        <v>21</v>
      </c>
      <c r="X19" s="81" t="s">
        <v>65</v>
      </c>
    </row>
    <row r="20" ht="12" customHeight="1">
      <c r="A20" s="30">
        <v>22</v>
      </c>
      <c r="B20" s="31" t="s">
        <v>14</v>
      </c>
      <c r="C20" s="32" t="s">
        <v>66</v>
      </c>
      <c r="D20" s="52" t="s">
        <v>16</v>
      </c>
      <c r="E20" s="31" t="s">
        <v>67</v>
      </c>
      <c r="F20" s="34">
        <f t="shared" si="10"/>
      </c>
      <c r="G20" s="35">
        <v>1</v>
      </c>
      <c r="H20" s="36" t="s">
        <v>18</v>
      </c>
      <c r="I20" s="37">
        <v>3</v>
      </c>
      <c r="J20" s="78" t="s">
        <v>27</v>
      </c>
      <c r="K20" s="39">
        <f t="shared" si="11"/>
      </c>
      <c r="L20" s="54">
        <f>IF(Facit!L20="","",Facit!L20)</f>
      </c>
      <c r="M20" s="55" t="s">
        <v>18</v>
      </c>
      <c r="N20" s="56">
        <f>IF(Facit!N20="","",Facit!N20)</f>
      </c>
      <c r="O20" s="43">
        <f t="shared" si="12"/>
      </c>
      <c r="P20" s="44">
        <f t="shared" si="13"/>
      </c>
      <c r="Q20" s="45">
        <f t="shared" si="14"/>
      </c>
      <c r="R20" s="57" t="s">
        <v>20</v>
      </c>
      <c r="S20" s="47" t="s">
        <v>21</v>
      </c>
      <c r="T20" s="58" t="s">
        <v>64</v>
      </c>
      <c r="U20" s="59">
        <f>IF(AND(Facit!T19="",Facit!T20=""),"",IF(T20=Facit!T20,5,IF(T20=Facit!T19,3,0)))</f>
      </c>
      <c r="V20" s="63" t="s">
        <v>20</v>
      </c>
      <c r="W20" s="61" t="s">
        <v>21</v>
      </c>
      <c r="X20" s="82" t="s">
        <v>69</v>
      </c>
    </row>
    <row r="21" ht="12" customHeight="1">
      <c r="A21" s="30">
        <v>23</v>
      </c>
      <c r="B21" s="31" t="s">
        <v>24</v>
      </c>
      <c r="C21" s="32" t="s">
        <v>66</v>
      </c>
      <c r="D21" s="52" t="s">
        <v>25</v>
      </c>
      <c r="E21" s="31" t="s">
        <v>70</v>
      </c>
      <c r="F21" s="34">
        <f t="shared" si="10"/>
      </c>
      <c r="G21" s="35">
        <v>1</v>
      </c>
      <c r="H21" s="36" t="s">
        <v>18</v>
      </c>
      <c r="I21" s="37">
        <v>1</v>
      </c>
      <c r="J21" s="78" t="s">
        <v>19</v>
      </c>
      <c r="K21" s="39">
        <f t="shared" si="11"/>
      </c>
      <c r="L21" s="54">
        <f>IF(Facit!L21="","",Facit!L21)</f>
      </c>
      <c r="M21" s="55" t="s">
        <v>18</v>
      </c>
      <c r="N21" s="56">
        <f>IF(Facit!N21="","",Facit!N21)</f>
      </c>
      <c r="O21" s="43">
        <f t="shared" si="12"/>
      </c>
      <c r="P21" s="44">
        <f t="shared" si="13"/>
      </c>
      <c r="Q21" s="45">
        <f t="shared" si="14"/>
      </c>
      <c r="R21" s="57" t="s">
        <v>20</v>
      </c>
      <c r="S21" s="47" t="s">
        <v>21</v>
      </c>
      <c r="T21" s="20"/>
      <c r="U21" s="21"/>
      <c r="V21" s="21"/>
      <c r="W21" s="17"/>
      <c r="X21" s="82" t="s">
        <v>71</v>
      </c>
    </row>
    <row r="22" ht="12" customHeight="1">
      <c r="A22" s="30">
        <v>37</v>
      </c>
      <c r="B22" s="31" t="s">
        <v>47</v>
      </c>
      <c r="C22" s="32" t="s">
        <v>72</v>
      </c>
      <c r="D22" s="52" t="s">
        <v>16</v>
      </c>
      <c r="E22" s="31" t="s">
        <v>73</v>
      </c>
      <c r="F22" s="34">
        <f t="shared" si="10"/>
      </c>
      <c r="G22" s="35">
        <v>0</v>
      </c>
      <c r="H22" s="36" t="s">
        <v>18</v>
      </c>
      <c r="I22" s="37">
        <v>0</v>
      </c>
      <c r="J22" s="78" t="s">
        <v>19</v>
      </c>
      <c r="K22" s="39">
        <f t="shared" si="11"/>
      </c>
      <c r="L22" s="54">
        <f>IF(Facit!L22="","",Facit!L22)</f>
      </c>
      <c r="M22" s="55" t="s">
        <v>18</v>
      </c>
      <c r="N22" s="56">
        <f>IF(Facit!N22="","",Facit!N22)</f>
      </c>
      <c r="O22" s="43">
        <f t="shared" si="12"/>
      </c>
      <c r="P22" s="44">
        <f t="shared" si="13"/>
      </c>
      <c r="Q22" s="45">
        <f t="shared" si="14"/>
      </c>
      <c r="R22" s="57" t="s">
        <v>20</v>
      </c>
      <c r="S22" s="47" t="s">
        <v>21</v>
      </c>
      <c r="T22" s="20"/>
      <c r="U22" s="21"/>
      <c r="V22" s="21"/>
      <c r="W22" s="17"/>
    </row>
    <row r="23" ht="12" customHeight="1">
      <c r="A23" s="30">
        <v>38</v>
      </c>
      <c r="B23" s="31" t="s">
        <v>29</v>
      </c>
      <c r="C23" s="32" t="s">
        <v>72</v>
      </c>
      <c r="D23" s="66" t="s">
        <v>16</v>
      </c>
      <c r="E23" s="31" t="s">
        <v>74</v>
      </c>
      <c r="F23" s="34">
        <f t="shared" si="10"/>
      </c>
      <c r="G23" s="35">
        <v>0</v>
      </c>
      <c r="H23" s="36" t="s">
        <v>18</v>
      </c>
      <c r="I23" s="37">
        <v>2</v>
      </c>
      <c r="J23" s="78" t="s">
        <v>19</v>
      </c>
      <c r="K23" s="39">
        <f t="shared" si="11"/>
      </c>
      <c r="L23" s="68">
        <f>IF(Facit!L23="","",Facit!L23)</f>
      </c>
      <c r="M23" s="69" t="s">
        <v>18</v>
      </c>
      <c r="N23" s="70">
        <f>IF(Facit!N23="","",Facit!N23)</f>
      </c>
      <c r="O23" s="83">
        <f t="shared" si="12"/>
      </c>
      <c r="P23" s="44">
        <f t="shared" si="13"/>
      </c>
      <c r="Q23" s="45">
        <f t="shared" si="14"/>
      </c>
      <c r="R23" s="57" t="s">
        <v>20</v>
      </c>
      <c r="S23" s="47" t="s">
        <v>21</v>
      </c>
      <c r="T23" s="20"/>
      <c r="U23" s="21"/>
      <c r="V23" s="21"/>
      <c r="W23" s="17"/>
      <c r="X23" s="84" t="s">
        <v>75</v>
      </c>
    </row>
    <row r="24" ht="12" customHeight="1">
      <c r="A24" s="23" t="s">
        <v>76</v>
      </c>
      <c r="B24" s="71"/>
      <c r="C24" s="72"/>
      <c r="D24" s="72"/>
      <c r="E24" s="71"/>
      <c r="F24" s="72"/>
      <c r="G24" s="73"/>
      <c r="H24" s="72"/>
      <c r="I24" s="73"/>
      <c r="J24" s="74"/>
      <c r="K24" s="15"/>
      <c r="L24" s="54">
        <f>IF(Facit!L24="","",Facit!L24)</f>
      </c>
      <c r="M24" s="14"/>
      <c r="N24" s="56">
        <f>IF(Facit!N24="","",Facit!N24)</f>
      </c>
      <c r="O24" s="14"/>
      <c r="P24" s="14"/>
      <c r="Q24" s="77"/>
      <c r="R24" s="28"/>
      <c r="S24" s="17"/>
      <c r="T24" s="15"/>
      <c r="U24" s="21"/>
      <c r="V24" s="21"/>
      <c r="W24" s="17"/>
      <c r="X24" s="84" t="s">
        <v>77</v>
      </c>
    </row>
    <row r="25" ht="12" customHeight="1">
      <c r="A25" s="30">
        <v>7</v>
      </c>
      <c r="B25" s="31" t="s">
        <v>55</v>
      </c>
      <c r="C25" s="32" t="s">
        <v>62</v>
      </c>
      <c r="D25" s="33" t="s">
        <v>25</v>
      </c>
      <c r="E25" s="31" t="s">
        <v>78</v>
      </c>
      <c r="F25" s="34">
        <f ref="F25:F30" t="shared" si="15">(IF(G25="","",IF(G25&gt;I25,1,IF(G25=I25,"X",2))))</f>
      </c>
      <c r="G25" s="35">
        <v>4</v>
      </c>
      <c r="H25" s="36" t="s">
        <v>18</v>
      </c>
      <c r="I25" s="37">
        <v>0</v>
      </c>
      <c r="J25" s="38" t="s">
        <v>19</v>
      </c>
      <c r="K25" s="39">
        <f ref="K25:K30" t="shared" si="16">IF(AND(L25="",N25=""),"",IF(L25&gt;N25,1,IF(L25=N25,"X",2)))</f>
      </c>
      <c r="L25" s="40">
        <f>IF(Facit!L25="","",Facit!L25)</f>
      </c>
      <c r="M25" s="41" t="s">
        <v>18</v>
      </c>
      <c r="N25" s="42">
        <f>IF(Facit!N25="","",Facit!N25)</f>
      </c>
      <c r="O25" s="43">
        <f ref="O25:O30" t="shared" si="17">IF(F25=K25,3,0)</f>
      </c>
      <c r="P25" s="44">
        <f ref="P25:P30" t="shared" si="18">IF(AND(L25="",N25=""),0,(IF(AND(L25=G25,N25=I25),2,IF(OR(L25=G25,N25=I25),1,0))))</f>
      </c>
      <c r="Q25" s="45">
        <f ref="Q25:Q30" t="shared" si="19">IF(AND(L25="",N25=""),0,SUM(O25:P25))</f>
      </c>
      <c r="R25" s="46" t="s">
        <v>20</v>
      </c>
      <c r="S25" s="47" t="s">
        <v>21</v>
      </c>
      <c r="T25" s="48" t="s">
        <v>79</v>
      </c>
      <c r="U25" s="49"/>
      <c r="V25" s="49"/>
      <c r="W25" s="50"/>
      <c r="X25" s="84" t="s">
        <v>80</v>
      </c>
    </row>
    <row r="26" ht="12" customHeight="1">
      <c r="A26" s="30">
        <v>8</v>
      </c>
      <c r="B26" s="31" t="s">
        <v>29</v>
      </c>
      <c r="C26" s="32" t="s">
        <v>62</v>
      </c>
      <c r="D26" s="52" t="s">
        <v>16</v>
      </c>
      <c r="E26" s="31" t="s">
        <v>81</v>
      </c>
      <c r="F26" s="34">
        <f t="shared" si="15"/>
      </c>
      <c r="G26" s="35">
        <v>2</v>
      </c>
      <c r="H26" s="36" t="s">
        <v>18</v>
      </c>
      <c r="I26" s="37">
        <v>2</v>
      </c>
      <c r="J26" s="53" t="s">
        <v>27</v>
      </c>
      <c r="K26" s="39">
        <f t="shared" si="16"/>
      </c>
      <c r="L26" s="54">
        <f>IF(Facit!L26="","",Facit!L26)</f>
      </c>
      <c r="M26" s="55" t="s">
        <v>18</v>
      </c>
      <c r="N26" s="56">
        <f>IF(Facit!N26="","",Facit!N26)</f>
      </c>
      <c r="O26" s="43">
        <f t="shared" si="17"/>
      </c>
      <c r="P26" s="44">
        <f t="shared" si="18"/>
      </c>
      <c r="Q26" s="45">
        <f t="shared" si="19"/>
      </c>
      <c r="R26" s="57" t="s">
        <v>20</v>
      </c>
      <c r="S26" s="47" t="s">
        <v>21</v>
      </c>
      <c r="T26" s="58" t="s">
        <v>82</v>
      </c>
      <c r="U26" s="59">
        <f>IF(AND(Facit!T26="",Facit!T27=""),"",IF(T26=Facit!T26,5,IF(T26=Facit!T27,3,0)))</f>
      </c>
      <c r="V26" s="60" t="s">
        <v>20</v>
      </c>
      <c r="W26" s="61" t="s">
        <v>21</v>
      </c>
    </row>
    <row r="27" ht="12" customHeight="1">
      <c r="A27" s="30">
        <v>21</v>
      </c>
      <c r="B27" s="31" t="s">
        <v>47</v>
      </c>
      <c r="C27" s="32" t="s">
        <v>66</v>
      </c>
      <c r="D27" s="33" t="s">
        <v>48</v>
      </c>
      <c r="E27" s="31" t="s">
        <v>83</v>
      </c>
      <c r="F27" s="34">
        <f t="shared" si="15"/>
      </c>
      <c r="G27" s="35">
        <v>3</v>
      </c>
      <c r="H27" s="36" t="s">
        <v>18</v>
      </c>
      <c r="I27" s="37">
        <v>1</v>
      </c>
      <c r="J27" s="53" t="s">
        <v>19</v>
      </c>
      <c r="K27" s="39">
        <f t="shared" si="16"/>
      </c>
      <c r="L27" s="54">
        <f>IF(Facit!L27="","",Facit!L27)</f>
      </c>
      <c r="M27" s="55" t="s">
        <v>18</v>
      </c>
      <c r="N27" s="56">
        <f>IF(Facit!N27="","",Facit!N27)</f>
      </c>
      <c r="O27" s="43">
        <f t="shared" si="17"/>
      </c>
      <c r="P27" s="44">
        <f t="shared" si="18"/>
      </c>
      <c r="Q27" s="45">
        <f t="shared" si="19"/>
      </c>
      <c r="R27" s="57" t="s">
        <v>20</v>
      </c>
      <c r="S27" s="47" t="s">
        <v>21</v>
      </c>
      <c r="T27" s="58" t="s">
        <v>84</v>
      </c>
      <c r="U27" s="59">
        <f>IF(AND(Facit!T26="",Facit!T27=""),"",IF(T27=Facit!T27,5,IF(T27=Facit!T26,3,0)))</f>
      </c>
      <c r="V27" s="63" t="s">
        <v>20</v>
      </c>
      <c r="W27" s="61" t="s">
        <v>21</v>
      </c>
    </row>
    <row r="28" ht="12" customHeight="1">
      <c r="A28" s="30">
        <v>24</v>
      </c>
      <c r="B28" s="31" t="s">
        <v>37</v>
      </c>
      <c r="C28" s="32" t="s">
        <v>85</v>
      </c>
      <c r="D28" s="52" t="s">
        <v>16</v>
      </c>
      <c r="E28" s="31" t="s">
        <v>86</v>
      </c>
      <c r="F28" s="34">
        <f t="shared" si="15"/>
      </c>
      <c r="G28" s="35">
        <v>2</v>
      </c>
      <c r="H28" s="36" t="s">
        <v>18</v>
      </c>
      <c r="I28" s="37">
        <v>0</v>
      </c>
      <c r="J28" s="53" t="s">
        <v>27</v>
      </c>
      <c r="K28" s="39">
        <f t="shared" si="16"/>
      </c>
      <c r="L28" s="54">
        <f>IF(Facit!L28="","",Facit!L28)</f>
      </c>
      <c r="M28" s="55" t="s">
        <v>18</v>
      </c>
      <c r="N28" s="56">
        <f>IF(Facit!N28="","",Facit!N28)</f>
      </c>
      <c r="O28" s="43">
        <f t="shared" si="17"/>
      </c>
      <c r="P28" s="44">
        <f t="shared" si="18"/>
      </c>
      <c r="Q28" s="45">
        <f t="shared" si="19"/>
      </c>
      <c r="R28" s="57" t="s">
        <v>20</v>
      </c>
      <c r="S28" s="47" t="s">
        <v>21</v>
      </c>
      <c r="T28" s="20"/>
      <c r="U28" s="21"/>
      <c r="V28" s="21"/>
      <c r="W28" s="17"/>
      <c r="X28" s="85" t="s">
        <v>87</v>
      </c>
    </row>
    <row r="29" ht="12" customHeight="1">
      <c r="A29" s="64">
        <v>39</v>
      </c>
      <c r="B29" s="31" t="s">
        <v>14</v>
      </c>
      <c r="C29" s="32" t="s">
        <v>72</v>
      </c>
      <c r="D29" s="52" t="s">
        <v>25</v>
      </c>
      <c r="E29" s="31" t="s">
        <v>88</v>
      </c>
      <c r="F29" s="34">
        <f t="shared" si="15"/>
      </c>
      <c r="G29" s="35">
        <v>1</v>
      </c>
      <c r="H29" s="36" t="s">
        <v>18</v>
      </c>
      <c r="I29" s="37">
        <v>1</v>
      </c>
      <c r="J29" s="53" t="s">
        <v>27</v>
      </c>
      <c r="K29" s="39">
        <f t="shared" si="16"/>
      </c>
      <c r="L29" s="54">
        <f>IF(Facit!L29="","",Facit!L29)</f>
      </c>
      <c r="M29" s="55" t="s">
        <v>18</v>
      </c>
      <c r="N29" s="56">
        <f>IF(Facit!N29="","",Facit!N29)</f>
      </c>
      <c r="O29" s="43">
        <f t="shared" si="17"/>
      </c>
      <c r="P29" s="44">
        <f t="shared" si="18"/>
      </c>
      <c r="Q29" s="45">
        <f t="shared" si="19"/>
      </c>
      <c r="R29" s="57" t="s">
        <v>20</v>
      </c>
      <c r="S29" s="47" t="s">
        <v>21</v>
      </c>
      <c r="T29" s="20"/>
      <c r="U29" s="21"/>
      <c r="V29" s="21"/>
      <c r="W29" s="17"/>
      <c r="X29" s="86" t="s">
        <v>89</v>
      </c>
    </row>
    <row r="30" ht="12" customHeight="1">
      <c r="A30" s="30">
        <v>40</v>
      </c>
      <c r="B30" s="31" t="s">
        <v>90</v>
      </c>
      <c r="C30" s="32" t="s">
        <v>72</v>
      </c>
      <c r="D30" s="52" t="s">
        <v>25</v>
      </c>
      <c r="E30" s="31" t="s">
        <v>91</v>
      </c>
      <c r="F30" s="34">
        <f t="shared" si="15"/>
      </c>
      <c r="G30" s="35">
        <v>1</v>
      </c>
      <c r="H30" s="36" t="s">
        <v>18</v>
      </c>
      <c r="I30" s="37">
        <v>3</v>
      </c>
      <c r="J30" s="67" t="s">
        <v>27</v>
      </c>
      <c r="K30" s="39">
        <f t="shared" si="16"/>
      </c>
      <c r="L30" s="68">
        <f>IF(Facit!L30="","",Facit!L30)</f>
      </c>
      <c r="M30" s="69" t="s">
        <v>18</v>
      </c>
      <c r="N30" s="70">
        <f>IF(Facit!N30="","",Facit!N30)</f>
      </c>
      <c r="O30" s="83">
        <f t="shared" si="17"/>
      </c>
      <c r="P30" s="44">
        <f t="shared" si="18"/>
      </c>
      <c r="Q30" s="45">
        <f t="shared" si="19"/>
      </c>
      <c r="R30" s="57" t="s">
        <v>20</v>
      </c>
      <c r="S30" s="47" t="s">
        <v>21</v>
      </c>
      <c r="T30" s="48"/>
      <c r="U30" s="21"/>
      <c r="V30" s="21"/>
      <c r="W30" s="17"/>
      <c r="X30" s="87" t="s">
        <v>92</v>
      </c>
    </row>
    <row r="31" ht="12" customHeight="1" s="88" customFormat="1">
      <c r="A31" s="23" t="s">
        <v>93</v>
      </c>
      <c r="B31" s="71"/>
      <c r="C31" s="72"/>
      <c r="D31" s="72"/>
      <c r="E31" s="71"/>
      <c r="F31" s="72"/>
      <c r="G31" s="19"/>
      <c r="H31" s="14"/>
      <c r="I31" s="19"/>
      <c r="J31" s="17"/>
      <c r="K31" s="15"/>
      <c r="L31" s="54">
        <f>IF(Facit!L31="","",Facit!L31)</f>
      </c>
      <c r="M31" s="15"/>
      <c r="N31" s="56">
        <f>IF(Facit!N31="","",Facit!N31)</f>
      </c>
      <c r="O31" s="15"/>
      <c r="P31" s="15"/>
      <c r="Q31" s="28"/>
      <c r="R31" s="28"/>
      <c r="S31" s="17"/>
      <c r="T31" s="15"/>
      <c r="U31" s="21"/>
      <c r="V31" s="21"/>
      <c r="W31" s="17"/>
      <c r="X31" s="87" t="s">
        <v>94</v>
      </c>
    </row>
    <row r="32" ht="12" customHeight="1">
      <c r="A32" s="30">
        <v>9</v>
      </c>
      <c r="B32" s="31" t="s">
        <v>14</v>
      </c>
      <c r="C32" s="32" t="s">
        <v>95</v>
      </c>
      <c r="D32" s="33" t="s">
        <v>48</v>
      </c>
      <c r="E32" s="31" t="s">
        <v>96</v>
      </c>
      <c r="F32" s="34">
        <f ref="F32:F37" t="shared" si="20">(IF(G32="","",IF(G32&gt;I32,1,IF(G32=I32,"X",2))))</f>
      </c>
      <c r="G32" s="35">
        <v>2</v>
      </c>
      <c r="H32" s="36" t="s">
        <v>18</v>
      </c>
      <c r="I32" s="37">
        <v>1</v>
      </c>
      <c r="J32" s="38" t="s">
        <v>19</v>
      </c>
      <c r="K32" s="39">
        <f ref="K32:K37" t="shared" si="21">IF(AND(L32="",N32=""),"",IF(L32&gt;N32,1,IF(L32=N32,"X",2)))</f>
      </c>
      <c r="L32" s="40">
        <f>IF(Facit!L32="","",Facit!L32)</f>
      </c>
      <c r="M32" s="41" t="s">
        <v>18</v>
      </c>
      <c r="N32" s="42">
        <f>IF(Facit!N32="","",Facit!N32)</f>
      </c>
      <c r="O32" s="43">
        <f ref="O32:O37" t="shared" si="22">IF(F32=K32,3,0)</f>
      </c>
      <c r="P32" s="44">
        <f ref="P32:P37" t="shared" si="23">IF(AND(L32="",N32=""),0,(IF(AND(L32=G32,N32=I32),2,IF(OR(L32=G32,N32=I32),1,0))))</f>
      </c>
      <c r="Q32" s="45">
        <f ref="Q32:Q37" t="shared" si="24">IF(AND(L32="",N32=""),0,SUM(O32:P32))</f>
      </c>
      <c r="R32" s="46" t="s">
        <v>20</v>
      </c>
      <c r="S32" s="47" t="s">
        <v>21</v>
      </c>
      <c r="T32" s="48" t="s">
        <v>97</v>
      </c>
      <c r="U32" s="49"/>
      <c r="V32" s="49"/>
      <c r="W32" s="50"/>
      <c r="X32" s="89"/>
    </row>
    <row r="33" ht="12" customHeight="1">
      <c r="A33" s="30">
        <v>10</v>
      </c>
      <c r="B33" s="31" t="s">
        <v>41</v>
      </c>
      <c r="C33" s="32" t="s">
        <v>95</v>
      </c>
      <c r="D33" s="52" t="s">
        <v>16</v>
      </c>
      <c r="E33" s="31" t="s">
        <v>98</v>
      </c>
      <c r="F33" s="34">
        <f t="shared" si="20"/>
      </c>
      <c r="G33" s="35">
        <v>1</v>
      </c>
      <c r="H33" s="36" t="s">
        <v>18</v>
      </c>
      <c r="I33" s="37">
        <v>2</v>
      </c>
      <c r="J33" s="53" t="s">
        <v>27</v>
      </c>
      <c r="K33" s="39">
        <f t="shared" si="21"/>
      </c>
      <c r="L33" s="54">
        <f>IF(Facit!L33="","",Facit!L33)</f>
      </c>
      <c r="M33" s="55" t="s">
        <v>18</v>
      </c>
      <c r="N33" s="56">
        <f>IF(Facit!N33="","",Facit!N33)</f>
      </c>
      <c r="O33" s="43">
        <f t="shared" si="22"/>
      </c>
      <c r="P33" s="44">
        <f t="shared" si="23"/>
      </c>
      <c r="Q33" s="45">
        <f t="shared" si="24"/>
      </c>
      <c r="R33" s="57" t="s">
        <v>20</v>
      </c>
      <c r="S33" s="47" t="s">
        <v>21</v>
      </c>
      <c r="T33" s="58" t="s">
        <v>99</v>
      </c>
      <c r="U33" s="59">
        <f>IF(AND(Facit!T33="",Facit!T34=""),"",IF(T33=Facit!T33,5,IF(T33=Facit!T34,3,0)))</f>
      </c>
      <c r="V33" s="60" t="s">
        <v>20</v>
      </c>
      <c r="W33" s="61" t="s">
        <v>21</v>
      </c>
      <c r="X33" s="86" t="s">
        <v>100</v>
      </c>
    </row>
    <row r="34" ht="12" customHeight="1">
      <c r="A34" s="30">
        <v>25</v>
      </c>
      <c r="B34" s="31" t="s">
        <v>55</v>
      </c>
      <c r="C34" s="32" t="s">
        <v>85</v>
      </c>
      <c r="D34" s="33" t="s">
        <v>48</v>
      </c>
      <c r="E34" s="31" t="s">
        <v>101</v>
      </c>
      <c r="F34" s="34">
        <f t="shared" si="20"/>
      </c>
      <c r="G34" s="35">
        <v>3</v>
      </c>
      <c r="H34" s="36" t="s">
        <v>18</v>
      </c>
      <c r="I34" s="37">
        <v>1</v>
      </c>
      <c r="J34" s="53" t="s">
        <v>19</v>
      </c>
      <c r="K34" s="39">
        <f t="shared" si="21"/>
      </c>
      <c r="L34" s="54">
        <f>IF(Facit!L34="","",Facit!L34)</f>
      </c>
      <c r="M34" s="55" t="s">
        <v>18</v>
      </c>
      <c r="N34" s="56">
        <f>IF(Facit!N34="","",Facit!N34)</f>
      </c>
      <c r="O34" s="43">
        <f t="shared" si="22"/>
      </c>
      <c r="P34" s="44">
        <f t="shared" si="23"/>
      </c>
      <c r="Q34" s="45">
        <f t="shared" si="24"/>
      </c>
      <c r="R34" s="57" t="s">
        <v>20</v>
      </c>
      <c r="S34" s="47" t="s">
        <v>21</v>
      </c>
      <c r="T34" s="58" t="s">
        <v>204</v>
      </c>
      <c r="U34" s="59">
        <f>IF(AND(Facit!T33="",Facit!T34=""),"",IF(T34=Facit!T34,5,IF(T34=Facit!T33,3,0)))</f>
      </c>
      <c r="V34" s="63" t="s">
        <v>20</v>
      </c>
      <c r="W34" s="61" t="s">
        <v>21</v>
      </c>
      <c r="X34" s="86" t="s">
        <v>103</v>
      </c>
    </row>
    <row r="35" ht="12" customHeight="1">
      <c r="A35" s="30">
        <v>26</v>
      </c>
      <c r="B35" s="31" t="s">
        <v>29</v>
      </c>
      <c r="C35" s="32" t="s">
        <v>85</v>
      </c>
      <c r="D35" s="52" t="s">
        <v>25</v>
      </c>
      <c r="E35" s="31" t="s">
        <v>104</v>
      </c>
      <c r="F35" s="34">
        <f t="shared" si="20"/>
      </c>
      <c r="G35" s="35">
        <v>2</v>
      </c>
      <c r="H35" s="36" t="s">
        <v>18</v>
      </c>
      <c r="I35" s="37">
        <v>2</v>
      </c>
      <c r="J35" s="53" t="s">
        <v>27</v>
      </c>
      <c r="K35" s="39">
        <f t="shared" si="21"/>
      </c>
      <c r="L35" s="54">
        <f>IF(Facit!L35="","",Facit!L35)</f>
      </c>
      <c r="M35" s="55" t="s">
        <v>18</v>
      </c>
      <c r="N35" s="56">
        <f>IF(Facit!N35="","",Facit!N35)</f>
      </c>
      <c r="O35" s="43">
        <f t="shared" si="22"/>
      </c>
      <c r="P35" s="44">
        <f t="shared" si="23"/>
      </c>
      <c r="Q35" s="45">
        <f t="shared" si="24"/>
      </c>
      <c r="R35" s="57" t="s">
        <v>20</v>
      </c>
      <c r="S35" s="47" t="s">
        <v>21</v>
      </c>
      <c r="T35" s="20"/>
      <c r="U35" s="21"/>
      <c r="V35" s="21"/>
      <c r="W35" s="17"/>
      <c r="X35" s="87" t="s">
        <v>105</v>
      </c>
    </row>
    <row r="36" ht="12" customHeight="1">
      <c r="A36" s="64">
        <v>43</v>
      </c>
      <c r="B36" s="31" t="s">
        <v>37</v>
      </c>
      <c r="C36" s="32" t="s">
        <v>106</v>
      </c>
      <c r="D36" s="52" t="s">
        <v>25</v>
      </c>
      <c r="E36" s="31" t="s">
        <v>107</v>
      </c>
      <c r="F36" s="34">
        <f t="shared" si="20"/>
      </c>
      <c r="G36" s="35">
        <v>2</v>
      </c>
      <c r="H36" s="36" t="s">
        <v>18</v>
      </c>
      <c r="I36" s="37">
        <v>1</v>
      </c>
      <c r="J36" s="53" t="s">
        <v>27</v>
      </c>
      <c r="K36" s="39">
        <f t="shared" si="21"/>
      </c>
      <c r="L36" s="54">
        <f>IF(Facit!L36="","",Facit!L36)</f>
      </c>
      <c r="M36" s="55" t="s">
        <v>18</v>
      </c>
      <c r="N36" s="56">
        <f>IF(Facit!N36="","",Facit!N36)</f>
      </c>
      <c r="O36" s="43">
        <f t="shared" si="22"/>
      </c>
      <c r="P36" s="44">
        <f t="shared" si="23"/>
      </c>
      <c r="Q36" s="45">
        <f t="shared" si="24"/>
      </c>
      <c r="R36" s="57" t="s">
        <v>20</v>
      </c>
      <c r="S36" s="47" t="s">
        <v>21</v>
      </c>
      <c r="T36" s="20"/>
      <c r="U36" s="21"/>
      <c r="V36" s="21"/>
      <c r="W36" s="17"/>
    </row>
    <row r="37" ht="12" customHeight="1">
      <c r="A37" s="30">
        <v>44</v>
      </c>
      <c r="B37" s="31" t="s">
        <v>24</v>
      </c>
      <c r="C37" s="32" t="s">
        <v>106</v>
      </c>
      <c r="D37" s="52" t="s">
        <v>25</v>
      </c>
      <c r="E37" s="31" t="s">
        <v>108</v>
      </c>
      <c r="F37" s="34">
        <f t="shared" si="20"/>
      </c>
      <c r="G37" s="35">
        <v>1</v>
      </c>
      <c r="H37" s="36" t="s">
        <v>18</v>
      </c>
      <c r="I37" s="37">
        <v>2</v>
      </c>
      <c r="J37" s="67" t="s">
        <v>27</v>
      </c>
      <c r="K37" s="39">
        <f t="shared" si="21"/>
      </c>
      <c r="L37" s="68">
        <f>IF(Facit!L37="","",Facit!L37)</f>
      </c>
      <c r="M37" s="69" t="s">
        <v>18</v>
      </c>
      <c r="N37" s="70">
        <f>IF(Facit!N37="","",Facit!N37)</f>
      </c>
      <c r="O37" s="43">
        <f t="shared" si="22"/>
      </c>
      <c r="P37" s="44">
        <f t="shared" si="23"/>
      </c>
      <c r="Q37" s="45">
        <f t="shared" si="24"/>
      </c>
      <c r="R37" s="57" t="s">
        <v>20</v>
      </c>
      <c r="S37" s="47" t="s">
        <v>21</v>
      </c>
      <c r="T37" s="20"/>
      <c r="U37" s="21"/>
      <c r="V37" s="21"/>
      <c r="W37" s="17"/>
    </row>
    <row r="38" ht="12" customHeight="1">
      <c r="A38" s="23" t="s">
        <v>109</v>
      </c>
      <c r="B38" s="71"/>
      <c r="C38" s="72"/>
      <c r="D38" s="72"/>
      <c r="E38" s="71"/>
      <c r="F38" s="72"/>
      <c r="G38" s="73"/>
      <c r="H38" s="72"/>
      <c r="I38" s="73"/>
      <c r="J38" s="74"/>
      <c r="K38" s="75"/>
      <c r="L38" s="54">
        <f>IF(Facit!L38="","",Facit!L38)</f>
      </c>
      <c r="M38" s="76"/>
      <c r="N38" s="56">
        <f>IF(Facit!N38="","",Facit!N38)</f>
      </c>
      <c r="O38" s="76"/>
      <c r="P38" s="76"/>
      <c r="Q38" s="77"/>
      <c r="R38" s="28"/>
      <c r="S38" s="17"/>
      <c r="T38" s="15"/>
      <c r="U38" s="21"/>
      <c r="V38" s="21"/>
      <c r="W38" s="17"/>
    </row>
    <row r="39" ht="12" customHeight="1">
      <c r="A39" s="30">
        <v>11</v>
      </c>
      <c r="B39" s="31" t="s">
        <v>24</v>
      </c>
      <c r="C39" s="32" t="s">
        <v>95</v>
      </c>
      <c r="D39" s="33" t="s">
        <v>25</v>
      </c>
      <c r="E39" s="31" t="s">
        <v>110</v>
      </c>
      <c r="F39" s="34">
        <f ref="F39:F44" t="shared" si="25">(IF(G39="","",IF(G39&gt;I39,1,IF(G39=I39,"X",2))))</f>
      </c>
      <c r="G39" s="35">
        <v>2</v>
      </c>
      <c r="H39" s="36" t="s">
        <v>18</v>
      </c>
      <c r="I39" s="37">
        <v>2</v>
      </c>
      <c r="J39" s="78" t="s">
        <v>19</v>
      </c>
      <c r="K39" s="39">
        <f ref="K39:K44" t="shared" si="26">IF(AND(L39="",N39=""),"",IF(L39&gt;N39,1,IF(L39=N39,"X",2)))</f>
      </c>
      <c r="L39" s="40">
        <f>IF(Facit!L39="","",Facit!L39)</f>
      </c>
      <c r="M39" s="41" t="s">
        <v>18</v>
      </c>
      <c r="N39" s="42">
        <f>IF(Facit!N39="","",Facit!N39)</f>
      </c>
      <c r="O39" s="43">
        <f ref="O39:O44" t="shared" si="27">IF(F39=K39,3,0)</f>
      </c>
      <c r="P39" s="44">
        <f ref="P39:P44" t="shared" si="28">IF(AND(L39="",N39=""),0,(IF(AND(L39=G39,N39=I39),2,IF(OR(L39=G39,N39=I39),1,0))))</f>
      </c>
      <c r="Q39" s="45">
        <f ref="Q39:Q44" t="shared" si="29">IF(AND(L39="",N39=""),0,SUM(O39:P39))</f>
      </c>
      <c r="R39" s="46" t="s">
        <v>20</v>
      </c>
      <c r="S39" s="47" t="s">
        <v>21</v>
      </c>
      <c r="T39" s="48" t="s">
        <v>111</v>
      </c>
      <c r="U39" s="49"/>
      <c r="V39" s="49"/>
      <c r="W39" s="50"/>
    </row>
    <row r="40" ht="12" customHeight="1">
      <c r="A40" s="30">
        <v>12</v>
      </c>
      <c r="B40" s="31" t="s">
        <v>37</v>
      </c>
      <c r="C40" s="32" t="s">
        <v>112</v>
      </c>
      <c r="D40" s="52" t="s">
        <v>48</v>
      </c>
      <c r="E40" s="31" t="s">
        <v>113</v>
      </c>
      <c r="F40" s="34">
        <f t="shared" si="25"/>
      </c>
      <c r="G40" s="35">
        <v>0</v>
      </c>
      <c r="H40" s="36" t="s">
        <v>18</v>
      </c>
      <c r="I40" s="37">
        <v>3</v>
      </c>
      <c r="J40" s="78" t="s">
        <v>27</v>
      </c>
      <c r="K40" s="39">
        <f t="shared" si="26"/>
      </c>
      <c r="L40" s="54">
        <f>IF(Facit!L40="","",Facit!L40)</f>
      </c>
      <c r="M40" s="55" t="s">
        <v>18</v>
      </c>
      <c r="N40" s="56">
        <f>IF(Facit!N40="","",Facit!N40)</f>
      </c>
      <c r="O40" s="43">
        <f t="shared" si="27"/>
      </c>
      <c r="P40" s="44">
        <f t="shared" si="28"/>
      </c>
      <c r="Q40" s="45">
        <f t="shared" si="29"/>
      </c>
      <c r="R40" s="57" t="s">
        <v>20</v>
      </c>
      <c r="S40" s="47" t="s">
        <v>21</v>
      </c>
      <c r="T40" s="58" t="s">
        <v>114</v>
      </c>
      <c r="U40" s="59">
        <f>IF(AND(Facit!T40="",Facit!T41=""),"",IF(T40=Facit!T40,5,IF(T40=Facit!T41,3,0)))</f>
      </c>
      <c r="V40" s="60" t="s">
        <v>20</v>
      </c>
      <c r="W40" s="61" t="s">
        <v>21</v>
      </c>
    </row>
    <row r="41" ht="12" customHeight="1">
      <c r="A41" s="30">
        <v>27</v>
      </c>
      <c r="B41" s="31" t="s">
        <v>41</v>
      </c>
      <c r="C41" s="32" t="s">
        <v>115</v>
      </c>
      <c r="D41" s="52" t="s">
        <v>48</v>
      </c>
      <c r="E41" s="31" t="s">
        <v>116</v>
      </c>
      <c r="F41" s="34">
        <f t="shared" si="25"/>
      </c>
      <c r="G41" s="35">
        <v>1</v>
      </c>
      <c r="H41" s="36" t="s">
        <v>18</v>
      </c>
      <c r="I41" s="37">
        <v>0</v>
      </c>
      <c r="J41" s="78" t="s">
        <v>19</v>
      </c>
      <c r="K41" s="39">
        <f t="shared" si="26"/>
      </c>
      <c r="L41" s="54">
        <f>IF(Facit!L41="","",Facit!L41)</f>
      </c>
      <c r="M41" s="55" t="s">
        <v>18</v>
      </c>
      <c r="N41" s="56">
        <f>IF(Facit!N41="","",Facit!N41)</f>
      </c>
      <c r="O41" s="43">
        <f t="shared" si="27"/>
      </c>
      <c r="P41" s="44">
        <f t="shared" si="28"/>
      </c>
      <c r="Q41" s="45">
        <f t="shared" si="29"/>
      </c>
      <c r="R41" s="57" t="s">
        <v>20</v>
      </c>
      <c r="S41" s="47" t="s">
        <v>21</v>
      </c>
      <c r="T41" s="58" t="s">
        <v>162</v>
      </c>
      <c r="U41" s="59">
        <f>IF(AND(Facit!T40="",Facit!T41=""),"",IF(T41=Facit!T41,5,IF(T41=Facit!T40,3,0)))</f>
      </c>
      <c r="V41" s="63" t="s">
        <v>20</v>
      </c>
      <c r="W41" s="61" t="s">
        <v>21</v>
      </c>
    </row>
    <row r="42" ht="12" customHeight="1">
      <c r="A42" s="30">
        <v>28</v>
      </c>
      <c r="B42" s="31" t="s">
        <v>90</v>
      </c>
      <c r="C42" s="32" t="s">
        <v>115</v>
      </c>
      <c r="D42" s="52" t="s">
        <v>16</v>
      </c>
      <c r="E42" s="31" t="s">
        <v>118</v>
      </c>
      <c r="F42" s="34">
        <f t="shared" si="25"/>
      </c>
      <c r="G42" s="35">
        <v>3</v>
      </c>
      <c r="H42" s="36" t="s">
        <v>18</v>
      </c>
      <c r="I42" s="37">
        <v>0</v>
      </c>
      <c r="J42" s="78" t="s">
        <v>27</v>
      </c>
      <c r="K42" s="39">
        <f t="shared" si="26"/>
      </c>
      <c r="L42" s="54">
        <f>IF(Facit!L42="","",Facit!L42)</f>
      </c>
      <c r="M42" s="55" t="s">
        <v>18</v>
      </c>
      <c r="N42" s="56">
        <f>IF(Facit!N42="","",Facit!N42)</f>
      </c>
      <c r="O42" s="43">
        <f t="shared" si="27"/>
      </c>
      <c r="P42" s="44">
        <f t="shared" si="28"/>
      </c>
      <c r="Q42" s="45">
        <f t="shared" si="29"/>
      </c>
      <c r="R42" s="57" t="s">
        <v>20</v>
      </c>
      <c r="S42" s="47" t="s">
        <v>21</v>
      </c>
      <c r="T42" s="20"/>
      <c r="U42" s="21"/>
      <c r="V42" s="21"/>
      <c r="W42" s="17"/>
    </row>
    <row r="43" ht="12" customHeight="1">
      <c r="A43" s="64">
        <v>41</v>
      </c>
      <c r="B43" s="31" t="s">
        <v>14</v>
      </c>
      <c r="C43" s="32" t="s">
        <v>106</v>
      </c>
      <c r="D43" s="52" t="s">
        <v>16</v>
      </c>
      <c r="E43" s="31" t="s">
        <v>119</v>
      </c>
      <c r="F43" s="34">
        <f t="shared" si="25"/>
      </c>
      <c r="G43" s="35">
        <v>1</v>
      </c>
      <c r="H43" s="36" t="s">
        <v>18</v>
      </c>
      <c r="I43" s="37">
        <v>1</v>
      </c>
      <c r="J43" s="78" t="s">
        <v>19</v>
      </c>
      <c r="K43" s="39">
        <f t="shared" si="26"/>
      </c>
      <c r="L43" s="54">
        <f>IF(Facit!L43="","",Facit!L43)</f>
      </c>
      <c r="M43" s="55" t="s">
        <v>18</v>
      </c>
      <c r="N43" s="56">
        <f>IF(Facit!N43="","",Facit!N43)</f>
      </c>
      <c r="O43" s="43">
        <f t="shared" si="27"/>
      </c>
      <c r="P43" s="44">
        <f t="shared" si="28"/>
      </c>
      <c r="Q43" s="45">
        <f t="shared" si="29"/>
      </c>
      <c r="R43" s="57" t="s">
        <v>20</v>
      </c>
      <c r="S43" s="47" t="s">
        <v>21</v>
      </c>
      <c r="T43" s="20"/>
      <c r="U43" s="21"/>
      <c r="V43" s="21"/>
      <c r="W43" s="17"/>
    </row>
    <row r="44" ht="12" customHeight="1">
      <c r="A44" s="30">
        <v>42</v>
      </c>
      <c r="B44" s="31" t="s">
        <v>34</v>
      </c>
      <c r="C44" s="32" t="s">
        <v>106</v>
      </c>
      <c r="D44" s="66" t="s">
        <v>16</v>
      </c>
      <c r="E44" s="31" t="s">
        <v>120</v>
      </c>
      <c r="F44" s="34">
        <f t="shared" si="25"/>
      </c>
      <c r="G44" s="35">
        <v>3</v>
      </c>
      <c r="H44" s="36" t="s">
        <v>18</v>
      </c>
      <c r="I44" s="37">
        <v>1</v>
      </c>
      <c r="J44" s="78" t="s">
        <v>19</v>
      </c>
      <c r="K44" s="39">
        <f t="shared" si="26"/>
      </c>
      <c r="L44" s="68">
        <f>IF(Facit!L44="","",Facit!L44)</f>
      </c>
      <c r="M44" s="69" t="s">
        <v>18</v>
      </c>
      <c r="N44" s="70">
        <f>IF(Facit!N44="","",Facit!N44)</f>
      </c>
      <c r="O44" s="43">
        <f t="shared" si="27"/>
      </c>
      <c r="P44" s="44">
        <f t="shared" si="28"/>
      </c>
      <c r="Q44" s="45">
        <f t="shared" si="29"/>
      </c>
      <c r="R44" s="57" t="s">
        <v>20</v>
      </c>
      <c r="S44" s="47" t="s">
        <v>21</v>
      </c>
      <c r="T44" s="20"/>
      <c r="U44" s="21"/>
      <c r="V44" s="21"/>
      <c r="W44" s="17"/>
    </row>
    <row r="45" ht="12" customHeight="1">
      <c r="A45" s="23" t="s">
        <v>121</v>
      </c>
      <c r="B45" s="71"/>
      <c r="C45" s="72"/>
      <c r="D45" s="72"/>
      <c r="E45" s="71"/>
      <c r="F45" s="72"/>
      <c r="G45" s="73"/>
      <c r="H45" s="72"/>
      <c r="I45" s="73"/>
      <c r="J45" s="74"/>
      <c r="K45" s="75"/>
      <c r="L45" s="54">
        <f>IF(Facit!L45="","",Facit!L45)</f>
      </c>
      <c r="M45" s="76"/>
      <c r="N45" s="56">
        <f>IF(Facit!N45="","",Facit!N45)</f>
      </c>
      <c r="O45" s="76"/>
      <c r="P45" s="76"/>
      <c r="Q45" s="77"/>
      <c r="R45" s="28"/>
      <c r="S45" s="17"/>
      <c r="T45" s="15"/>
      <c r="U45" s="21"/>
      <c r="V45" s="21"/>
      <c r="W45" s="17"/>
    </row>
    <row r="46" ht="12" customHeight="1">
      <c r="A46" s="30">
        <v>13</v>
      </c>
      <c r="B46" s="31" t="s">
        <v>47</v>
      </c>
      <c r="C46" s="32" t="s">
        <v>112</v>
      </c>
      <c r="D46" s="33" t="s">
        <v>16</v>
      </c>
      <c r="E46" s="31" t="s">
        <v>122</v>
      </c>
      <c r="F46" s="34">
        <f ref="F46:F51" t="shared" si="30">(IF(G46="","",IF(G46&gt;I46,1,IF(G46=I46,"X",2))))</f>
      </c>
      <c r="G46" s="35">
        <v>1</v>
      </c>
      <c r="H46" s="36" t="s">
        <v>18</v>
      </c>
      <c r="I46" s="37">
        <v>3</v>
      </c>
      <c r="J46" s="78" t="s">
        <v>19</v>
      </c>
      <c r="K46" s="39">
        <f ref="K46:K51" t="shared" si="31">IF(AND(L46="",N46=""),"",IF(L46&gt;N46,1,IF(L46=N46,"X",2)))</f>
      </c>
      <c r="L46" s="40">
        <f>IF(Facit!L46="","",Facit!L46)</f>
      </c>
      <c r="M46" s="41" t="s">
        <v>18</v>
      </c>
      <c r="N46" s="42">
        <f>IF(Facit!N46="","",Facit!N46)</f>
      </c>
      <c r="O46" s="43">
        <f ref="O46:O51" t="shared" si="32">IF(F46=K46,3,0)</f>
      </c>
      <c r="P46" s="44">
        <f ref="P46:P51" t="shared" si="33">IF(AND(L46="",N46=""),0,(IF(AND(L46=G46,N46=I46),2,IF(OR(L46=G46,N46=I46),1,0))))</f>
      </c>
      <c r="Q46" s="45">
        <f ref="Q46:Q51" t="shared" si="34">IF(AND(L46="",N46=""),0,SUM(O46:P46))</f>
      </c>
      <c r="R46" s="46" t="s">
        <v>20</v>
      </c>
      <c r="S46" s="47" t="s">
        <v>21</v>
      </c>
      <c r="T46" s="48" t="s">
        <v>123</v>
      </c>
      <c r="U46" s="49"/>
      <c r="V46" s="49"/>
      <c r="W46" s="50"/>
    </row>
    <row r="47">
      <c r="A47" s="30">
        <v>14</v>
      </c>
      <c r="B47" s="31" t="s">
        <v>14</v>
      </c>
      <c r="C47" s="32" t="s">
        <v>112</v>
      </c>
      <c r="D47" s="52" t="s">
        <v>25</v>
      </c>
      <c r="E47" s="31" t="s">
        <v>124</v>
      </c>
      <c r="F47" s="34">
        <f t="shared" si="30"/>
      </c>
      <c r="G47" s="35">
        <v>3</v>
      </c>
      <c r="H47" s="36" t="s">
        <v>18</v>
      </c>
      <c r="I47" s="37">
        <v>2</v>
      </c>
      <c r="J47" s="78" t="s">
        <v>27</v>
      </c>
      <c r="K47" s="39">
        <f t="shared" si="31"/>
      </c>
      <c r="L47" s="54">
        <f>IF(Facit!L47="","",Facit!L47)</f>
      </c>
      <c r="M47" s="55" t="s">
        <v>18</v>
      </c>
      <c r="N47" s="56">
        <f>IF(Facit!N47="","",Facit!N47)</f>
      </c>
      <c r="O47" s="43">
        <f t="shared" si="32"/>
      </c>
      <c r="P47" s="44">
        <f t="shared" si="33"/>
      </c>
      <c r="Q47" s="45">
        <f t="shared" si="34"/>
      </c>
      <c r="R47" s="57" t="s">
        <v>20</v>
      </c>
      <c r="S47" s="47" t="s">
        <v>21</v>
      </c>
      <c r="T47" s="58" t="s">
        <v>125</v>
      </c>
      <c r="U47" s="59">
        <f>IF(AND(Facit!T47="",Facit!T48=""),"",IF(T47=Facit!T47,5,IF(T47=Facit!T48,3,0)))</f>
      </c>
      <c r="V47" s="60" t="s">
        <v>20</v>
      </c>
      <c r="W47" s="61" t="s">
        <v>21</v>
      </c>
    </row>
    <row r="48" ht="12" customHeight="1">
      <c r="A48" s="30">
        <v>29</v>
      </c>
      <c r="B48" s="31" t="s">
        <v>14</v>
      </c>
      <c r="C48" s="32" t="s">
        <v>115</v>
      </c>
      <c r="D48" s="52" t="s">
        <v>25</v>
      </c>
      <c r="E48" s="31" t="s">
        <v>126</v>
      </c>
      <c r="F48" s="34">
        <f t="shared" si="30"/>
      </c>
      <c r="G48" s="35">
        <v>3</v>
      </c>
      <c r="H48" s="36" t="s">
        <v>18</v>
      </c>
      <c r="I48" s="37">
        <v>0</v>
      </c>
      <c r="J48" s="78" t="s">
        <v>19</v>
      </c>
      <c r="K48" s="39">
        <f t="shared" si="31"/>
      </c>
      <c r="L48" s="54">
        <f>IF(Facit!L48="","",Facit!L48)</f>
      </c>
      <c r="M48" s="55" t="s">
        <v>18</v>
      </c>
      <c r="N48" s="56">
        <f>IF(Facit!N48="","",Facit!N48)</f>
      </c>
      <c r="O48" s="43">
        <f t="shared" si="32"/>
      </c>
      <c r="P48" s="44">
        <f t="shared" si="33"/>
      </c>
      <c r="Q48" s="45">
        <f t="shared" si="34"/>
      </c>
      <c r="R48" s="57" t="s">
        <v>20</v>
      </c>
      <c r="S48" s="47" t="s">
        <v>21</v>
      </c>
      <c r="T48" s="58" t="s">
        <v>127</v>
      </c>
      <c r="U48" s="59">
        <f>IF(AND(Facit!T47="",Facit!T48=""),"",IF(T48=Facit!T48,5,IF(T48=Facit!T47,3,0)))</f>
      </c>
      <c r="V48" s="63" t="s">
        <v>20</v>
      </c>
      <c r="W48" s="61" t="s">
        <v>21</v>
      </c>
    </row>
    <row r="49" ht="12" customHeight="1">
      <c r="A49" s="30">
        <v>30</v>
      </c>
      <c r="B49" s="31" t="s">
        <v>24</v>
      </c>
      <c r="C49" s="32" t="s">
        <v>128</v>
      </c>
      <c r="D49" s="52" t="s">
        <v>48</v>
      </c>
      <c r="E49" s="31" t="s">
        <v>129</v>
      </c>
      <c r="F49" s="34">
        <f t="shared" si="30"/>
      </c>
      <c r="G49" s="35">
        <v>1</v>
      </c>
      <c r="H49" s="36" t="s">
        <v>18</v>
      </c>
      <c r="I49" s="37">
        <v>1</v>
      </c>
      <c r="J49" s="78" t="s">
        <v>27</v>
      </c>
      <c r="K49" s="39">
        <f t="shared" si="31"/>
      </c>
      <c r="L49" s="54">
        <f>IF(Facit!L49="","",Facit!L49)</f>
      </c>
      <c r="M49" s="55" t="s">
        <v>18</v>
      </c>
      <c r="N49" s="56">
        <f>IF(Facit!N49="","",Facit!N49)</f>
      </c>
      <c r="O49" s="43">
        <f t="shared" si="32"/>
      </c>
      <c r="P49" s="44">
        <f t="shared" si="33"/>
      </c>
      <c r="Q49" s="45">
        <f t="shared" si="34"/>
      </c>
      <c r="R49" s="57" t="s">
        <v>20</v>
      </c>
      <c r="S49" s="47" t="s">
        <v>21</v>
      </c>
      <c r="T49" s="20"/>
      <c r="U49" s="21"/>
      <c r="V49" s="21"/>
      <c r="W49" s="17"/>
    </row>
    <row r="50" ht="12" customHeight="1">
      <c r="A50" s="64">
        <v>45</v>
      </c>
      <c r="B50" s="31" t="s">
        <v>55</v>
      </c>
      <c r="C50" s="32" t="s">
        <v>130</v>
      </c>
      <c r="D50" s="52" t="s">
        <v>16</v>
      </c>
      <c r="E50" s="31" t="s">
        <v>131</v>
      </c>
      <c r="F50" s="34">
        <f t="shared" si="30"/>
      </c>
      <c r="G50" s="35">
        <v>1</v>
      </c>
      <c r="H50" s="36" t="s">
        <v>18</v>
      </c>
      <c r="I50" s="37">
        <v>2</v>
      </c>
      <c r="J50" s="78" t="s">
        <v>27</v>
      </c>
      <c r="K50" s="39">
        <f t="shared" si="31"/>
      </c>
      <c r="L50" s="54">
        <f>IF(Facit!L50="","",Facit!L50)</f>
      </c>
      <c r="M50" s="55" t="s">
        <v>18</v>
      </c>
      <c r="N50" s="56">
        <f>IF(Facit!N50="","",Facit!N50)</f>
      </c>
      <c r="O50" s="43">
        <f t="shared" si="32"/>
      </c>
      <c r="P50" s="44">
        <f t="shared" si="33"/>
      </c>
      <c r="Q50" s="45">
        <f t="shared" si="34"/>
      </c>
      <c r="R50" s="57" t="s">
        <v>20</v>
      </c>
      <c r="S50" s="47" t="s">
        <v>21</v>
      </c>
      <c r="T50" s="20"/>
      <c r="U50" s="21"/>
      <c r="V50" s="21"/>
      <c r="W50" s="17"/>
    </row>
    <row r="51" ht="12" customHeight="1">
      <c r="A51" s="30">
        <v>46</v>
      </c>
      <c r="B51" s="31" t="s">
        <v>90</v>
      </c>
      <c r="C51" s="32" t="s">
        <v>130</v>
      </c>
      <c r="D51" s="66" t="s">
        <v>16</v>
      </c>
      <c r="E51" s="31" t="s">
        <v>132</v>
      </c>
      <c r="F51" s="34">
        <f t="shared" si="30"/>
      </c>
      <c r="G51" s="35">
        <v>3</v>
      </c>
      <c r="H51" s="36" t="s">
        <v>18</v>
      </c>
      <c r="I51" s="37">
        <v>1</v>
      </c>
      <c r="J51" s="78" t="s">
        <v>27</v>
      </c>
      <c r="K51" s="39">
        <f t="shared" si="31"/>
      </c>
      <c r="L51" s="68">
        <f>IF(Facit!L51="","",Facit!L51)</f>
      </c>
      <c r="M51" s="69" t="s">
        <v>18</v>
      </c>
      <c r="N51" s="70">
        <f>IF(Facit!N51="","",Facit!N51)</f>
      </c>
      <c r="O51" s="83">
        <f t="shared" si="32"/>
      </c>
      <c r="P51" s="44">
        <f t="shared" si="33"/>
      </c>
      <c r="Q51" s="45">
        <f t="shared" si="34"/>
      </c>
      <c r="R51" s="57" t="s">
        <v>20</v>
      </c>
      <c r="S51" s="47" t="s">
        <v>21</v>
      </c>
      <c r="T51" s="20"/>
      <c r="U51" s="21"/>
      <c r="V51" s="21"/>
      <c r="W51" s="17"/>
    </row>
    <row r="52" ht="12" customHeight="1">
      <c r="A52" s="23" t="s">
        <v>133</v>
      </c>
      <c r="B52" s="71"/>
      <c r="C52" s="72"/>
      <c r="D52" s="72"/>
      <c r="E52" s="71"/>
      <c r="F52" s="72"/>
      <c r="G52" s="73"/>
      <c r="H52" s="72"/>
      <c r="I52" s="73"/>
      <c r="J52" s="74"/>
      <c r="K52" s="15"/>
      <c r="L52" s="54">
        <f>IF(Facit!L52="","",Facit!L52)</f>
      </c>
      <c r="M52" s="14"/>
      <c r="N52" s="56">
        <f>IF(Facit!N52="","",Facit!N52)</f>
      </c>
      <c r="O52" s="14"/>
      <c r="P52" s="14"/>
      <c r="Q52" s="77"/>
      <c r="R52" s="28"/>
      <c r="S52" s="17"/>
      <c r="T52" s="15"/>
      <c r="U52" s="21"/>
      <c r="V52" s="21"/>
      <c r="W52" s="17"/>
    </row>
    <row r="53" ht="12" customHeight="1">
      <c r="A53" s="30">
        <v>15</v>
      </c>
      <c r="B53" s="31" t="s">
        <v>90</v>
      </c>
      <c r="C53" s="32" t="s">
        <v>30</v>
      </c>
      <c r="D53" s="33" t="s">
        <v>48</v>
      </c>
      <c r="E53" s="31" t="s">
        <v>134</v>
      </c>
      <c r="F53" s="34">
        <f ref="F53:F58" t="shared" si="35">(IF(G53="","",IF(G53&gt;I53,1,IF(G53=I53,"X",2))))</f>
      </c>
      <c r="G53" s="35">
        <v>0</v>
      </c>
      <c r="H53" s="36" t="s">
        <v>18</v>
      </c>
      <c r="I53" s="37">
        <v>1</v>
      </c>
      <c r="J53" s="38" t="s">
        <v>19</v>
      </c>
      <c r="K53" s="39">
        <f ref="K53:K58" t="shared" si="36">IF(AND(L53="",N53=""),"",IF(L53&gt;N53,1,IF(L53=N53,"X",2)))</f>
      </c>
      <c r="L53" s="40">
        <f>IF(Facit!L53="","",Facit!L53)</f>
      </c>
      <c r="M53" s="41" t="s">
        <v>18</v>
      </c>
      <c r="N53" s="42">
        <f>IF(Facit!N53="","",Facit!N53)</f>
      </c>
      <c r="O53" s="43">
        <f ref="O53:O58" t="shared" si="37">IF(F53=K53,3,0)</f>
      </c>
      <c r="P53" s="44">
        <f ref="P53:P58" t="shared" si="38">IF(AND(L53="",N53=""),0,(IF(AND(L53=G53,N53=I53),2,IF(OR(L53=G53,N53=I53),1,0))))</f>
      </c>
      <c r="Q53" s="45">
        <f ref="Q53:Q58" t="shared" si="39">IF(AND(L53="",N53=""),0,SUM(O53:P53))</f>
      </c>
      <c r="R53" s="46" t="s">
        <v>20</v>
      </c>
      <c r="S53" s="47" t="s">
        <v>21</v>
      </c>
      <c r="T53" s="48" t="s">
        <v>135</v>
      </c>
      <c r="U53" s="49"/>
      <c r="V53" s="49"/>
      <c r="W53" s="50"/>
    </row>
    <row r="54" ht="12" customHeight="1">
      <c r="A54" s="30">
        <v>16</v>
      </c>
      <c r="B54" s="31" t="s">
        <v>55</v>
      </c>
      <c r="C54" s="32" t="s">
        <v>30</v>
      </c>
      <c r="D54" s="52" t="s">
        <v>16</v>
      </c>
      <c r="E54" s="31" t="s">
        <v>136</v>
      </c>
      <c r="F54" s="34">
        <f t="shared" si="35"/>
      </c>
      <c r="G54" s="35">
        <v>4</v>
      </c>
      <c r="H54" s="36" t="s">
        <v>18</v>
      </c>
      <c r="I54" s="37">
        <v>0</v>
      </c>
      <c r="J54" s="53" t="s">
        <v>27</v>
      </c>
      <c r="K54" s="39">
        <f t="shared" si="36"/>
      </c>
      <c r="L54" s="54">
        <f>IF(Facit!L54="","",Facit!L54)</f>
      </c>
      <c r="M54" s="55" t="s">
        <v>18</v>
      </c>
      <c r="N54" s="56">
        <f>IF(Facit!N54="","",Facit!N54)</f>
      </c>
      <c r="O54" s="43">
        <f t="shared" si="37"/>
      </c>
      <c r="P54" s="44">
        <f t="shared" si="38"/>
      </c>
      <c r="Q54" s="45">
        <f t="shared" si="39"/>
      </c>
      <c r="R54" s="57" t="s">
        <v>20</v>
      </c>
      <c r="S54" s="47" t="s">
        <v>21</v>
      </c>
      <c r="T54" s="58" t="s">
        <v>137</v>
      </c>
      <c r="U54" s="59">
        <f>IF(AND(Facit!T54="",Facit!T55=""),"",IF(T54=Facit!T54,5,IF(T54=Facit!T55,3,0)))</f>
      </c>
      <c r="V54" s="60" t="s">
        <v>20</v>
      </c>
      <c r="W54" s="61" t="s">
        <v>21</v>
      </c>
    </row>
    <row r="55" ht="12" customHeight="1">
      <c r="A55" s="30">
        <v>31</v>
      </c>
      <c r="B55" s="31" t="s">
        <v>47</v>
      </c>
      <c r="C55" s="32" t="s">
        <v>128</v>
      </c>
      <c r="D55" s="33" t="s">
        <v>16</v>
      </c>
      <c r="E55" s="31" t="s">
        <v>138</v>
      </c>
      <c r="F55" s="34">
        <f t="shared" si="35"/>
      </c>
      <c r="G55" s="35">
        <v>2</v>
      </c>
      <c r="H55" s="36" t="s">
        <v>18</v>
      </c>
      <c r="I55" s="37">
        <v>0</v>
      </c>
      <c r="J55" s="53" t="s">
        <v>19</v>
      </c>
      <c r="K55" s="39">
        <f t="shared" si="36"/>
      </c>
      <c r="L55" s="54">
        <f>IF(Facit!L55="","",Facit!L55)</f>
      </c>
      <c r="M55" s="55" t="s">
        <v>18</v>
      </c>
      <c r="N55" s="56">
        <f>IF(Facit!N55="","",Facit!N55)</f>
      </c>
      <c r="O55" s="43">
        <f t="shared" si="37"/>
      </c>
      <c r="P55" s="44">
        <f t="shared" si="38"/>
      </c>
      <c r="Q55" s="45">
        <f t="shared" si="39"/>
      </c>
      <c r="R55" s="57" t="s">
        <v>20</v>
      </c>
      <c r="S55" s="47" t="s">
        <v>21</v>
      </c>
      <c r="T55" s="58" t="s">
        <v>139</v>
      </c>
      <c r="U55" s="59">
        <f>IF(AND(Facit!T54="",Facit!T55=""),"",IF(T55=Facit!T55,5,IF(T55=Facit!T54,3,0)))</f>
      </c>
      <c r="V55" s="63" t="s">
        <v>20</v>
      </c>
      <c r="W55" s="61" t="s">
        <v>21</v>
      </c>
    </row>
    <row r="56" ht="12" customHeight="1">
      <c r="A56" s="30">
        <v>32</v>
      </c>
      <c r="B56" s="31" t="s">
        <v>14</v>
      </c>
      <c r="C56" s="32" t="s">
        <v>128</v>
      </c>
      <c r="D56" s="52" t="s">
        <v>25</v>
      </c>
      <c r="E56" s="31" t="s">
        <v>140</v>
      </c>
      <c r="F56" s="34">
        <f t="shared" si="35"/>
      </c>
      <c r="G56" s="35">
        <v>2</v>
      </c>
      <c r="H56" s="36" t="s">
        <v>18</v>
      </c>
      <c r="I56" s="37">
        <v>0</v>
      </c>
      <c r="J56" s="53" t="s">
        <v>27</v>
      </c>
      <c r="K56" s="39">
        <f t="shared" si="36"/>
      </c>
      <c r="L56" s="54">
        <f>IF(Facit!L56="","",Facit!L56)</f>
      </c>
      <c r="M56" s="55" t="s">
        <v>18</v>
      </c>
      <c r="N56" s="56">
        <f>IF(Facit!N56="","",Facit!N56)</f>
      </c>
      <c r="O56" s="43">
        <f t="shared" si="37"/>
      </c>
      <c r="P56" s="44">
        <f t="shared" si="38"/>
      </c>
      <c r="Q56" s="45">
        <f t="shared" si="39"/>
      </c>
      <c r="R56" s="57" t="s">
        <v>20</v>
      </c>
      <c r="S56" s="47" t="s">
        <v>21</v>
      </c>
      <c r="T56" s="20"/>
      <c r="U56" s="21"/>
      <c r="V56" s="21"/>
      <c r="W56" s="17"/>
    </row>
    <row r="57" ht="12" customHeight="1">
      <c r="A57" s="30">
        <v>47</v>
      </c>
      <c r="B57" s="31" t="s">
        <v>29</v>
      </c>
      <c r="C57" s="32" t="s">
        <v>130</v>
      </c>
      <c r="D57" s="52" t="s">
        <v>25</v>
      </c>
      <c r="E57" s="31" t="s">
        <v>141</v>
      </c>
      <c r="F57" s="34">
        <f t="shared" si="35"/>
      </c>
      <c r="G57" s="35">
        <v>1</v>
      </c>
      <c r="H57" s="36" t="s">
        <v>18</v>
      </c>
      <c r="I57" s="37">
        <v>4</v>
      </c>
      <c r="J57" s="53" t="s">
        <v>19</v>
      </c>
      <c r="K57" s="39">
        <f t="shared" si="36"/>
      </c>
      <c r="L57" s="54">
        <f>IF(Facit!L57="","",Facit!L57)</f>
      </c>
      <c r="M57" s="55" t="s">
        <v>18</v>
      </c>
      <c r="N57" s="56">
        <f>IF(Facit!N57="","",Facit!N57)</f>
      </c>
      <c r="O57" s="43">
        <f t="shared" si="37"/>
      </c>
      <c r="P57" s="44">
        <f t="shared" si="38"/>
      </c>
      <c r="Q57" s="45">
        <f t="shared" si="39"/>
      </c>
      <c r="R57" s="57" t="s">
        <v>20</v>
      </c>
      <c r="S57" s="47" t="s">
        <v>21</v>
      </c>
      <c r="T57" s="20"/>
      <c r="U57" s="21"/>
      <c r="V57" s="21"/>
      <c r="W57" s="17"/>
    </row>
    <row r="58">
      <c r="A58" s="90">
        <v>48</v>
      </c>
      <c r="B58" s="91" t="s">
        <v>41</v>
      </c>
      <c r="C58" s="92" t="s">
        <v>130</v>
      </c>
      <c r="D58" s="52" t="s">
        <v>25</v>
      </c>
      <c r="E58" s="91" t="s">
        <v>142</v>
      </c>
      <c r="F58" s="34">
        <f t="shared" si="35"/>
      </c>
      <c r="G58" s="35">
        <v>1</v>
      </c>
      <c r="H58" s="36" t="s">
        <v>18</v>
      </c>
      <c r="I58" s="37">
        <v>2</v>
      </c>
      <c r="J58" s="67" t="s">
        <v>19</v>
      </c>
      <c r="K58" s="39">
        <f t="shared" si="36"/>
      </c>
      <c r="L58" s="68">
        <f>IF(Facit!L58="","",Facit!L58)</f>
      </c>
      <c r="M58" s="69" t="s">
        <v>18</v>
      </c>
      <c r="N58" s="70">
        <f>IF(Facit!N58="","",Facit!N58)</f>
      </c>
      <c r="O58" s="83">
        <f t="shared" si="37"/>
      </c>
      <c r="P58" s="44">
        <f t="shared" si="38"/>
      </c>
      <c r="Q58" s="45">
        <f t="shared" si="39"/>
      </c>
      <c r="R58" s="57" t="s">
        <v>20</v>
      </c>
      <c r="S58" s="47" t="s">
        <v>21</v>
      </c>
      <c r="T58" s="93" t="s">
        <v>143</v>
      </c>
      <c r="U58" s="94">
        <f>SUM(Q4:Q58)+SUM(U5:U55)</f>
      </c>
      <c r="V58" s="95" t="s">
        <v>20</v>
      </c>
      <c r="W58" s="96" t="s">
        <v>144</v>
      </c>
    </row>
    <row r="59">
      <c r="F59" s="97"/>
      <c r="G59" s="98"/>
      <c r="H59" s="99"/>
      <c r="I59" s="100"/>
      <c r="J59" s="101"/>
      <c r="K59" s="88"/>
    </row>
    <row r="60">
      <c r="A60" s="102" t="s">
        <v>145</v>
      </c>
      <c r="B60" s="103"/>
      <c r="C60" s="25"/>
      <c r="D60" s="25"/>
      <c r="E60" s="24"/>
      <c r="F60" s="25"/>
      <c r="G60" s="26"/>
      <c r="H60" s="25"/>
      <c r="I60" s="26"/>
      <c r="J60" s="27"/>
      <c r="K60" s="24"/>
      <c r="L60" s="15"/>
      <c r="M60" s="15"/>
      <c r="N60" s="15"/>
      <c r="O60" s="15"/>
      <c r="P60" s="15"/>
      <c r="Q60" s="28"/>
      <c r="R60" s="28"/>
      <c r="S60" s="104"/>
      <c r="T60" s="48" t="s">
        <v>146</v>
      </c>
      <c r="U60" s="105"/>
      <c r="V60" s="21"/>
      <c r="W60" s="17"/>
      <c r="X60" s="81" t="s">
        <v>147</v>
      </c>
    </row>
    <row r="61">
      <c r="A61" s="106">
        <v>49</v>
      </c>
      <c r="B61" s="31" t="s">
        <v>47</v>
      </c>
      <c r="C61" s="32" t="s">
        <v>148</v>
      </c>
      <c r="D61" s="33" t="s">
        <v>16</v>
      </c>
      <c r="E61" s="31">
        <f>"A1–B2 "&amp;T5&amp;"-"&amp;T13</f>
      </c>
      <c r="F61" s="14"/>
      <c r="G61" s="19"/>
      <c r="H61" s="14"/>
      <c r="I61" s="19"/>
      <c r="J61" s="38"/>
      <c r="K61" s="107">
        <f ref="K61:K68" t="shared" si="40">IF(AND(L61="",N61=""),"",IF(L61&gt;N61,1,IF(L61=N61,"X",2)))</f>
      </c>
      <c r="L61" s="108">
        <v>2</v>
      </c>
      <c r="M61" s="43" t="s">
        <v>18</v>
      </c>
      <c r="N61" s="109">
        <v>0</v>
      </c>
      <c r="O61" s="110"/>
      <c r="P61" s="110"/>
      <c r="Q61" s="111"/>
      <c r="R61" s="28"/>
      <c r="S61" s="112"/>
      <c r="T61" s="58" t="s">
        <v>199</v>
      </c>
      <c r="U61" s="45">
        <f>IF(OR(Facit!$T$61&lt;&gt;"",Facit!$T$62&lt;&gt;"",Facit!$T$63&lt;&gt;"",Facit!$T$64&lt;&gt;"",Facit!$T$65&lt;&gt;"",Facit!$T$66&lt;&gt;"",Facit!$T$67&lt;&gt;"",Facit!$T$68&lt;&gt;""),IF(ISNA(VLOOKUP(T61,Facit!$T$61:$T$68,1,0))=0,8,0),"")</f>
      </c>
      <c r="V61" s="113" t="s">
        <v>20</v>
      </c>
      <c r="W61" s="114" t="s">
        <v>151</v>
      </c>
      <c r="X61" s="82" t="s">
        <v>152</v>
      </c>
    </row>
    <row r="62">
      <c r="A62" s="106">
        <v>50</v>
      </c>
      <c r="B62" s="31" t="s">
        <v>37</v>
      </c>
      <c r="C62" s="32" t="s">
        <v>148</v>
      </c>
      <c r="D62" s="33" t="s">
        <v>25</v>
      </c>
      <c r="E62" s="31">
        <f>"C1–D2 "&amp;T19&amp;"-"&amp;T27</f>
      </c>
      <c r="F62" s="14"/>
      <c r="G62" s="19"/>
      <c r="H62" s="14"/>
      <c r="I62" s="19"/>
      <c r="J62" s="53"/>
      <c r="K62" s="107">
        <f t="shared" si="40"/>
      </c>
      <c r="L62" s="115">
        <v>1</v>
      </c>
      <c r="M62" s="55" t="s">
        <v>18</v>
      </c>
      <c r="N62" s="116">
        <v>3</v>
      </c>
      <c r="O62" s="110"/>
      <c r="P62" s="110"/>
      <c r="Q62" s="111"/>
      <c r="R62" s="28"/>
      <c r="S62" s="112"/>
      <c r="T62" s="58" t="s">
        <v>84</v>
      </c>
      <c r="U62" s="45">
        <f>IF(OR(Facit!$T$61&lt;&gt;"",Facit!$T$62&lt;&gt;"",Facit!$T$63&lt;&gt;"",Facit!$T$64&lt;&gt;"",Facit!$T$65&lt;&gt;"",Facit!$T$66&lt;&gt;"",Facit!$T$67&lt;&gt;"",Facit!$T$68&lt;&gt;""),IF(ISNA(VLOOKUP(T62,Facit!$T$61:$T$68,1,0))=0,8,0),"")</f>
      </c>
      <c r="V62" s="46" t="s">
        <v>20</v>
      </c>
      <c r="W62" s="61" t="s">
        <v>151</v>
      </c>
      <c r="X62" s="82" t="s">
        <v>155</v>
      </c>
    </row>
    <row r="63">
      <c r="A63" s="106">
        <v>51</v>
      </c>
      <c r="B63" s="31" t="s">
        <v>41</v>
      </c>
      <c r="C63" s="32" t="s">
        <v>156</v>
      </c>
      <c r="D63" s="33" t="s">
        <v>16</v>
      </c>
      <c r="E63" s="15">
        <f>"D1–C2 "&amp;T26&amp;"-"&amp;T20</f>
      </c>
      <c r="F63" s="14"/>
      <c r="G63" s="19"/>
      <c r="H63" s="14"/>
      <c r="I63" s="19"/>
      <c r="J63" s="53"/>
      <c r="K63" s="107">
        <f t="shared" si="40"/>
      </c>
      <c r="L63" s="115">
        <v>2</v>
      </c>
      <c r="M63" s="55" t="s">
        <v>18</v>
      </c>
      <c r="N63" s="116">
        <v>1</v>
      </c>
      <c r="O63" s="110"/>
      <c r="P63" s="110"/>
      <c r="Q63" s="111"/>
      <c r="R63" s="28"/>
      <c r="S63" s="112"/>
      <c r="T63" s="58" t="s">
        <v>82</v>
      </c>
      <c r="U63" s="45">
        <f>IF(OR(Facit!$T$61&lt;&gt;"",Facit!$T$62&lt;&gt;"",Facit!$T$63&lt;&gt;"",Facit!$T$64&lt;&gt;"",Facit!$T$65&lt;&gt;"",Facit!$T$66&lt;&gt;"",Facit!$T$67&lt;&gt;"",Facit!$T$68&lt;&gt;""),IF(ISNA(VLOOKUP(T63,Facit!$T$61:$T$68,1,0))=0,8,0),"")</f>
      </c>
      <c r="V63" s="57" t="s">
        <v>20</v>
      </c>
      <c r="W63" s="117" t="s">
        <v>151</v>
      </c>
    </row>
    <row r="64">
      <c r="A64" s="106">
        <v>52</v>
      </c>
      <c r="B64" s="31" t="s">
        <v>14</v>
      </c>
      <c r="C64" s="32" t="s">
        <v>156</v>
      </c>
      <c r="D64" s="33" t="s">
        <v>25</v>
      </c>
      <c r="E64" s="15">
        <f>"B1–A2 "&amp;T12&amp;"-"&amp;T6</f>
      </c>
      <c r="F64" s="14"/>
      <c r="G64" s="19"/>
      <c r="H64" s="14"/>
      <c r="I64" s="19"/>
      <c r="J64" s="53"/>
      <c r="K64" s="107">
        <f t="shared" si="40"/>
      </c>
      <c r="L64" s="115">
        <v>3</v>
      </c>
      <c r="M64" s="55" t="s">
        <v>18</v>
      </c>
      <c r="N64" s="116">
        <v>1</v>
      </c>
      <c r="O64" s="110"/>
      <c r="P64" s="110"/>
      <c r="Q64" s="118"/>
      <c r="R64" s="15"/>
      <c r="S64" s="20"/>
      <c r="T64" s="119" t="s">
        <v>50</v>
      </c>
      <c r="U64" s="45">
        <f>IF(OR(Facit!$T$61&lt;&gt;"",Facit!$T$62&lt;&gt;"",Facit!$T$63&lt;&gt;"",Facit!$T$64&lt;&gt;"",Facit!$T$65&lt;&gt;"",Facit!$T$66&lt;&gt;"",Facit!$T$67&lt;&gt;"",Facit!$T$68&lt;&gt;""),IF(ISNA(VLOOKUP(T64,Facit!$T$61:$T$68,1,0))=0,8,0),"")</f>
      </c>
      <c r="V64" s="57" t="s">
        <v>20</v>
      </c>
      <c r="W64" s="117" t="s">
        <v>151</v>
      </c>
      <c r="X64" s="85" t="s">
        <v>159</v>
      </c>
    </row>
    <row r="65">
      <c r="A65" s="106">
        <v>53</v>
      </c>
      <c r="B65" s="31" t="s">
        <v>55</v>
      </c>
      <c r="C65" s="32" t="s">
        <v>160</v>
      </c>
      <c r="D65" s="33" t="s">
        <v>16</v>
      </c>
      <c r="E65" s="31">
        <f>"E1–F2 "&amp;T33&amp;"-"&amp;T41</f>
      </c>
      <c r="F65" s="14"/>
      <c r="G65" s="19"/>
      <c r="H65" s="14"/>
      <c r="I65" s="19"/>
      <c r="J65" s="53"/>
      <c r="K65" s="107">
        <f t="shared" si="40"/>
      </c>
      <c r="L65" s="115">
        <v>1</v>
      </c>
      <c r="M65" s="55" t="s">
        <v>18</v>
      </c>
      <c r="N65" s="116">
        <v>2</v>
      </c>
      <c r="O65" s="110"/>
      <c r="P65" s="110"/>
      <c r="Q65" s="111"/>
      <c r="R65" s="28"/>
      <c r="S65" s="112"/>
      <c r="T65" s="58" t="s">
        <v>162</v>
      </c>
      <c r="U65" s="45">
        <f>IF(OR(Facit!$T$61&lt;&gt;"",Facit!$T$62&lt;&gt;"",Facit!$T$63&lt;&gt;"",Facit!$T$64&lt;&gt;"",Facit!$T$65&lt;&gt;"",Facit!$T$66&lt;&gt;"",Facit!$T$67&lt;&gt;"",Facit!$T$68&lt;&gt;""),IF(ISNA(VLOOKUP(T65,Facit!$T$61:$T$68,1,0))=0,8,0),"")</f>
      </c>
      <c r="V65" s="113" t="s">
        <v>20</v>
      </c>
      <c r="W65" s="114" t="s">
        <v>151</v>
      </c>
      <c r="X65" s="87" t="s">
        <v>163</v>
      </c>
    </row>
    <row r="66">
      <c r="A66" s="106">
        <v>54</v>
      </c>
      <c r="B66" s="31" t="s">
        <v>14</v>
      </c>
      <c r="C66" s="32" t="s">
        <v>160</v>
      </c>
      <c r="D66" s="33" t="s">
        <v>25</v>
      </c>
      <c r="E66" s="31">
        <f>"G1–H2 "&amp;T47&amp;"-"&amp;T55</f>
      </c>
      <c r="F66" s="14"/>
      <c r="G66" s="19"/>
      <c r="H66" s="14"/>
      <c r="I66" s="19"/>
      <c r="J66" s="53"/>
      <c r="K66" s="120">
        <f t="shared" si="40"/>
      </c>
      <c r="L66" s="55">
        <v>3</v>
      </c>
      <c r="M66" s="55" t="s">
        <v>18</v>
      </c>
      <c r="N66" s="55">
        <v>0</v>
      </c>
      <c r="O66" s="20"/>
      <c r="P66" s="110"/>
      <c r="Q66" s="111"/>
      <c r="R66" s="28"/>
      <c r="S66" s="112"/>
      <c r="T66" s="58" t="s">
        <v>125</v>
      </c>
      <c r="U66" s="45">
        <f>IF(OR(Facit!$T$61&lt;&gt;"",Facit!$T$62&lt;&gt;"",Facit!$T$63&lt;&gt;"",Facit!$T$64&lt;&gt;"",Facit!$T$65&lt;&gt;"",Facit!$T$66&lt;&gt;"",Facit!$T$67&lt;&gt;"",Facit!$T$68&lt;&gt;""),IF(ISNA(VLOOKUP(T66,Facit!$T$61:$T$68,1,0))=0,8,0),"")</f>
      </c>
      <c r="V66" s="46" t="s">
        <v>20</v>
      </c>
      <c r="W66" s="61" t="s">
        <v>151</v>
      </c>
      <c r="X66" s="87" t="s">
        <v>166</v>
      </c>
    </row>
    <row r="67">
      <c r="A67" s="106">
        <v>55</v>
      </c>
      <c r="B67" s="31" t="s">
        <v>29</v>
      </c>
      <c r="C67" s="32" t="s">
        <v>167</v>
      </c>
      <c r="D67" s="33" t="s">
        <v>16</v>
      </c>
      <c r="E67" s="31">
        <f>"F1–E2 "&amp;T40&amp;"-"&amp;T34</f>
      </c>
      <c r="F67" s="14"/>
      <c r="G67" s="19"/>
      <c r="H67" s="14"/>
      <c r="I67" s="19"/>
      <c r="J67" s="53"/>
      <c r="K67" s="107">
        <f t="shared" si="40"/>
      </c>
      <c r="L67" s="115">
        <v>2</v>
      </c>
      <c r="M67" s="55" t="s">
        <v>18</v>
      </c>
      <c r="N67" s="116">
        <v>1</v>
      </c>
      <c r="O67" s="110"/>
      <c r="P67" s="110"/>
      <c r="Q67" s="111"/>
      <c r="R67" s="28"/>
      <c r="S67" s="112"/>
      <c r="T67" s="58" t="s">
        <v>214</v>
      </c>
      <c r="U67" s="45">
        <f>IF(OR(Facit!$T$61&lt;&gt;"",Facit!$T$62&lt;&gt;"",Facit!$T$63&lt;&gt;"",Facit!$T$64&lt;&gt;"",Facit!$T$65&lt;&gt;"",Facit!$T$66&lt;&gt;"",Facit!$T$67&lt;&gt;"",Facit!$T$68&lt;&gt;""),IF(ISNA(VLOOKUP(T67,Facit!$T$61:$T$68,1,0))=0,8,0),"")</f>
      </c>
      <c r="V67" s="57" t="s">
        <v>20</v>
      </c>
      <c r="W67" s="117" t="s">
        <v>151</v>
      </c>
    </row>
    <row r="68">
      <c r="A68" s="90">
        <v>56</v>
      </c>
      <c r="B68" s="91" t="s">
        <v>24</v>
      </c>
      <c r="C68" s="32" t="s">
        <v>167</v>
      </c>
      <c r="D68" s="33" t="s">
        <v>25</v>
      </c>
      <c r="E68" s="121">
        <f>"H1–G2 "&amp;T54&amp;"-"&amp;T48</f>
      </c>
      <c r="F68" s="25"/>
      <c r="G68" s="26"/>
      <c r="H68" s="25"/>
      <c r="I68" s="26"/>
      <c r="J68" s="67"/>
      <c r="K68" s="122">
        <f t="shared" si="40"/>
      </c>
      <c r="L68" s="123">
        <v>2</v>
      </c>
      <c r="M68" s="124" t="s">
        <v>18</v>
      </c>
      <c r="N68" s="125">
        <v>1</v>
      </c>
      <c r="O68" s="110"/>
      <c r="P68" s="110"/>
      <c r="Q68" s="118"/>
      <c r="R68" s="15"/>
      <c r="S68" s="20"/>
      <c r="T68" s="119" t="s">
        <v>137</v>
      </c>
      <c r="U68" s="45">
        <f>IF(OR(Facit!$T$61&lt;&gt;"",Facit!$T$62&lt;&gt;"",Facit!$T$63&lt;&gt;"",Facit!$T$64&lt;&gt;"",Facit!$T$65&lt;&gt;"",Facit!$T$66&lt;&gt;"",Facit!$T$67&lt;&gt;"",Facit!$T$68&lt;&gt;""),IF(ISNA(VLOOKUP(T68,Facit!$T$61:$T$68,1,0))=0,8,0),"")</f>
      </c>
      <c r="V68" s="57" t="s">
        <v>20</v>
      </c>
      <c r="W68" s="117" t="s">
        <v>151</v>
      </c>
    </row>
    <row r="69">
      <c r="A69" s="126"/>
      <c r="B69" s="15"/>
      <c r="C69" s="14"/>
      <c r="D69" s="14"/>
      <c r="E69" s="15"/>
      <c r="F69" s="14"/>
      <c r="G69" s="19"/>
      <c r="H69" s="14"/>
      <c r="I69" s="19"/>
      <c r="J69" s="17"/>
      <c r="K69" s="15"/>
      <c r="L69" s="15"/>
      <c r="M69" s="14"/>
      <c r="N69" s="15"/>
      <c r="O69" s="15"/>
      <c r="P69" s="15"/>
      <c r="Q69" s="28"/>
      <c r="R69" s="28"/>
      <c r="S69" s="17"/>
      <c r="T69" s="15"/>
      <c r="U69" s="21"/>
      <c r="V69" s="21"/>
      <c r="W69" s="17"/>
    </row>
    <row r="70">
      <c r="A70" s="102" t="s">
        <v>171</v>
      </c>
      <c r="B70" s="103"/>
      <c r="C70" s="25"/>
      <c r="D70" s="25"/>
      <c r="E70" s="127"/>
      <c r="F70" s="24"/>
      <c r="G70" s="26"/>
      <c r="H70" s="25"/>
      <c r="I70" s="26"/>
      <c r="J70" s="27"/>
      <c r="K70" s="24"/>
      <c r="L70" s="15"/>
      <c r="M70" s="14"/>
      <c r="N70" s="15"/>
      <c r="O70" s="15"/>
      <c r="P70" s="15"/>
      <c r="Q70" s="28"/>
      <c r="R70" s="28"/>
      <c r="S70" s="104"/>
      <c r="T70" s="48" t="s">
        <v>172</v>
      </c>
      <c r="U70" s="21"/>
      <c r="V70" s="21"/>
      <c r="W70" s="17"/>
    </row>
    <row r="71">
      <c r="A71" s="106">
        <v>57</v>
      </c>
      <c r="B71" s="31" t="s">
        <v>47</v>
      </c>
      <c r="C71" s="32" t="s">
        <v>173</v>
      </c>
      <c r="D71" s="33" t="s">
        <v>16</v>
      </c>
      <c r="E71" s="31">
        <f>"Vinnarna 53–54 "&amp;T65&amp;"-"&amp;T66</f>
      </c>
      <c r="F71" s="14"/>
      <c r="G71" s="19"/>
      <c r="H71" s="14"/>
      <c r="I71" s="19"/>
      <c r="J71" s="53"/>
      <c r="K71" s="14">
        <f>IF(AND(L71="",N71=""),"",IF(L71&gt;N71,1,IF(L71=N71,"X",2)))</f>
      </c>
      <c r="L71" s="108">
        <v>2</v>
      </c>
      <c r="M71" s="43" t="s">
        <v>18</v>
      </c>
      <c r="N71" s="109">
        <v>1</v>
      </c>
      <c r="O71" s="110"/>
      <c r="P71" s="110"/>
      <c r="Q71" s="111"/>
      <c r="R71" s="28"/>
      <c r="S71" s="112"/>
      <c r="T71" s="58" t="s">
        <v>125</v>
      </c>
      <c r="U71" s="45">
        <f>IF(OR(Facit!$T$71&lt;&gt;"",Facit!$T$72&lt;&gt;"",Facit!$T$73&lt;&gt;"",Facit!$T$74&lt;&gt;""),IF(ISNA(VLOOKUP(T71,Facit!$T$71:$T$74,1,0))=0,12,0),"")</f>
      </c>
      <c r="V71" s="46" t="s">
        <v>20</v>
      </c>
      <c r="W71" s="61" t="s">
        <v>174</v>
      </c>
    </row>
    <row r="72">
      <c r="A72" s="106">
        <v>58</v>
      </c>
      <c r="B72" s="31" t="s">
        <v>14</v>
      </c>
      <c r="C72" s="32" t="s">
        <v>173</v>
      </c>
      <c r="D72" s="33" t="s">
        <v>25</v>
      </c>
      <c r="E72" s="31">
        <f>"Vinnarna 49–50 "&amp;T61&amp;"-"&amp;T62</f>
      </c>
      <c r="F72" s="14"/>
      <c r="G72" s="19"/>
      <c r="H72" s="14"/>
      <c r="I72" s="19"/>
      <c r="J72" s="53"/>
      <c r="K72" s="120">
        <f>IF(AND(L72="",N72=""),"",IF(L72&gt;N72,1,IF(L72=N72,"X",2)))</f>
      </c>
      <c r="L72" s="55">
        <v>0</v>
      </c>
      <c r="M72" s="55" t="s">
        <v>18</v>
      </c>
      <c r="N72" s="55">
        <v>1</v>
      </c>
      <c r="O72" s="110"/>
      <c r="P72" s="110"/>
      <c r="Q72" s="110"/>
      <c r="R72" s="20"/>
      <c r="S72" s="112"/>
      <c r="T72" s="58" t="s">
        <v>84</v>
      </c>
      <c r="U72" s="45">
        <f>IF(OR(Facit!$T$71&lt;&gt;"",Facit!$T$72&lt;&gt;"",Facit!$T$73&lt;&gt;"",Facit!$T$74&lt;&gt;""),IF(ISNA(VLOOKUP(T72,Facit!$T$71:$T$74,1,0))=0,12,0),"")</f>
      </c>
      <c r="V72" s="57" t="s">
        <v>20</v>
      </c>
      <c r="W72" s="61" t="s">
        <v>174</v>
      </c>
      <c r="X72" s="87" t="s">
        <v>175</v>
      </c>
    </row>
    <row r="73">
      <c r="A73" s="106">
        <v>59</v>
      </c>
      <c r="B73" s="31" t="s">
        <v>24</v>
      </c>
      <c r="C73" s="32" t="s">
        <v>176</v>
      </c>
      <c r="D73" s="33" t="s">
        <v>16</v>
      </c>
      <c r="E73" s="31">
        <f>"Vinnarna 52–51 "&amp;T64&amp;"-"&amp;T63</f>
      </c>
      <c r="F73" s="14"/>
      <c r="G73" s="19"/>
      <c r="H73" s="14"/>
      <c r="I73" s="19"/>
      <c r="J73" s="53"/>
      <c r="K73" s="14">
        <f>IF(AND(L73="",N73=""),"",IF(L73&gt;N73,1,IF(L73=N73,"X",2)))</f>
      </c>
      <c r="L73" s="115">
        <v>2</v>
      </c>
      <c r="M73" s="55" t="s">
        <v>18</v>
      </c>
      <c r="N73" s="116">
        <v>1</v>
      </c>
      <c r="O73" s="110"/>
      <c r="P73" s="110"/>
      <c r="Q73" s="111"/>
      <c r="R73" s="28"/>
      <c r="S73" s="112"/>
      <c r="T73" s="58" t="s">
        <v>50</v>
      </c>
      <c r="U73" s="45">
        <f>IF(OR(Facit!$T$71&lt;&gt;"",Facit!$T$72&lt;&gt;"",Facit!$T$73&lt;&gt;"",Facit!$T$74&lt;&gt;""),IF(ISNA(VLOOKUP(T73,Facit!$T$71:$T$74,1,0))=0,12,0),"")</f>
      </c>
      <c r="V73" s="46" t="s">
        <v>20</v>
      </c>
      <c r="W73" s="61" t="s">
        <v>174</v>
      </c>
      <c r="X73" s="87" t="s">
        <v>177</v>
      </c>
    </row>
    <row r="74">
      <c r="A74" s="90">
        <v>60</v>
      </c>
      <c r="B74" s="91" t="s">
        <v>14</v>
      </c>
      <c r="C74" s="92" t="s">
        <v>176</v>
      </c>
      <c r="D74" s="33" t="s">
        <v>25</v>
      </c>
      <c r="E74" s="91">
        <f>"Vinnarna 55–56 "&amp;T67&amp;"-"&amp;T68</f>
      </c>
      <c r="F74" s="25"/>
      <c r="G74" s="26"/>
      <c r="H74" s="25"/>
      <c r="I74" s="26"/>
      <c r="J74" s="67"/>
      <c r="K74" s="25">
        <f>IF(AND(L74="",N74=""),"",IF(L74&gt;N74,1,IF(L74=N74,"X",2)))</f>
      </c>
      <c r="L74" s="123">
        <v>0</v>
      </c>
      <c r="M74" s="124" t="s">
        <v>18</v>
      </c>
      <c r="N74" s="125">
        <v>3</v>
      </c>
      <c r="O74" s="110"/>
      <c r="P74" s="110"/>
      <c r="Q74" s="110"/>
      <c r="R74" s="20"/>
      <c r="S74" s="112"/>
      <c r="T74" s="58" t="s">
        <v>137</v>
      </c>
      <c r="U74" s="45">
        <f>IF(OR(Facit!$T$71&lt;&gt;"",Facit!$T$72&lt;&gt;"",Facit!$T$73&lt;&gt;"",Facit!$T$74&lt;&gt;""),IF(ISNA(VLOOKUP(T74,Facit!$T$71:$T$74,1,0))=0,12,0),"")</f>
      </c>
      <c r="V74" s="57" t="s">
        <v>20</v>
      </c>
      <c r="W74" s="61" t="s">
        <v>174</v>
      </c>
    </row>
    <row r="75">
      <c r="A75" s="126"/>
      <c r="B75" s="15"/>
      <c r="C75" s="14"/>
      <c r="D75" s="14"/>
      <c r="E75" s="15"/>
      <c r="F75" s="14"/>
      <c r="G75" s="19"/>
      <c r="H75" s="14"/>
      <c r="I75" s="19"/>
      <c r="J75" s="17"/>
      <c r="K75" s="15"/>
      <c r="L75" s="15"/>
      <c r="M75" s="14"/>
      <c r="N75" s="15"/>
      <c r="O75" s="15"/>
      <c r="P75" s="15"/>
      <c r="Q75" s="28"/>
      <c r="R75" s="28"/>
      <c r="S75" s="17"/>
      <c r="T75" s="15"/>
      <c r="U75" s="21"/>
      <c r="V75" s="21"/>
      <c r="W75" s="17"/>
    </row>
    <row r="76">
      <c r="A76" s="102" t="s">
        <v>178</v>
      </c>
      <c r="B76" s="103"/>
      <c r="C76" s="25"/>
      <c r="D76" s="25"/>
      <c r="E76" s="24"/>
      <c r="F76" s="25"/>
      <c r="G76" s="26"/>
      <c r="H76" s="25"/>
      <c r="I76" s="26"/>
      <c r="J76" s="27"/>
      <c r="K76" s="24"/>
      <c r="L76" s="24"/>
      <c r="M76" s="14"/>
      <c r="N76" s="15"/>
      <c r="O76" s="15"/>
      <c r="P76" s="15"/>
      <c r="Q76" s="28"/>
      <c r="R76" s="28"/>
      <c r="S76" s="104"/>
      <c r="T76" s="48" t="s">
        <v>179</v>
      </c>
      <c r="U76" s="21"/>
      <c r="V76" s="21"/>
      <c r="W76" s="17"/>
    </row>
    <row r="77">
      <c r="A77" s="106">
        <v>61</v>
      </c>
      <c r="B77" s="31" t="s">
        <v>24</v>
      </c>
      <c r="C77" s="32" t="s">
        <v>180</v>
      </c>
      <c r="D77" s="33" t="s">
        <v>25</v>
      </c>
      <c r="E77" s="31">
        <f>"Vinnarna 58–57 "&amp;T72&amp;"-"&amp;T71</f>
      </c>
      <c r="F77" s="14"/>
      <c r="G77" s="19"/>
      <c r="H77" s="14"/>
      <c r="I77" s="19"/>
      <c r="J77" s="53"/>
      <c r="K77" s="14">
        <f>IF(AND(L77="",N77=""),"",IF(L77&gt;N77,1,IF(L77=N77,"X",2)))</f>
      </c>
      <c r="L77" s="108">
        <v>0</v>
      </c>
      <c r="M77" s="43" t="s">
        <v>18</v>
      </c>
      <c r="N77" s="109">
        <v>2</v>
      </c>
      <c r="O77" s="110"/>
      <c r="P77" s="110"/>
      <c r="Q77" s="111"/>
      <c r="R77" s="28"/>
      <c r="S77" s="112"/>
      <c r="T77" s="58" t="s">
        <v>125</v>
      </c>
      <c r="U77" s="45">
        <f>IF(OR(Facit!$T$77&lt;&gt;"",Facit!$T$78&lt;&gt;""),IF(ISNA(VLOOKUP(T77,Facit!$T$77:$T$78,1,0))=0,16,0),"")</f>
      </c>
      <c r="V77" s="46" t="s">
        <v>20</v>
      </c>
      <c r="W77" s="61" t="s">
        <v>181</v>
      </c>
      <c r="X77" s="87" t="s">
        <v>182</v>
      </c>
    </row>
    <row r="78">
      <c r="A78" s="90">
        <v>62</v>
      </c>
      <c r="B78" s="91" t="s">
        <v>55</v>
      </c>
      <c r="C78" s="92" t="s">
        <v>183</v>
      </c>
      <c r="D78" s="33" t="s">
        <v>25</v>
      </c>
      <c r="E78" s="91">
        <f>"Vinnarna 59–60 "&amp;T73&amp;"-"&amp;T74</f>
      </c>
      <c r="F78" s="25"/>
      <c r="G78" s="26"/>
      <c r="H78" s="25"/>
      <c r="I78" s="26"/>
      <c r="J78" s="67"/>
      <c r="K78" s="25">
        <f>IF(AND(L78="",N78=""),"",IF(L78&gt;N78,1,IF(L78=N78,"X",2)))</f>
      </c>
      <c r="L78" s="123">
        <v>1</v>
      </c>
      <c r="M78" s="124" t="s">
        <v>18</v>
      </c>
      <c r="N78" s="125">
        <v>0</v>
      </c>
      <c r="O78" s="110"/>
      <c r="P78" s="110"/>
      <c r="Q78" s="110"/>
      <c r="R78" s="20"/>
      <c r="S78" s="112"/>
      <c r="T78" s="58" t="s">
        <v>50</v>
      </c>
      <c r="U78" s="45">
        <f>IF(OR(Facit!$T$77&lt;&gt;"",Facit!$T$78&lt;&gt;""),IF(ISNA(VLOOKUP(T78,Facit!$T$77:$T$78,1,0))=0,16,0),"")</f>
      </c>
      <c r="V78" s="57" t="s">
        <v>20</v>
      </c>
      <c r="W78" s="117" t="s">
        <v>181</v>
      </c>
      <c r="X78" s="87" t="s">
        <v>184</v>
      </c>
    </row>
    <row r="79">
      <c r="A79" s="126"/>
      <c r="B79" s="15"/>
      <c r="C79" s="14"/>
      <c r="D79" s="14"/>
      <c r="E79" s="15"/>
      <c r="F79" s="14"/>
      <c r="G79" s="19"/>
      <c r="H79" s="14"/>
      <c r="I79" s="19"/>
      <c r="J79" s="17"/>
      <c r="K79" s="15"/>
      <c r="L79" s="15"/>
      <c r="M79" s="14"/>
      <c r="N79" s="15"/>
      <c r="O79" s="15"/>
      <c r="P79" s="15"/>
      <c r="Q79" s="28"/>
      <c r="R79" s="28"/>
      <c r="S79" s="17"/>
      <c r="T79" s="15"/>
      <c r="U79" s="21"/>
      <c r="V79" s="21"/>
      <c r="W79" s="17"/>
    </row>
    <row r="80">
      <c r="A80" s="102" t="s">
        <v>185</v>
      </c>
      <c r="B80" s="103"/>
      <c r="C80" s="124"/>
      <c r="D80" s="25"/>
      <c r="E80" s="24"/>
      <c r="F80" s="128"/>
      <c r="G80" s="26"/>
      <c r="H80" s="25"/>
      <c r="I80" s="26"/>
      <c r="J80" s="27"/>
      <c r="K80" s="24"/>
      <c r="L80" s="24"/>
      <c r="M80" s="25"/>
      <c r="N80" s="24"/>
      <c r="O80" s="15"/>
      <c r="P80" s="15"/>
      <c r="Q80" s="28"/>
      <c r="R80" s="28"/>
      <c r="S80" s="104"/>
      <c r="T80" s="48" t="s">
        <v>186</v>
      </c>
      <c r="U80" s="21"/>
      <c r="V80" s="21"/>
      <c r="W80" s="17"/>
    </row>
    <row r="81">
      <c r="A81" s="129">
        <v>63</v>
      </c>
      <c r="B81" s="130" t="s">
        <v>47</v>
      </c>
      <c r="C81" s="131" t="s">
        <v>187</v>
      </c>
      <c r="D81" s="33" t="s">
        <v>25</v>
      </c>
      <c r="E81" s="130" t="s">
        <v>188</v>
      </c>
      <c r="F81" s="72"/>
      <c r="G81" s="73"/>
      <c r="H81" s="72"/>
      <c r="I81" s="73"/>
      <c r="J81" s="132" t="s">
        <v>19</v>
      </c>
      <c r="K81" s="133"/>
      <c r="L81" s="130">
        <v>2</v>
      </c>
      <c r="M81" s="134" t="s">
        <v>18</v>
      </c>
      <c r="N81" s="130">
        <v>0</v>
      </c>
      <c r="O81" s="20"/>
      <c r="P81" s="110"/>
      <c r="Q81" s="110"/>
      <c r="R81" s="20"/>
      <c r="S81" s="112"/>
      <c r="T81" s="58" t="s">
        <v>137</v>
      </c>
      <c r="U81" s="45">
        <f>IF(Facit!$T$81="","",IF(T81=Facit!$T$81,16,0))</f>
      </c>
      <c r="V81" s="46" t="s">
        <v>20</v>
      </c>
      <c r="W81" s="61" t="s">
        <v>181</v>
      </c>
      <c r="X81" s="87" t="s">
        <v>189</v>
      </c>
    </row>
    <row r="82">
      <c r="A82" s="126"/>
      <c r="B82" s="15"/>
      <c r="C82" s="14"/>
      <c r="D82" s="14"/>
      <c r="E82" s="15"/>
      <c r="F82" s="14"/>
      <c r="G82" s="19"/>
      <c r="H82" s="14"/>
      <c r="I82" s="19"/>
      <c r="J82" s="17"/>
      <c r="K82" s="15"/>
      <c r="L82" s="15"/>
      <c r="M82" s="15"/>
      <c r="N82" s="15"/>
      <c r="O82" s="15"/>
      <c r="P82" s="15"/>
      <c r="Q82" s="28"/>
      <c r="R82" s="28"/>
      <c r="S82" s="17"/>
      <c r="T82" s="15"/>
      <c r="U82" s="21"/>
      <c r="V82" s="21"/>
      <c r="W82" s="17"/>
    </row>
    <row r="83">
      <c r="A83" s="102" t="s">
        <v>190</v>
      </c>
      <c r="B83" s="103"/>
      <c r="C83" s="124"/>
      <c r="D83" s="25"/>
      <c r="E83" s="24"/>
      <c r="F83" s="14"/>
      <c r="G83" s="19"/>
      <c r="H83" s="14"/>
      <c r="I83" s="19"/>
      <c r="J83" s="27"/>
      <c r="K83" s="24"/>
      <c r="L83" s="24"/>
      <c r="M83" s="25"/>
      <c r="N83" s="24"/>
      <c r="O83" s="15"/>
      <c r="P83" s="15"/>
      <c r="Q83" s="28"/>
      <c r="R83" s="28"/>
      <c r="S83" s="104"/>
      <c r="T83" s="48" t="s">
        <v>191</v>
      </c>
      <c r="U83" s="21"/>
      <c r="V83" s="21"/>
      <c r="W83" s="17"/>
    </row>
    <row r="84">
      <c r="A84" s="129">
        <v>64</v>
      </c>
      <c r="B84" s="130" t="s">
        <v>14</v>
      </c>
      <c r="C84" s="131" t="s">
        <v>192</v>
      </c>
      <c r="D84" s="33" t="s">
        <v>25</v>
      </c>
      <c r="E84" s="130">
        <f>"Vinnarna i semifinalerna "&amp;T77&amp;"-"&amp;T78</f>
      </c>
      <c r="F84" s="72"/>
      <c r="G84" s="73"/>
      <c r="H84" s="72"/>
      <c r="I84" s="73"/>
      <c r="J84" s="132" t="s">
        <v>27</v>
      </c>
      <c r="K84" s="133"/>
      <c r="L84" s="130">
        <v>2</v>
      </c>
      <c r="M84" s="134" t="s">
        <v>18</v>
      </c>
      <c r="N84" s="130">
        <v>1</v>
      </c>
      <c r="O84" s="20"/>
      <c r="P84" s="110"/>
      <c r="Q84" s="110"/>
      <c r="R84" s="20"/>
      <c r="S84" s="112"/>
      <c r="T84" s="58" t="s">
        <v>50</v>
      </c>
      <c r="U84" s="45">
        <f>IF(Facit!$T$84="","",IF(T84=Facit!$T$84,32,0))</f>
      </c>
      <c r="V84" s="46" t="s">
        <v>20</v>
      </c>
      <c r="W84" s="61" t="s">
        <v>193</v>
      </c>
      <c r="X84" s="87" t="s">
        <v>194</v>
      </c>
    </row>
    <row r="85">
      <c r="A85" s="126"/>
      <c r="B85" s="15"/>
      <c r="C85" s="14"/>
      <c r="D85" s="14"/>
      <c r="E85" s="15"/>
      <c r="F85" s="14"/>
      <c r="G85" s="19"/>
      <c r="H85" s="14"/>
      <c r="I85" s="19"/>
      <c r="J85" s="17"/>
      <c r="K85" s="15"/>
      <c r="L85" s="15"/>
      <c r="M85" s="15"/>
      <c r="N85" s="15"/>
      <c r="O85" s="15"/>
      <c r="P85" s="15"/>
      <c r="Q85" s="28"/>
      <c r="R85" s="28"/>
      <c r="S85" s="17"/>
      <c r="T85" s="15"/>
      <c r="U85" s="21"/>
      <c r="V85" s="21"/>
      <c r="W85" s="17"/>
    </row>
    <row r="86">
      <c r="A86" s="146"/>
      <c r="B86" s="147"/>
      <c r="C86" s="138"/>
      <c r="D86" s="138"/>
      <c r="E86" s="147"/>
      <c r="F86" s="138"/>
      <c r="G86" s="139"/>
      <c r="H86" s="138"/>
      <c r="I86" s="140"/>
      <c r="J86" s="12"/>
      <c r="K86" s="48"/>
      <c r="L86" s="48"/>
      <c r="M86" s="48"/>
      <c r="N86" s="48"/>
      <c r="O86" s="48"/>
      <c r="P86" s="48"/>
      <c r="Q86" s="48"/>
      <c r="R86" s="48"/>
      <c r="S86" s="12"/>
      <c r="T86" s="93" t="s">
        <v>196</v>
      </c>
      <c r="U86" s="94">
        <f>SUM(Q4:Q58)+SUM(U5:U84)-U58</f>
      </c>
      <c r="V86" s="141" t="s">
        <v>20</v>
      </c>
      <c r="W86" s="96" t="s">
        <v>197</v>
      </c>
    </row>
  </sheetData>
  <sheetProtection selectLockedCells="1" selectUnlockedCells="1"/>
  <mergeCells>
    <mergeCell ref="G2:I2"/>
    <mergeCell ref="K2:N2"/>
    <mergeCell ref="Q2:R2"/>
    <mergeCell ref="U2:V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Roman,Normal"&amp;12Sida &amp;P</oddFooter>
  </headerFooter>
  <rowBreaks count="1" manualBreakCount="1">
    <brk id="44" max="104857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workbookViewId="0"/>
  </sheetViews>
  <sheetFormatPr defaultRowHeight="12.75" x14ac:dyDescent="0.2"/>
  <cols>
    <col min="1" max="1" width="3.140625" customWidth="1"/>
    <col min="2" max="2" width="10.5703125" customWidth="1"/>
    <col min="3" max="3" width="5.140625" customWidth="1"/>
    <col min="4" max="4" width="4.42578125" customWidth="1"/>
    <col min="5" max="5" width="20" customWidth="1"/>
    <col min="6" max="6" width="3.5703125" customWidth="1" style="1"/>
    <col min="7" max="7" width="2.7109375" customWidth="1" style="2"/>
    <col min="8" max="8" width="2.5703125" customWidth="1" style="3"/>
    <col min="9" max="9" width="2.5703125" customWidth="1" style="4"/>
    <col min="10" max="10" width="4" customWidth="1" style="5"/>
    <col min="11" max="14" width="2.7109375" customWidth="1"/>
    <col min="15" max="16" hidden="1" width="0" customWidth="1"/>
    <col min="17" max="18" width="2.7109375" customWidth="1"/>
    <col min="19" max="19" width="3.85546875" customWidth="1"/>
    <col min="20" max="20" width="19.28515625" customWidth="1"/>
    <col min="21" max="21" width="4.140625" customWidth="1"/>
    <col min="22" max="22" width="2" customWidth="1"/>
    <col min="23" max="23" width="3.85546875" customWidth="1"/>
    <col min="24" max="24" width="32.28515625" customWidth="1"/>
  </cols>
  <sheetData>
    <row r="1" s="6" customFormat="1">
      <c r="B1" s="6" t="s">
        <v>0</v>
      </c>
      <c r="F1" s="7"/>
      <c r="G1" s="8"/>
      <c r="H1" s="9"/>
      <c r="I1" s="10"/>
      <c r="J1" s="11"/>
    </row>
    <row r="2" ht="12" customHeight="1">
      <c r="A2" s="12"/>
      <c r="B2" s="13" t="s">
        <v>1</v>
      </c>
      <c r="C2" s="14" t="s">
        <v>2</v>
      </c>
      <c r="D2" s="14" t="s">
        <v>3</v>
      </c>
      <c r="E2" s="15" t="s">
        <v>4</v>
      </c>
      <c r="F2" s="16" t="s">
        <v>5</v>
      </c>
      <c r="G2" s="155" t="s">
        <v>6</v>
      </c>
      <c r="H2" s="155"/>
      <c r="I2" s="155"/>
      <c r="J2" s="17" t="s">
        <v>7</v>
      </c>
      <c r="K2" s="156" t="s">
        <v>8</v>
      </c>
      <c r="L2" s="156"/>
      <c r="M2" s="156"/>
      <c r="N2" s="156"/>
      <c r="O2" s="18"/>
      <c r="P2" s="18"/>
      <c r="Q2" s="157" t="s">
        <v>9</v>
      </c>
      <c r="R2" s="157"/>
      <c r="S2" s="17" t="s">
        <v>10</v>
      </c>
      <c r="T2" s="20"/>
      <c r="U2" s="158" t="s">
        <v>9</v>
      </c>
      <c r="V2" s="158"/>
      <c r="W2" s="17" t="s">
        <v>10</v>
      </c>
      <c r="X2" s="22" t="s">
        <v>11</v>
      </c>
    </row>
    <row r="3" ht="12" customHeight="1">
      <c r="A3" s="23" t="s">
        <v>12</v>
      </c>
      <c r="B3" s="24"/>
      <c r="C3" s="25"/>
      <c r="D3" s="25"/>
      <c r="E3" s="24"/>
      <c r="F3" s="25"/>
      <c r="G3" s="26"/>
      <c r="H3" s="25"/>
      <c r="I3" s="26"/>
      <c r="J3" s="27"/>
      <c r="K3" s="15"/>
      <c r="L3" s="14"/>
      <c r="M3" s="14"/>
      <c r="N3" s="14"/>
      <c r="O3" s="14"/>
      <c r="P3" s="14"/>
      <c r="Q3" s="28"/>
      <c r="R3" s="28"/>
      <c r="S3" s="17"/>
      <c r="T3" s="15"/>
      <c r="U3" s="21"/>
      <c r="V3" s="21"/>
      <c r="W3" s="17"/>
      <c r="X3" s="29" t="s">
        <v>13</v>
      </c>
    </row>
    <row r="4" ht="12" customHeight="1">
      <c r="A4" s="30">
        <v>1</v>
      </c>
      <c r="B4" s="31" t="s">
        <v>14</v>
      </c>
      <c r="C4" s="32" t="s">
        <v>15</v>
      </c>
      <c r="D4" s="33" t="s">
        <v>16</v>
      </c>
      <c r="E4" s="31" t="s">
        <v>17</v>
      </c>
      <c r="F4" s="34">
        <f ref="F4:F9" t="shared" si="0">(IF(G4="","",IF(G4&gt;I4,1,IF(G4=I4,"X",2))))</f>
      </c>
      <c r="G4" s="35">
        <v>1</v>
      </c>
      <c r="H4" s="36" t="s">
        <v>18</v>
      </c>
      <c r="I4" s="37">
        <v>1</v>
      </c>
      <c r="J4" s="38" t="s">
        <v>19</v>
      </c>
      <c r="K4" s="39">
        <f ref="K4:K9" t="shared" si="1">IF(AND(L4="",N4=""),"",IF(L4&gt;N4,1,IF(L4=N4,"X",2)))</f>
      </c>
      <c r="L4" s="40">
        <f>IF(Facit!L4="","",Facit!L4)</f>
      </c>
      <c r="M4" s="41" t="s">
        <v>18</v>
      </c>
      <c r="N4" s="42">
        <f>IF(Facit!N4="","",Facit!N4)</f>
      </c>
      <c r="O4" s="43">
        <f ref="O4:O9" t="shared" si="2">IF(F4=K4,3,0)</f>
      </c>
      <c r="P4" s="44">
        <f ref="P4:P9" t="shared" si="3">IF(AND(L4="",N4=""),0,(IF(AND(L4=G4,N4=I4),2,IF(OR(L4=G4,N4=I4),1,0))))</f>
      </c>
      <c r="Q4" s="45">
        <f ref="Q4:Q9" t="shared" si="4">IF(AND(L4="",N4=""),0,SUM(O4:P4))</f>
      </c>
      <c r="R4" s="46" t="s">
        <v>20</v>
      </c>
      <c r="S4" s="47" t="s">
        <v>21</v>
      </c>
      <c r="T4" s="48" t="s">
        <v>22</v>
      </c>
      <c r="U4" s="49"/>
      <c r="V4" s="49"/>
      <c r="W4" s="50"/>
      <c r="X4" s="51" t="s">
        <v>215</v>
      </c>
    </row>
    <row r="5" ht="12" customHeight="1">
      <c r="A5" s="30">
        <v>2</v>
      </c>
      <c r="B5" s="31" t="s">
        <v>24</v>
      </c>
      <c r="C5" s="32" t="s">
        <v>15</v>
      </c>
      <c r="D5" s="52" t="s">
        <v>25</v>
      </c>
      <c r="E5" s="31" t="s">
        <v>26</v>
      </c>
      <c r="F5" s="34">
        <f t="shared" si="0"/>
      </c>
      <c r="G5" s="35">
        <v>2</v>
      </c>
      <c r="H5" s="36" t="s">
        <v>18</v>
      </c>
      <c r="I5" s="37">
        <v>3</v>
      </c>
      <c r="J5" s="53" t="s">
        <v>27</v>
      </c>
      <c r="K5" s="39">
        <f t="shared" si="1"/>
      </c>
      <c r="L5" s="54">
        <f>IF(Facit!L5="","",Facit!L5)</f>
      </c>
      <c r="M5" s="55" t="s">
        <v>18</v>
      </c>
      <c r="N5" s="56">
        <f>IF(Facit!N5="","",Facit!N5)</f>
      </c>
      <c r="O5" s="43">
        <f t="shared" si="2"/>
      </c>
      <c r="P5" s="44">
        <f t="shared" si="3"/>
      </c>
      <c r="Q5" s="45">
        <f t="shared" si="4"/>
      </c>
      <c r="R5" s="57" t="s">
        <v>20</v>
      </c>
      <c r="S5" s="47" t="s">
        <v>21</v>
      </c>
      <c r="T5" s="58" t="s">
        <v>199</v>
      </c>
      <c r="U5" s="59">
        <f>IF(AND(Facit!T5="",Facit!T6=""),"",IF(T5=Facit!T5,5,IF(T5=Facit!T6,3,0)))</f>
      </c>
      <c r="V5" s="60" t="s">
        <v>20</v>
      </c>
      <c r="W5" s="61" t="s">
        <v>21</v>
      </c>
      <c r="X5" s="62"/>
    </row>
    <row r="6" ht="12" customHeight="1">
      <c r="A6" s="30">
        <v>17</v>
      </c>
      <c r="B6" s="31" t="s">
        <v>29</v>
      </c>
      <c r="C6" s="32" t="s">
        <v>30</v>
      </c>
      <c r="D6" s="52" t="s">
        <v>25</v>
      </c>
      <c r="E6" s="31" t="s">
        <v>31</v>
      </c>
      <c r="F6" s="34">
        <f t="shared" si="0"/>
      </c>
      <c r="G6" s="35">
        <v>0</v>
      </c>
      <c r="H6" s="36" t="s">
        <v>18</v>
      </c>
      <c r="I6" s="37">
        <v>2</v>
      </c>
      <c r="J6" s="53" t="s">
        <v>19</v>
      </c>
      <c r="K6" s="39">
        <f t="shared" si="1"/>
      </c>
      <c r="L6" s="54">
        <f>IF(Facit!L6="","",Facit!L6)</f>
      </c>
      <c r="M6" s="55" t="s">
        <v>18</v>
      </c>
      <c r="N6" s="56">
        <f>IF(Facit!N6="","",Facit!N6)</f>
      </c>
      <c r="O6" s="43">
        <f t="shared" si="2"/>
      </c>
      <c r="P6" s="44">
        <f t="shared" si="3"/>
      </c>
      <c r="Q6" s="45">
        <f t="shared" si="4"/>
      </c>
      <c r="R6" s="57" t="s">
        <v>20</v>
      </c>
      <c r="S6" s="47" t="s">
        <v>21</v>
      </c>
      <c r="T6" s="58" t="s">
        <v>200</v>
      </c>
      <c r="U6" s="59">
        <f>IF(AND(Facit!T5="",Facit!T6=""),"",IF(T6=Facit!T6,5,IF(T6=Facit!T5,3,0)))</f>
      </c>
      <c r="V6" s="63" t="s">
        <v>20</v>
      </c>
      <c r="W6" s="61" t="s">
        <v>21</v>
      </c>
      <c r="X6" s="51" t="s">
        <v>216</v>
      </c>
    </row>
    <row r="7" ht="12" customHeight="1">
      <c r="A7" s="30">
        <v>18</v>
      </c>
      <c r="B7" s="31" t="s">
        <v>34</v>
      </c>
      <c r="C7" s="32" t="s">
        <v>35</v>
      </c>
      <c r="D7" s="52" t="s">
        <v>25</v>
      </c>
      <c r="E7" s="31" t="s">
        <v>36</v>
      </c>
      <c r="F7" s="34">
        <f t="shared" si="0"/>
      </c>
      <c r="G7" s="35">
        <v>1</v>
      </c>
      <c r="H7" s="36" t="s">
        <v>18</v>
      </c>
      <c r="I7" s="37">
        <v>0</v>
      </c>
      <c r="J7" s="53" t="s">
        <v>27</v>
      </c>
      <c r="K7" s="39">
        <f t="shared" si="1"/>
      </c>
      <c r="L7" s="54">
        <f>IF(Facit!L7="","",Facit!L7)</f>
      </c>
      <c r="M7" s="55" t="s">
        <v>18</v>
      </c>
      <c r="N7" s="56">
        <f>IF(Facit!N7="","",Facit!N7)</f>
      </c>
      <c r="O7" s="43">
        <f t="shared" si="2"/>
      </c>
      <c r="P7" s="44">
        <f t="shared" si="3"/>
      </c>
      <c r="Q7" s="45">
        <f t="shared" si="4"/>
      </c>
      <c r="R7" s="57" t="s">
        <v>20</v>
      </c>
      <c r="S7" s="47" t="s">
        <v>21</v>
      </c>
      <c r="T7" s="20"/>
      <c r="U7" s="21"/>
      <c r="V7" s="21"/>
      <c r="W7" s="17"/>
      <c r="X7" s="62"/>
    </row>
    <row r="8" ht="12" customHeight="1">
      <c r="A8" s="64">
        <v>33</v>
      </c>
      <c r="B8" s="31" t="s">
        <v>37</v>
      </c>
      <c r="C8" s="32" t="s">
        <v>38</v>
      </c>
      <c r="D8" s="52" t="s">
        <v>16</v>
      </c>
      <c r="E8" s="31" t="s">
        <v>39</v>
      </c>
      <c r="F8" s="34">
        <f t="shared" si="0"/>
      </c>
      <c r="G8" s="35">
        <v>1</v>
      </c>
      <c r="H8" s="36" t="s">
        <v>18</v>
      </c>
      <c r="I8" s="37">
        <v>1</v>
      </c>
      <c r="J8" s="53" t="s">
        <v>27</v>
      </c>
      <c r="K8" s="39">
        <f t="shared" si="1"/>
      </c>
      <c r="L8" s="54">
        <f>IF(Facit!L8="","",Facit!L8)</f>
      </c>
      <c r="M8" s="55" t="s">
        <v>18</v>
      </c>
      <c r="N8" s="56">
        <f>IF(Facit!N8="","",Facit!N8)</f>
      </c>
      <c r="O8" s="43">
        <f t="shared" si="2"/>
      </c>
      <c r="P8" s="44">
        <f t="shared" si="3"/>
      </c>
      <c r="Q8" s="45">
        <f t="shared" si="4"/>
      </c>
      <c r="R8" s="57" t="s">
        <v>20</v>
      </c>
      <c r="S8" s="47" t="s">
        <v>21</v>
      </c>
      <c r="T8" s="20"/>
      <c r="U8" s="21"/>
      <c r="V8" s="21"/>
      <c r="W8" s="17"/>
      <c r="X8" s="65" t="s">
        <v>217</v>
      </c>
    </row>
    <row r="9" ht="12" customHeight="1">
      <c r="A9" s="30">
        <v>34</v>
      </c>
      <c r="B9" s="31" t="s">
        <v>41</v>
      </c>
      <c r="C9" s="32" t="s">
        <v>38</v>
      </c>
      <c r="D9" s="66" t="s">
        <v>16</v>
      </c>
      <c r="E9" s="31" t="s">
        <v>42</v>
      </c>
      <c r="F9" s="34">
        <f t="shared" si="0"/>
      </c>
      <c r="G9" s="35">
        <v>2</v>
      </c>
      <c r="H9" s="36" t="s">
        <v>18</v>
      </c>
      <c r="I9" s="37">
        <v>0</v>
      </c>
      <c r="J9" s="67" t="s">
        <v>27</v>
      </c>
      <c r="K9" s="39">
        <f t="shared" si="1"/>
      </c>
      <c r="L9" s="68">
        <f>IF(Facit!L9="","",Facit!L9)</f>
      </c>
      <c r="M9" s="69" t="s">
        <v>18</v>
      </c>
      <c r="N9" s="70">
        <f>IF(Facit!N9="","",Facit!N9)</f>
      </c>
      <c r="O9" s="43">
        <f t="shared" si="2"/>
      </c>
      <c r="P9" s="44">
        <f t="shared" si="3"/>
      </c>
      <c r="Q9" s="45">
        <f t="shared" si="4"/>
      </c>
      <c r="R9" s="57" t="s">
        <v>20</v>
      </c>
      <c r="S9" s="47" t="s">
        <v>21</v>
      </c>
      <c r="T9" s="20"/>
      <c r="U9" s="21"/>
      <c r="V9" s="21"/>
      <c r="W9" s="17"/>
    </row>
    <row r="10" ht="12" customHeight="1">
      <c r="A10" s="23" t="s">
        <v>43</v>
      </c>
      <c r="B10" s="71"/>
      <c r="C10" s="72"/>
      <c r="D10" s="72"/>
      <c r="E10" s="71"/>
      <c r="F10" s="72"/>
      <c r="G10" s="73"/>
      <c r="H10" s="72"/>
      <c r="I10" s="73"/>
      <c r="J10" s="74"/>
      <c r="K10" s="75"/>
      <c r="L10" s="54">
        <f>IF(Facit!L10="","",Facit!L10)</f>
      </c>
      <c r="M10" s="76"/>
      <c r="N10" s="56">
        <f>IF(Facit!N10="","",Facit!N10)</f>
      </c>
      <c r="O10" s="76"/>
      <c r="P10" s="76"/>
      <c r="Q10" s="77"/>
      <c r="R10" s="28"/>
      <c r="S10" s="17"/>
      <c r="T10" s="15"/>
      <c r="U10" s="21"/>
      <c r="V10" s="21"/>
      <c r="W10" s="17"/>
    </row>
    <row r="11" ht="12" customHeight="1">
      <c r="A11" s="30">
        <v>3</v>
      </c>
      <c r="B11" s="31" t="s">
        <v>14</v>
      </c>
      <c r="C11" s="32" t="s">
        <v>44</v>
      </c>
      <c r="D11" s="33" t="s">
        <v>16</v>
      </c>
      <c r="E11" s="31" t="s">
        <v>45</v>
      </c>
      <c r="F11" s="34">
        <f ref="F11:F16" t="shared" si="5">(IF(G11="","",IF(G11&gt;I11,1,IF(G11=I11,"X",2))))</f>
      </c>
      <c r="G11" s="35">
        <v>3</v>
      </c>
      <c r="H11" s="36" t="s">
        <v>18</v>
      </c>
      <c r="I11" s="37">
        <v>1</v>
      </c>
      <c r="J11" s="78" t="s">
        <v>19</v>
      </c>
      <c r="K11" s="39">
        <f ref="K11:K16" t="shared" si="6">IF(AND(L11="",N11=""),"",IF(L11&gt;N11,1,IF(L11=N11,"X",2)))</f>
      </c>
      <c r="L11" s="40">
        <f>IF(Facit!L11="","",Facit!L11)</f>
      </c>
      <c r="M11" s="41" t="s">
        <v>18</v>
      </c>
      <c r="N11" s="42">
        <f>IF(Facit!N11="","",Facit!N11)</f>
      </c>
      <c r="O11" s="43">
        <f ref="O11:O16" t="shared" si="7">IF(F11=K11,3,0)</f>
      </c>
      <c r="P11" s="44">
        <f ref="P11:P16" t="shared" si="8">IF(AND(L11="",N11=""),0,(IF(AND(L11=G11,N11=I11),2,IF(OR(L11=G11,N11=I11),1,0))))</f>
      </c>
      <c r="Q11" s="45">
        <f ref="Q11:Q16" t="shared" si="9">IF(AND(L11="",N11=""),0,SUM(O11:P11))</f>
      </c>
      <c r="R11" s="46" t="s">
        <v>20</v>
      </c>
      <c r="S11" s="47" t="s">
        <v>21</v>
      </c>
      <c r="T11" s="48" t="s">
        <v>46</v>
      </c>
      <c r="U11" s="49"/>
      <c r="V11" s="49"/>
      <c r="W11" s="50"/>
      <c r="X11" s="79"/>
    </row>
    <row r="12" ht="12" customHeight="1">
      <c r="A12" s="30">
        <v>4</v>
      </c>
      <c r="B12" s="31" t="s">
        <v>47</v>
      </c>
      <c r="C12" s="32" t="s">
        <v>44</v>
      </c>
      <c r="D12" s="52" t="s">
        <v>48</v>
      </c>
      <c r="E12" s="31" t="s">
        <v>49</v>
      </c>
      <c r="F12" s="34">
        <f t="shared" si="5"/>
      </c>
      <c r="G12" s="35">
        <v>1</v>
      </c>
      <c r="H12" s="36" t="s">
        <v>18</v>
      </c>
      <c r="I12" s="37">
        <v>0</v>
      </c>
      <c r="J12" s="78" t="s">
        <v>27</v>
      </c>
      <c r="K12" s="39">
        <f t="shared" si="6"/>
      </c>
      <c r="L12" s="54">
        <f>IF(Facit!L12="","",Facit!L12)</f>
      </c>
      <c r="M12" s="55" t="s">
        <v>18</v>
      </c>
      <c r="N12" s="56">
        <f>IF(Facit!N12="","",Facit!N12)</f>
      </c>
      <c r="O12" s="43">
        <f t="shared" si="7"/>
      </c>
      <c r="P12" s="44">
        <f t="shared" si="8"/>
      </c>
      <c r="Q12" s="45">
        <f t="shared" si="9"/>
      </c>
      <c r="R12" s="57" t="s">
        <v>20</v>
      </c>
      <c r="S12" s="47" t="s">
        <v>21</v>
      </c>
      <c r="T12" s="58" t="s">
        <v>218</v>
      </c>
      <c r="U12" s="59">
        <f>IF(AND(Facit!T12="",Facit!T13=""),"",IF(T12=Facit!T12,5,IF(T12=Facit!T13,3,0)))</f>
      </c>
      <c r="V12" s="60" t="s">
        <v>20</v>
      </c>
      <c r="W12" s="61" t="s">
        <v>21</v>
      </c>
    </row>
    <row r="13" ht="12" customHeight="1">
      <c r="A13" s="30">
        <v>19</v>
      </c>
      <c r="B13" s="31" t="s">
        <v>41</v>
      </c>
      <c r="C13" s="32" t="s">
        <v>51</v>
      </c>
      <c r="D13" s="52" t="s">
        <v>16</v>
      </c>
      <c r="E13" s="31" t="s">
        <v>52</v>
      </c>
      <c r="F13" s="34">
        <f t="shared" si="5"/>
      </c>
      <c r="G13" s="35">
        <v>0</v>
      </c>
      <c r="H13" s="36" t="s">
        <v>18</v>
      </c>
      <c r="I13" s="37">
        <v>2</v>
      </c>
      <c r="J13" s="78" t="s">
        <v>19</v>
      </c>
      <c r="K13" s="39">
        <f t="shared" si="6"/>
      </c>
      <c r="L13" s="54">
        <f>IF(Facit!L13="","",Facit!L13)</f>
      </c>
      <c r="M13" s="55" t="s">
        <v>18</v>
      </c>
      <c r="N13" s="56">
        <f>IF(Facit!N13="","",Facit!N13)</f>
      </c>
      <c r="O13" s="43">
        <f t="shared" si="7"/>
      </c>
      <c r="P13" s="44">
        <f t="shared" si="8"/>
      </c>
      <c r="Q13" s="45">
        <f t="shared" si="9"/>
      </c>
      <c r="R13" s="57" t="s">
        <v>20</v>
      </c>
      <c r="S13" s="47" t="s">
        <v>21</v>
      </c>
      <c r="T13" s="58" t="s">
        <v>219</v>
      </c>
      <c r="U13" s="59">
        <f>IF(AND(Facit!T12="",Facit!T13=""),"",IF(T13=Facit!T13,5,IF(T13=Facit!T12,3,0)))</f>
      </c>
      <c r="V13" s="63" t="s">
        <v>20</v>
      </c>
      <c r="W13" s="61" t="s">
        <v>21</v>
      </c>
    </row>
    <row r="14" ht="12" customHeight="1">
      <c r="A14" s="30">
        <v>20</v>
      </c>
      <c r="B14" s="31" t="s">
        <v>14</v>
      </c>
      <c r="C14" s="32" t="s">
        <v>51</v>
      </c>
      <c r="D14" s="52" t="s">
        <v>48</v>
      </c>
      <c r="E14" s="31" t="s">
        <v>54</v>
      </c>
      <c r="F14" s="34">
        <f t="shared" si="5"/>
      </c>
      <c r="G14" s="35">
        <v>4</v>
      </c>
      <c r="H14" s="36" t="s">
        <v>18</v>
      </c>
      <c r="I14" s="37">
        <v>0</v>
      </c>
      <c r="J14" s="78" t="s">
        <v>27</v>
      </c>
      <c r="K14" s="39">
        <f t="shared" si="6"/>
      </c>
      <c r="L14" s="54">
        <f>IF(Facit!L14="","",Facit!L14)</f>
      </c>
      <c r="M14" s="55" t="s">
        <v>18</v>
      </c>
      <c r="N14" s="56">
        <f>IF(Facit!N14="","",Facit!N14)</f>
      </c>
      <c r="O14" s="43">
        <f t="shared" si="7"/>
      </c>
      <c r="P14" s="44">
        <f t="shared" si="8"/>
      </c>
      <c r="Q14" s="45">
        <f t="shared" si="9"/>
      </c>
      <c r="R14" s="57" t="s">
        <v>20</v>
      </c>
      <c r="S14" s="47" t="s">
        <v>21</v>
      </c>
      <c r="T14" s="20"/>
      <c r="U14" s="21"/>
      <c r="V14" s="21"/>
      <c r="W14" s="17"/>
    </row>
    <row r="15" ht="12" customHeight="1">
      <c r="A15" s="64">
        <v>35</v>
      </c>
      <c r="B15" s="31" t="s">
        <v>55</v>
      </c>
      <c r="C15" s="32" t="s">
        <v>38</v>
      </c>
      <c r="D15" s="52" t="s">
        <v>25</v>
      </c>
      <c r="E15" s="31" t="s">
        <v>56</v>
      </c>
      <c r="F15" s="34">
        <f t="shared" si="5"/>
      </c>
      <c r="G15" s="35">
        <v>2</v>
      </c>
      <c r="H15" s="36" t="s">
        <v>18</v>
      </c>
      <c r="I15" s="37">
        <v>1</v>
      </c>
      <c r="J15" s="78" t="s">
        <v>19</v>
      </c>
      <c r="K15" s="39">
        <f t="shared" si="6"/>
      </c>
      <c r="L15" s="54">
        <f>IF(Facit!L15="","",Facit!L15)</f>
      </c>
      <c r="M15" s="55" t="s">
        <v>18</v>
      </c>
      <c r="N15" s="56">
        <f>IF(Facit!N15="","",Facit!N15)</f>
      </c>
      <c r="O15" s="43">
        <f t="shared" si="7"/>
      </c>
      <c r="P15" s="44">
        <f t="shared" si="8"/>
      </c>
      <c r="Q15" s="45">
        <f t="shared" si="9"/>
      </c>
      <c r="R15" s="57" t="s">
        <v>20</v>
      </c>
      <c r="S15" s="47" t="s">
        <v>21</v>
      </c>
      <c r="T15" s="20"/>
      <c r="U15" s="21"/>
      <c r="V15" s="21"/>
      <c r="W15" s="17"/>
      <c r="X15" s="80" t="s">
        <v>57</v>
      </c>
    </row>
    <row r="16" ht="12" customHeight="1">
      <c r="A16" s="30">
        <v>36</v>
      </c>
      <c r="B16" s="31" t="s">
        <v>34</v>
      </c>
      <c r="C16" s="32" t="s">
        <v>38</v>
      </c>
      <c r="D16" s="52" t="s">
        <v>25</v>
      </c>
      <c r="E16" s="31" t="s">
        <v>58</v>
      </c>
      <c r="F16" s="34">
        <f t="shared" si="5"/>
      </c>
      <c r="G16" s="35">
        <v>0</v>
      </c>
      <c r="H16" s="36" t="s">
        <v>18</v>
      </c>
      <c r="I16" s="37">
        <v>1</v>
      </c>
      <c r="J16" s="78" t="s">
        <v>19</v>
      </c>
      <c r="K16" s="39">
        <f t="shared" si="6"/>
      </c>
      <c r="L16" s="68">
        <f>IF(Facit!L16="","",Facit!L16)</f>
      </c>
      <c r="M16" s="69" t="s">
        <v>18</v>
      </c>
      <c r="N16" s="70">
        <f>IF(Facit!N16="","",Facit!N16)</f>
      </c>
      <c r="O16" s="43">
        <f t="shared" si="7"/>
      </c>
      <c r="P16" s="44">
        <f t="shared" si="8"/>
      </c>
      <c r="Q16" s="45">
        <f t="shared" si="9"/>
      </c>
      <c r="R16" s="57" t="s">
        <v>20</v>
      </c>
      <c r="S16" s="47" t="s">
        <v>21</v>
      </c>
      <c r="T16" s="20"/>
      <c r="U16" s="21"/>
      <c r="V16" s="21"/>
      <c r="W16" s="17"/>
      <c r="X16" s="145"/>
    </row>
    <row r="17" ht="12" customHeight="1">
      <c r="A17" s="23" t="s">
        <v>59</v>
      </c>
      <c r="B17" s="71"/>
      <c r="C17" s="72"/>
      <c r="D17" s="72"/>
      <c r="E17" s="71"/>
      <c r="F17" s="72"/>
      <c r="G17" s="73"/>
      <c r="H17" s="72"/>
      <c r="I17" s="73"/>
      <c r="J17" s="74"/>
      <c r="K17" s="75"/>
      <c r="L17" s="54">
        <f>IF(Facit!L17="","",Facit!L17)</f>
      </c>
      <c r="M17" s="76"/>
      <c r="N17" s="56">
        <f>IF(Facit!N17="","",Facit!N17)</f>
      </c>
      <c r="O17" s="76"/>
      <c r="P17" s="76"/>
      <c r="Q17" s="77"/>
      <c r="R17" s="28"/>
      <c r="S17" s="17"/>
      <c r="T17" s="15"/>
      <c r="U17" s="21"/>
      <c r="V17" s="21"/>
      <c r="W17" s="17"/>
    </row>
    <row r="18" ht="12" customHeight="1">
      <c r="A18" s="30">
        <v>5</v>
      </c>
      <c r="B18" s="31" t="s">
        <v>37</v>
      </c>
      <c r="C18" s="32" t="s">
        <v>44</v>
      </c>
      <c r="D18" s="33" t="s">
        <v>25</v>
      </c>
      <c r="E18" s="31" t="s">
        <v>60</v>
      </c>
      <c r="F18" s="34">
        <f ref="F18:F23" t="shared" si="10">(IF(G18="","",IF(G18&gt;I18,1,IF(G18=I18,"X",2))))</f>
      </c>
      <c r="G18" s="35">
        <v>2</v>
      </c>
      <c r="H18" s="36" t="s">
        <v>18</v>
      </c>
      <c r="I18" s="37">
        <v>0</v>
      </c>
      <c r="J18" s="78" t="s">
        <v>19</v>
      </c>
      <c r="K18" s="39">
        <f ref="K18:K23" t="shared" si="11">IF(AND(L18="",N18=""),"",IF(L18&gt;N18,1,IF(L18=N18,"X",2)))</f>
      </c>
      <c r="L18" s="40">
        <f>IF(Facit!L18="","",Facit!L18)</f>
      </c>
      <c r="M18" s="41" t="s">
        <v>18</v>
      </c>
      <c r="N18" s="42">
        <f>IF(Facit!N18="","",Facit!N18)</f>
      </c>
      <c r="O18" s="43">
        <f ref="O18:O23" t="shared" si="12">IF(F18=K18,3,0)</f>
      </c>
      <c r="P18" s="44">
        <f ref="P18:P23" t="shared" si="13">IF(AND(L18="",N18=""),0,(IF(AND(L18=G18,N18=I18),2,IF(OR(L18=G18,N18=I18),1,0))))</f>
      </c>
      <c r="Q18" s="45">
        <f ref="Q18:Q23" t="shared" si="14">IF(AND(L18="",N18=""),0,SUM(O18:P18))</f>
      </c>
      <c r="R18" s="46" t="s">
        <v>20</v>
      </c>
      <c r="S18" s="47" t="s">
        <v>21</v>
      </c>
      <c r="T18" s="48" t="s">
        <v>61</v>
      </c>
      <c r="U18" s="49"/>
      <c r="V18" s="49"/>
      <c r="W18" s="50"/>
    </row>
    <row r="19" ht="12" customHeight="1">
      <c r="A19" s="30">
        <v>6</v>
      </c>
      <c r="B19" s="31" t="s">
        <v>34</v>
      </c>
      <c r="C19" s="32" t="s">
        <v>62</v>
      </c>
      <c r="D19" s="52" t="s">
        <v>48</v>
      </c>
      <c r="E19" s="31" t="s">
        <v>63</v>
      </c>
      <c r="F19" s="34">
        <f t="shared" si="10"/>
      </c>
      <c r="G19" s="35">
        <v>0</v>
      </c>
      <c r="H19" s="36" t="s">
        <v>18</v>
      </c>
      <c r="I19" s="37">
        <v>2</v>
      </c>
      <c r="J19" s="78" t="s">
        <v>27</v>
      </c>
      <c r="K19" s="39">
        <f t="shared" si="11"/>
      </c>
      <c r="L19" s="54">
        <f>IF(Facit!L19="","",Facit!L19)</f>
      </c>
      <c r="M19" s="55" t="s">
        <v>18</v>
      </c>
      <c r="N19" s="56">
        <f>IF(Facit!N19="","",Facit!N19)</f>
      </c>
      <c r="O19" s="43">
        <f t="shared" si="12"/>
      </c>
      <c r="P19" s="44">
        <f t="shared" si="13"/>
      </c>
      <c r="Q19" s="45">
        <f t="shared" si="14"/>
      </c>
      <c r="R19" s="57" t="s">
        <v>20</v>
      </c>
      <c r="S19" s="47" t="s">
        <v>21</v>
      </c>
      <c r="T19" s="58" t="s">
        <v>220</v>
      </c>
      <c r="U19" s="59">
        <f>IF(AND(Facit!T19="",Facit!T20=""),"",IF(T19=Facit!T19,5,IF(T19=Facit!T20,3,0)))</f>
      </c>
      <c r="V19" s="60" t="s">
        <v>20</v>
      </c>
      <c r="W19" s="61" t="s">
        <v>21</v>
      </c>
      <c r="X19" s="81" t="s">
        <v>65</v>
      </c>
    </row>
    <row r="20" ht="12" customHeight="1">
      <c r="A20" s="30">
        <v>22</v>
      </c>
      <c r="B20" s="31" t="s">
        <v>14</v>
      </c>
      <c r="C20" s="32" t="s">
        <v>66</v>
      </c>
      <c r="D20" s="52" t="s">
        <v>16</v>
      </c>
      <c r="E20" s="31" t="s">
        <v>67</v>
      </c>
      <c r="F20" s="34">
        <f t="shared" si="10"/>
      </c>
      <c r="G20" s="35">
        <v>2</v>
      </c>
      <c r="H20" s="36" t="s">
        <v>18</v>
      </c>
      <c r="I20" s="37">
        <v>2</v>
      </c>
      <c r="J20" s="78" t="s">
        <v>27</v>
      </c>
      <c r="K20" s="39">
        <f t="shared" si="11"/>
      </c>
      <c r="L20" s="54">
        <f>IF(Facit!L20="","",Facit!L20)</f>
      </c>
      <c r="M20" s="55" t="s">
        <v>18</v>
      </c>
      <c r="N20" s="56">
        <f>IF(Facit!N20="","",Facit!N20)</f>
      </c>
      <c r="O20" s="43">
        <f t="shared" si="12"/>
      </c>
      <c r="P20" s="44">
        <f t="shared" si="13"/>
      </c>
      <c r="Q20" s="45">
        <f t="shared" si="14"/>
      </c>
      <c r="R20" s="57" t="s">
        <v>20</v>
      </c>
      <c r="S20" s="47" t="s">
        <v>21</v>
      </c>
      <c r="T20" s="58" t="s">
        <v>221</v>
      </c>
      <c r="U20" s="59">
        <f>IF(AND(Facit!T19="",Facit!T20=""),"",IF(T20=Facit!T20,5,IF(T20=Facit!T19,3,0)))</f>
      </c>
      <c r="V20" s="63" t="s">
        <v>20</v>
      </c>
      <c r="W20" s="61" t="s">
        <v>21</v>
      </c>
      <c r="X20" s="82" t="s">
        <v>69</v>
      </c>
    </row>
    <row r="21" ht="12" customHeight="1">
      <c r="A21" s="30">
        <v>23</v>
      </c>
      <c r="B21" s="31" t="s">
        <v>24</v>
      </c>
      <c r="C21" s="32" t="s">
        <v>66</v>
      </c>
      <c r="D21" s="52" t="s">
        <v>25</v>
      </c>
      <c r="E21" s="31" t="s">
        <v>70</v>
      </c>
      <c r="F21" s="34">
        <f t="shared" si="10"/>
      </c>
      <c r="G21" s="35">
        <v>2</v>
      </c>
      <c r="H21" s="36" t="s">
        <v>18</v>
      </c>
      <c r="I21" s="37">
        <v>0</v>
      </c>
      <c r="J21" s="78" t="s">
        <v>19</v>
      </c>
      <c r="K21" s="39">
        <f t="shared" si="11"/>
      </c>
      <c r="L21" s="54">
        <f>IF(Facit!L21="","",Facit!L21)</f>
      </c>
      <c r="M21" s="55" t="s">
        <v>18</v>
      </c>
      <c r="N21" s="56">
        <f>IF(Facit!N21="","",Facit!N21)</f>
      </c>
      <c r="O21" s="43">
        <f t="shared" si="12"/>
      </c>
      <c r="P21" s="44">
        <f t="shared" si="13"/>
      </c>
      <c r="Q21" s="45">
        <f t="shared" si="14"/>
      </c>
      <c r="R21" s="57" t="s">
        <v>20</v>
      </c>
      <c r="S21" s="47" t="s">
        <v>21</v>
      </c>
      <c r="T21" s="20"/>
      <c r="U21" s="21"/>
      <c r="V21" s="21"/>
      <c r="W21" s="17"/>
      <c r="X21" s="82" t="s">
        <v>71</v>
      </c>
    </row>
    <row r="22" ht="12" customHeight="1">
      <c r="A22" s="30">
        <v>37</v>
      </c>
      <c r="B22" s="31" t="s">
        <v>47</v>
      </c>
      <c r="C22" s="32" t="s">
        <v>72</v>
      </c>
      <c r="D22" s="52" t="s">
        <v>16</v>
      </c>
      <c r="E22" s="31" t="s">
        <v>73</v>
      </c>
      <c r="F22" s="34">
        <f t="shared" si="10"/>
      </c>
      <c r="G22" s="35">
        <v>1</v>
      </c>
      <c r="H22" s="36" t="s">
        <v>18</v>
      </c>
      <c r="I22" s="37">
        <v>1</v>
      </c>
      <c r="J22" s="78" t="s">
        <v>19</v>
      </c>
      <c r="K22" s="39">
        <f t="shared" si="11"/>
      </c>
      <c r="L22" s="54">
        <f>IF(Facit!L22="","",Facit!L22)</f>
      </c>
      <c r="M22" s="55" t="s">
        <v>18</v>
      </c>
      <c r="N22" s="56">
        <f>IF(Facit!N22="","",Facit!N22)</f>
      </c>
      <c r="O22" s="43">
        <f t="shared" si="12"/>
      </c>
      <c r="P22" s="44">
        <f t="shared" si="13"/>
      </c>
      <c r="Q22" s="45">
        <f t="shared" si="14"/>
      </c>
      <c r="R22" s="57" t="s">
        <v>20</v>
      </c>
      <c r="S22" s="47" t="s">
        <v>21</v>
      </c>
      <c r="T22" s="20"/>
      <c r="U22" s="21"/>
      <c r="V22" s="21"/>
      <c r="W22" s="17"/>
    </row>
    <row r="23" ht="12" customHeight="1">
      <c r="A23" s="30">
        <v>38</v>
      </c>
      <c r="B23" s="31" t="s">
        <v>29</v>
      </c>
      <c r="C23" s="32" t="s">
        <v>72</v>
      </c>
      <c r="D23" s="66" t="s">
        <v>16</v>
      </c>
      <c r="E23" s="31" t="s">
        <v>74</v>
      </c>
      <c r="F23" s="34">
        <f t="shared" si="10"/>
      </c>
      <c r="G23" s="35">
        <v>2</v>
      </c>
      <c r="H23" s="36" t="s">
        <v>18</v>
      </c>
      <c r="I23" s="37">
        <v>1</v>
      </c>
      <c r="J23" s="78" t="s">
        <v>19</v>
      </c>
      <c r="K23" s="39">
        <f t="shared" si="11"/>
      </c>
      <c r="L23" s="68">
        <f>IF(Facit!L23="","",Facit!L23)</f>
      </c>
      <c r="M23" s="69" t="s">
        <v>18</v>
      </c>
      <c r="N23" s="70">
        <f>IF(Facit!N23="","",Facit!N23)</f>
      </c>
      <c r="O23" s="83">
        <f t="shared" si="12"/>
      </c>
      <c r="P23" s="44">
        <f t="shared" si="13"/>
      </c>
      <c r="Q23" s="45">
        <f t="shared" si="14"/>
      </c>
      <c r="R23" s="57" t="s">
        <v>20</v>
      </c>
      <c r="S23" s="47" t="s">
        <v>21</v>
      </c>
      <c r="T23" s="20"/>
      <c r="U23" s="21"/>
      <c r="V23" s="21"/>
      <c r="W23" s="17"/>
      <c r="X23" s="84" t="s">
        <v>75</v>
      </c>
    </row>
    <row r="24" ht="12" customHeight="1">
      <c r="A24" s="23" t="s">
        <v>76</v>
      </c>
      <c r="B24" s="71"/>
      <c r="C24" s="72"/>
      <c r="D24" s="72"/>
      <c r="E24" s="71"/>
      <c r="F24" s="72"/>
      <c r="G24" s="73"/>
      <c r="H24" s="72"/>
      <c r="I24" s="73"/>
      <c r="J24" s="74"/>
      <c r="K24" s="15"/>
      <c r="L24" s="54">
        <f>IF(Facit!L24="","",Facit!L24)</f>
      </c>
      <c r="M24" s="14"/>
      <c r="N24" s="56">
        <f>IF(Facit!N24="","",Facit!N24)</f>
      </c>
      <c r="O24" s="14"/>
      <c r="P24" s="14"/>
      <c r="Q24" s="77"/>
      <c r="R24" s="28"/>
      <c r="S24" s="17"/>
      <c r="T24" s="15"/>
      <c r="U24" s="21"/>
      <c r="V24" s="21"/>
      <c r="W24" s="17"/>
      <c r="X24" s="84" t="s">
        <v>77</v>
      </c>
    </row>
    <row r="25" ht="12" customHeight="1">
      <c r="A25" s="30">
        <v>7</v>
      </c>
      <c r="B25" s="31" t="s">
        <v>55</v>
      </c>
      <c r="C25" s="32" t="s">
        <v>62</v>
      </c>
      <c r="D25" s="33" t="s">
        <v>25</v>
      </c>
      <c r="E25" s="31" t="s">
        <v>78</v>
      </c>
      <c r="F25" s="34">
        <f ref="F25:F30" t="shared" si="15">(IF(G25="","",IF(G25&gt;I25,1,IF(G25=I25,"X",2))))</f>
      </c>
      <c r="G25" s="35">
        <v>5</v>
      </c>
      <c r="H25" s="36" t="s">
        <v>18</v>
      </c>
      <c r="I25" s="37">
        <v>0</v>
      </c>
      <c r="J25" s="38" t="s">
        <v>19</v>
      </c>
      <c r="K25" s="39">
        <f ref="K25:K30" t="shared" si="16">IF(AND(L25="",N25=""),"",IF(L25&gt;N25,1,IF(L25=N25,"X",2)))</f>
      </c>
      <c r="L25" s="40">
        <f>IF(Facit!L25="","",Facit!L25)</f>
      </c>
      <c r="M25" s="41" t="s">
        <v>18</v>
      </c>
      <c r="N25" s="42">
        <f>IF(Facit!N25="","",Facit!N25)</f>
      </c>
      <c r="O25" s="43">
        <f ref="O25:O30" t="shared" si="17">IF(F25=K25,3,0)</f>
      </c>
      <c r="P25" s="44">
        <f ref="P25:P30" t="shared" si="18">IF(AND(L25="",N25=""),0,(IF(AND(L25=G25,N25=I25),2,IF(OR(L25=G25,N25=I25),1,0))))</f>
      </c>
      <c r="Q25" s="45">
        <f ref="Q25:Q30" t="shared" si="19">IF(AND(L25="",N25=""),0,SUM(O25:P25))</f>
      </c>
      <c r="R25" s="46" t="s">
        <v>20</v>
      </c>
      <c r="S25" s="47" t="s">
        <v>21</v>
      </c>
      <c r="T25" s="48" t="s">
        <v>79</v>
      </c>
      <c r="U25" s="49"/>
      <c r="V25" s="49"/>
      <c r="W25" s="50"/>
      <c r="X25" s="84" t="s">
        <v>80</v>
      </c>
    </row>
    <row r="26" ht="12" customHeight="1">
      <c r="A26" s="30">
        <v>8</v>
      </c>
      <c r="B26" s="31" t="s">
        <v>29</v>
      </c>
      <c r="C26" s="32" t="s">
        <v>62</v>
      </c>
      <c r="D26" s="52" t="s">
        <v>16</v>
      </c>
      <c r="E26" s="31" t="s">
        <v>81</v>
      </c>
      <c r="F26" s="34">
        <f t="shared" si="15"/>
      </c>
      <c r="G26" s="35">
        <v>1</v>
      </c>
      <c r="H26" s="36" t="s">
        <v>18</v>
      </c>
      <c r="I26" s="37">
        <v>1</v>
      </c>
      <c r="J26" s="53" t="s">
        <v>27</v>
      </c>
      <c r="K26" s="39">
        <f t="shared" si="16"/>
      </c>
      <c r="L26" s="54">
        <f>IF(Facit!L26="","",Facit!L26)</f>
      </c>
      <c r="M26" s="55" t="s">
        <v>18</v>
      </c>
      <c r="N26" s="56">
        <f>IF(Facit!N26="","",Facit!N26)</f>
      </c>
      <c r="O26" s="43">
        <f t="shared" si="17"/>
      </c>
      <c r="P26" s="44">
        <f t="shared" si="18"/>
      </c>
      <c r="Q26" s="45">
        <f t="shared" si="19"/>
      </c>
      <c r="R26" s="57" t="s">
        <v>20</v>
      </c>
      <c r="S26" s="47" t="s">
        <v>21</v>
      </c>
      <c r="T26" s="58" t="s">
        <v>222</v>
      </c>
      <c r="U26" s="59">
        <f>IF(AND(Facit!T26="",Facit!T27=""),"",IF(T26=Facit!T26,5,IF(T26=Facit!T27,3,0)))</f>
      </c>
      <c r="V26" s="60" t="s">
        <v>20</v>
      </c>
      <c r="W26" s="61" t="s">
        <v>21</v>
      </c>
    </row>
    <row r="27" ht="12" customHeight="1">
      <c r="A27" s="30">
        <v>21</v>
      </c>
      <c r="B27" s="31" t="s">
        <v>47</v>
      </c>
      <c r="C27" s="32" t="s">
        <v>66</v>
      </c>
      <c r="D27" s="33" t="s">
        <v>48</v>
      </c>
      <c r="E27" s="31" t="s">
        <v>83</v>
      </c>
      <c r="F27" s="34">
        <f t="shared" si="15"/>
      </c>
      <c r="G27" s="35">
        <v>2</v>
      </c>
      <c r="H27" s="36" t="s">
        <v>18</v>
      </c>
      <c r="I27" s="37">
        <v>1</v>
      </c>
      <c r="J27" s="53" t="s">
        <v>19</v>
      </c>
      <c r="K27" s="39">
        <f t="shared" si="16"/>
      </c>
      <c r="L27" s="54">
        <f>IF(Facit!L27="","",Facit!L27)</f>
      </c>
      <c r="M27" s="55" t="s">
        <v>18</v>
      </c>
      <c r="N27" s="56">
        <f>IF(Facit!N27="","",Facit!N27)</f>
      </c>
      <c r="O27" s="43">
        <f t="shared" si="17"/>
      </c>
      <c r="P27" s="44">
        <f t="shared" si="18"/>
      </c>
      <c r="Q27" s="45">
        <f t="shared" si="19"/>
      </c>
      <c r="R27" s="57" t="s">
        <v>20</v>
      </c>
      <c r="S27" s="47" t="s">
        <v>21</v>
      </c>
      <c r="T27" s="58" t="s">
        <v>223</v>
      </c>
      <c r="U27" s="59">
        <f>IF(AND(Facit!T26="",Facit!T27=""),"",IF(T27=Facit!T27,5,IF(T27=Facit!T26,3,0)))</f>
      </c>
      <c r="V27" s="63" t="s">
        <v>20</v>
      </c>
      <c r="W27" s="61" t="s">
        <v>21</v>
      </c>
    </row>
    <row r="28" ht="12" customHeight="1">
      <c r="A28" s="30">
        <v>24</v>
      </c>
      <c r="B28" s="31" t="s">
        <v>37</v>
      </c>
      <c r="C28" s="32" t="s">
        <v>85</v>
      </c>
      <c r="D28" s="52" t="s">
        <v>16</v>
      </c>
      <c r="E28" s="31" t="s">
        <v>86</v>
      </c>
      <c r="F28" s="34">
        <f t="shared" si="15"/>
      </c>
      <c r="G28" s="35">
        <v>2</v>
      </c>
      <c r="H28" s="36" t="s">
        <v>18</v>
      </c>
      <c r="I28" s="37">
        <v>1</v>
      </c>
      <c r="J28" s="53" t="s">
        <v>27</v>
      </c>
      <c r="K28" s="39">
        <f t="shared" si="16"/>
      </c>
      <c r="L28" s="54">
        <f>IF(Facit!L28="","",Facit!L28)</f>
      </c>
      <c r="M28" s="55" t="s">
        <v>18</v>
      </c>
      <c r="N28" s="56">
        <f>IF(Facit!N28="","",Facit!N28)</f>
      </c>
      <c r="O28" s="43">
        <f t="shared" si="17"/>
      </c>
      <c r="P28" s="44">
        <f t="shared" si="18"/>
      </c>
      <c r="Q28" s="45">
        <f t="shared" si="19"/>
      </c>
      <c r="R28" s="57" t="s">
        <v>20</v>
      </c>
      <c r="S28" s="47" t="s">
        <v>21</v>
      </c>
      <c r="T28" s="20"/>
      <c r="U28" s="21"/>
      <c r="V28" s="21"/>
      <c r="W28" s="17"/>
      <c r="X28" s="85" t="s">
        <v>87</v>
      </c>
    </row>
    <row r="29" ht="12" customHeight="1">
      <c r="A29" s="64">
        <v>39</v>
      </c>
      <c r="B29" s="31" t="s">
        <v>14</v>
      </c>
      <c r="C29" s="32" t="s">
        <v>72</v>
      </c>
      <c r="D29" s="52" t="s">
        <v>25</v>
      </c>
      <c r="E29" s="31" t="s">
        <v>88</v>
      </c>
      <c r="F29" s="34">
        <f t="shared" si="15"/>
      </c>
      <c r="G29" s="35">
        <v>2</v>
      </c>
      <c r="H29" s="36" t="s">
        <v>18</v>
      </c>
      <c r="I29" s="37">
        <v>3</v>
      </c>
      <c r="J29" s="53" t="s">
        <v>27</v>
      </c>
      <c r="K29" s="39">
        <f t="shared" si="16"/>
      </c>
      <c r="L29" s="54">
        <f>IF(Facit!L29="","",Facit!L29)</f>
      </c>
      <c r="M29" s="55" t="s">
        <v>18</v>
      </c>
      <c r="N29" s="56">
        <f>IF(Facit!N29="","",Facit!N29)</f>
      </c>
      <c r="O29" s="43">
        <f t="shared" si="17"/>
      </c>
      <c r="P29" s="44">
        <f t="shared" si="18"/>
      </c>
      <c r="Q29" s="45">
        <f t="shared" si="19"/>
      </c>
      <c r="R29" s="57" t="s">
        <v>20</v>
      </c>
      <c r="S29" s="47" t="s">
        <v>21</v>
      </c>
      <c r="T29" s="20"/>
      <c r="U29" s="21"/>
      <c r="V29" s="21"/>
      <c r="W29" s="17"/>
      <c r="X29" s="86" t="s">
        <v>89</v>
      </c>
    </row>
    <row r="30" ht="12" customHeight="1">
      <c r="A30" s="30">
        <v>40</v>
      </c>
      <c r="B30" s="31" t="s">
        <v>90</v>
      </c>
      <c r="C30" s="32" t="s">
        <v>72</v>
      </c>
      <c r="D30" s="52" t="s">
        <v>25</v>
      </c>
      <c r="E30" s="31" t="s">
        <v>91</v>
      </c>
      <c r="F30" s="34">
        <f t="shared" si="15"/>
      </c>
      <c r="G30" s="35">
        <v>1</v>
      </c>
      <c r="H30" s="36" t="s">
        <v>18</v>
      </c>
      <c r="I30" s="37">
        <v>3</v>
      </c>
      <c r="J30" s="67" t="s">
        <v>27</v>
      </c>
      <c r="K30" s="39">
        <f t="shared" si="16"/>
      </c>
      <c r="L30" s="68">
        <f>IF(Facit!L30="","",Facit!L30)</f>
      </c>
      <c r="M30" s="69" t="s">
        <v>18</v>
      </c>
      <c r="N30" s="70">
        <f>IF(Facit!N30="","",Facit!N30)</f>
      </c>
      <c r="O30" s="83">
        <f t="shared" si="17"/>
      </c>
      <c r="P30" s="44">
        <f t="shared" si="18"/>
      </c>
      <c r="Q30" s="45">
        <f t="shared" si="19"/>
      </c>
      <c r="R30" s="57" t="s">
        <v>20</v>
      </c>
      <c r="S30" s="47" t="s">
        <v>21</v>
      </c>
      <c r="T30" s="48"/>
      <c r="U30" s="21"/>
      <c r="V30" s="21"/>
      <c r="W30" s="17"/>
      <c r="X30" s="87" t="s">
        <v>92</v>
      </c>
    </row>
    <row r="31" ht="12" customHeight="1" s="88" customFormat="1">
      <c r="A31" s="23" t="s">
        <v>93</v>
      </c>
      <c r="B31" s="71"/>
      <c r="C31" s="72"/>
      <c r="D31" s="72"/>
      <c r="E31" s="71"/>
      <c r="F31" s="72"/>
      <c r="G31" s="19"/>
      <c r="H31" s="14"/>
      <c r="I31" s="19"/>
      <c r="J31" s="17"/>
      <c r="K31" s="15"/>
      <c r="L31" s="54">
        <f>IF(Facit!L31="","",Facit!L31)</f>
      </c>
      <c r="M31" s="15"/>
      <c r="N31" s="56">
        <f>IF(Facit!N31="","",Facit!N31)</f>
      </c>
      <c r="O31" s="15"/>
      <c r="P31" s="15"/>
      <c r="Q31" s="28"/>
      <c r="R31" s="28"/>
      <c r="S31" s="17"/>
      <c r="T31" s="15"/>
      <c r="U31" s="21"/>
      <c r="V31" s="21"/>
      <c r="W31" s="17"/>
      <c r="X31" s="87" t="s">
        <v>94</v>
      </c>
    </row>
    <row r="32" ht="12" customHeight="1">
      <c r="A32" s="30">
        <v>9</v>
      </c>
      <c r="B32" s="31" t="s">
        <v>14</v>
      </c>
      <c r="C32" s="32" t="s">
        <v>95</v>
      </c>
      <c r="D32" s="33" t="s">
        <v>48</v>
      </c>
      <c r="E32" s="31" t="s">
        <v>96</v>
      </c>
      <c r="F32" s="34">
        <f ref="F32:F37" t="shared" si="20">(IF(G32="","",IF(G32&gt;I32,1,IF(G32=I32,"X",2))))</f>
      </c>
      <c r="G32" s="35">
        <v>2</v>
      </c>
      <c r="H32" s="36" t="s">
        <v>18</v>
      </c>
      <c r="I32" s="37">
        <v>1</v>
      </c>
      <c r="J32" s="38" t="s">
        <v>19</v>
      </c>
      <c r="K32" s="39">
        <f ref="K32:K37" t="shared" si="21">IF(AND(L32="",N32=""),"",IF(L32&gt;N32,1,IF(L32=N32,"X",2)))</f>
      </c>
      <c r="L32" s="40">
        <f>IF(Facit!L32="","",Facit!L32)</f>
      </c>
      <c r="M32" s="41" t="s">
        <v>18</v>
      </c>
      <c r="N32" s="42">
        <f>IF(Facit!N32="","",Facit!N32)</f>
      </c>
      <c r="O32" s="43">
        <f ref="O32:O37" t="shared" si="22">IF(F32=K32,3,0)</f>
      </c>
      <c r="P32" s="44">
        <f ref="P32:P37" t="shared" si="23">IF(AND(L32="",N32=""),0,(IF(AND(L32=G32,N32=I32),2,IF(OR(L32=G32,N32=I32),1,0))))</f>
      </c>
      <c r="Q32" s="45">
        <f ref="Q32:Q37" t="shared" si="24">IF(AND(L32="",N32=""),0,SUM(O32:P32))</f>
      </c>
      <c r="R32" s="46" t="s">
        <v>20</v>
      </c>
      <c r="S32" s="47" t="s">
        <v>21</v>
      </c>
      <c r="T32" s="48" t="s">
        <v>97</v>
      </c>
      <c r="U32" s="49"/>
      <c r="V32" s="49"/>
      <c r="W32" s="50"/>
      <c r="X32" s="89"/>
    </row>
    <row r="33" ht="12" customHeight="1">
      <c r="A33" s="30">
        <v>10</v>
      </c>
      <c r="B33" s="31" t="s">
        <v>41</v>
      </c>
      <c r="C33" s="32" t="s">
        <v>95</v>
      </c>
      <c r="D33" s="52" t="s">
        <v>16</v>
      </c>
      <c r="E33" s="31" t="s">
        <v>98</v>
      </c>
      <c r="F33" s="34">
        <f t="shared" si="20"/>
      </c>
      <c r="G33" s="35">
        <v>1</v>
      </c>
      <c r="H33" s="36" t="s">
        <v>18</v>
      </c>
      <c r="I33" s="37">
        <v>0</v>
      </c>
      <c r="J33" s="53" t="s">
        <v>27</v>
      </c>
      <c r="K33" s="39">
        <f t="shared" si="21"/>
      </c>
      <c r="L33" s="54">
        <f>IF(Facit!L33="","",Facit!L33)</f>
      </c>
      <c r="M33" s="55" t="s">
        <v>18</v>
      </c>
      <c r="N33" s="56">
        <f>IF(Facit!N33="","",Facit!N33)</f>
      </c>
      <c r="O33" s="43">
        <f t="shared" si="22"/>
      </c>
      <c r="P33" s="44">
        <f t="shared" si="23"/>
      </c>
      <c r="Q33" s="45">
        <f t="shared" si="24"/>
      </c>
      <c r="R33" s="57" t="s">
        <v>20</v>
      </c>
      <c r="S33" s="47" t="s">
        <v>21</v>
      </c>
      <c r="T33" s="58" t="s">
        <v>99</v>
      </c>
      <c r="U33" s="59">
        <f>IF(AND(Facit!T33="",Facit!T34=""),"",IF(T33=Facit!T33,5,IF(T33=Facit!T34,3,0)))</f>
      </c>
      <c r="V33" s="60" t="s">
        <v>20</v>
      </c>
      <c r="W33" s="61" t="s">
        <v>21</v>
      </c>
      <c r="X33" s="86" t="s">
        <v>100</v>
      </c>
    </row>
    <row r="34" ht="12" customHeight="1">
      <c r="A34" s="30">
        <v>25</v>
      </c>
      <c r="B34" s="31" t="s">
        <v>55</v>
      </c>
      <c r="C34" s="32" t="s">
        <v>85</v>
      </c>
      <c r="D34" s="33" t="s">
        <v>48</v>
      </c>
      <c r="E34" s="31" t="s">
        <v>101</v>
      </c>
      <c r="F34" s="34">
        <f t="shared" si="20"/>
      </c>
      <c r="G34" s="35">
        <v>3</v>
      </c>
      <c r="H34" s="36" t="s">
        <v>18</v>
      </c>
      <c r="I34" s="37">
        <v>0</v>
      </c>
      <c r="J34" s="53" t="s">
        <v>19</v>
      </c>
      <c r="K34" s="39">
        <f t="shared" si="21"/>
      </c>
      <c r="L34" s="54">
        <f>IF(Facit!L34="","",Facit!L34)</f>
      </c>
      <c r="M34" s="55" t="s">
        <v>18</v>
      </c>
      <c r="N34" s="56">
        <f>IF(Facit!N34="","",Facit!N34)</f>
      </c>
      <c r="O34" s="43">
        <f t="shared" si="22"/>
      </c>
      <c r="P34" s="44">
        <f t="shared" si="23"/>
      </c>
      <c r="Q34" s="45">
        <f t="shared" si="24"/>
      </c>
      <c r="R34" s="57" t="s">
        <v>20</v>
      </c>
      <c r="S34" s="47" t="s">
        <v>21</v>
      </c>
      <c r="T34" s="58" t="s">
        <v>204</v>
      </c>
      <c r="U34" s="59">
        <f>IF(AND(Facit!T33="",Facit!T34=""),"",IF(T34=Facit!T34,5,IF(T34=Facit!T33,3,0)))</f>
      </c>
      <c r="V34" s="63" t="s">
        <v>20</v>
      </c>
      <c r="W34" s="61" t="s">
        <v>21</v>
      </c>
      <c r="X34" s="86" t="s">
        <v>103</v>
      </c>
    </row>
    <row r="35" ht="12" customHeight="1">
      <c r="A35" s="30">
        <v>26</v>
      </c>
      <c r="B35" s="31" t="s">
        <v>29</v>
      </c>
      <c r="C35" s="32" t="s">
        <v>85</v>
      </c>
      <c r="D35" s="52" t="s">
        <v>25</v>
      </c>
      <c r="E35" s="31" t="s">
        <v>104</v>
      </c>
      <c r="F35" s="34">
        <f t="shared" si="20"/>
      </c>
      <c r="G35" s="35">
        <v>1</v>
      </c>
      <c r="H35" s="36" t="s">
        <v>18</v>
      </c>
      <c r="I35" s="37">
        <v>2</v>
      </c>
      <c r="J35" s="53" t="s">
        <v>27</v>
      </c>
      <c r="K35" s="39">
        <f t="shared" si="21"/>
      </c>
      <c r="L35" s="54">
        <f>IF(Facit!L35="","",Facit!L35)</f>
      </c>
      <c r="M35" s="55" t="s">
        <v>18</v>
      </c>
      <c r="N35" s="56">
        <f>IF(Facit!N35="","",Facit!N35)</f>
      </c>
      <c r="O35" s="43">
        <f t="shared" si="22"/>
      </c>
      <c r="P35" s="44">
        <f t="shared" si="23"/>
      </c>
      <c r="Q35" s="45">
        <f t="shared" si="24"/>
      </c>
      <c r="R35" s="57" t="s">
        <v>20</v>
      </c>
      <c r="S35" s="47" t="s">
        <v>21</v>
      </c>
      <c r="T35" s="20"/>
      <c r="U35" s="21"/>
      <c r="V35" s="21"/>
      <c r="W35" s="17"/>
      <c r="X35" s="87" t="s">
        <v>105</v>
      </c>
    </row>
    <row r="36" ht="12" customHeight="1">
      <c r="A36" s="64">
        <v>43</v>
      </c>
      <c r="B36" s="31" t="s">
        <v>37</v>
      </c>
      <c r="C36" s="32" t="s">
        <v>106</v>
      </c>
      <c r="D36" s="52" t="s">
        <v>25</v>
      </c>
      <c r="E36" s="31" t="s">
        <v>107</v>
      </c>
      <c r="F36" s="34">
        <f t="shared" si="20"/>
      </c>
      <c r="G36" s="35">
        <v>2</v>
      </c>
      <c r="H36" s="36" t="s">
        <v>18</v>
      </c>
      <c r="I36" s="37">
        <v>0</v>
      </c>
      <c r="J36" s="53" t="s">
        <v>27</v>
      </c>
      <c r="K36" s="39">
        <f t="shared" si="21"/>
      </c>
      <c r="L36" s="54">
        <f>IF(Facit!L36="","",Facit!L36)</f>
      </c>
      <c r="M36" s="55" t="s">
        <v>18</v>
      </c>
      <c r="N36" s="56">
        <f>IF(Facit!N36="","",Facit!N36)</f>
      </c>
      <c r="O36" s="43">
        <f t="shared" si="22"/>
      </c>
      <c r="P36" s="44">
        <f t="shared" si="23"/>
      </c>
      <c r="Q36" s="45">
        <f t="shared" si="24"/>
      </c>
      <c r="R36" s="57" t="s">
        <v>20</v>
      </c>
      <c r="S36" s="47" t="s">
        <v>21</v>
      </c>
      <c r="T36" s="20"/>
      <c r="U36" s="21"/>
      <c r="V36" s="21"/>
      <c r="W36" s="17"/>
    </row>
    <row r="37" ht="12" customHeight="1">
      <c r="A37" s="30">
        <v>44</v>
      </c>
      <c r="B37" s="31" t="s">
        <v>24</v>
      </c>
      <c r="C37" s="32" t="s">
        <v>106</v>
      </c>
      <c r="D37" s="52" t="s">
        <v>25</v>
      </c>
      <c r="E37" s="31" t="s">
        <v>108</v>
      </c>
      <c r="F37" s="34">
        <f t="shared" si="20"/>
      </c>
      <c r="G37" s="35">
        <v>1</v>
      </c>
      <c r="H37" s="36" t="s">
        <v>18</v>
      </c>
      <c r="I37" s="37">
        <v>3</v>
      </c>
      <c r="J37" s="67" t="s">
        <v>27</v>
      </c>
      <c r="K37" s="39">
        <f t="shared" si="21"/>
      </c>
      <c r="L37" s="68">
        <f>IF(Facit!L37="","",Facit!L37)</f>
      </c>
      <c r="M37" s="69" t="s">
        <v>18</v>
      </c>
      <c r="N37" s="70">
        <f>IF(Facit!N37="","",Facit!N37)</f>
      </c>
      <c r="O37" s="43">
        <f t="shared" si="22"/>
      </c>
      <c r="P37" s="44">
        <f t="shared" si="23"/>
      </c>
      <c r="Q37" s="45">
        <f t="shared" si="24"/>
      </c>
      <c r="R37" s="57" t="s">
        <v>20</v>
      </c>
      <c r="S37" s="47" t="s">
        <v>21</v>
      </c>
      <c r="T37" s="20"/>
      <c r="U37" s="21"/>
      <c r="V37" s="21"/>
      <c r="W37" s="17"/>
    </row>
    <row r="38" ht="12" customHeight="1">
      <c r="A38" s="23" t="s">
        <v>109</v>
      </c>
      <c r="B38" s="71"/>
      <c r="C38" s="72"/>
      <c r="D38" s="72"/>
      <c r="E38" s="71"/>
      <c r="F38" s="72"/>
      <c r="G38" s="73"/>
      <c r="H38" s="72"/>
      <c r="I38" s="73"/>
      <c r="J38" s="74"/>
      <c r="K38" s="75"/>
      <c r="L38" s="54">
        <f>IF(Facit!L38="","",Facit!L38)</f>
      </c>
      <c r="M38" s="76"/>
      <c r="N38" s="56">
        <f>IF(Facit!N38="","",Facit!N38)</f>
      </c>
      <c r="O38" s="76"/>
      <c r="P38" s="76"/>
      <c r="Q38" s="77"/>
      <c r="R38" s="28"/>
      <c r="S38" s="17"/>
      <c r="T38" s="15"/>
      <c r="U38" s="21"/>
      <c r="V38" s="21"/>
      <c r="W38" s="17"/>
    </row>
    <row r="39" ht="12" customHeight="1">
      <c r="A39" s="30">
        <v>11</v>
      </c>
      <c r="B39" s="31" t="s">
        <v>24</v>
      </c>
      <c r="C39" s="32" t="s">
        <v>95</v>
      </c>
      <c r="D39" s="33" t="s">
        <v>25</v>
      </c>
      <c r="E39" s="31" t="s">
        <v>110</v>
      </c>
      <c r="F39" s="34">
        <f ref="F39:F44" t="shared" si="25">(IF(G39="","",IF(G39&gt;I39,1,IF(G39=I39,"X",2))))</f>
      </c>
      <c r="G39" s="35">
        <v>2</v>
      </c>
      <c r="H39" s="36" t="s">
        <v>18</v>
      </c>
      <c r="I39" s="37">
        <v>1</v>
      </c>
      <c r="J39" s="78" t="s">
        <v>19</v>
      </c>
      <c r="K39" s="39">
        <f ref="K39:K44" t="shared" si="26">IF(AND(L39="",N39=""),"",IF(L39&gt;N39,1,IF(L39=N39,"X",2)))</f>
      </c>
      <c r="L39" s="40">
        <f>IF(Facit!L39="","",Facit!L39)</f>
      </c>
      <c r="M39" s="41" t="s">
        <v>18</v>
      </c>
      <c r="N39" s="42">
        <f>IF(Facit!N39="","",Facit!N39)</f>
      </c>
      <c r="O39" s="43">
        <f ref="O39:O44" t="shared" si="27">IF(F39=K39,3,0)</f>
      </c>
      <c r="P39" s="44">
        <f ref="P39:P44" t="shared" si="28">IF(AND(L39="",N39=""),0,(IF(AND(L39=G39,N39=I39),2,IF(OR(L39=G39,N39=I39),1,0))))</f>
      </c>
      <c r="Q39" s="45">
        <f ref="Q39:Q44" t="shared" si="29">IF(AND(L39="",N39=""),0,SUM(O39:P39))</f>
      </c>
      <c r="R39" s="46" t="s">
        <v>20</v>
      </c>
      <c r="S39" s="47" t="s">
        <v>21</v>
      </c>
      <c r="T39" s="48" t="s">
        <v>111</v>
      </c>
      <c r="U39" s="49"/>
      <c r="V39" s="49"/>
      <c r="W39" s="50"/>
    </row>
    <row r="40" ht="12" customHeight="1">
      <c r="A40" s="30">
        <v>12</v>
      </c>
      <c r="B40" s="31" t="s">
        <v>37</v>
      </c>
      <c r="C40" s="32" t="s">
        <v>112</v>
      </c>
      <c r="D40" s="52" t="s">
        <v>48</v>
      </c>
      <c r="E40" s="31" t="s">
        <v>113</v>
      </c>
      <c r="F40" s="34">
        <f t="shared" si="25"/>
      </c>
      <c r="G40" s="35">
        <v>0</v>
      </c>
      <c r="H40" s="36" t="s">
        <v>18</v>
      </c>
      <c r="I40" s="37">
        <v>3</v>
      </c>
      <c r="J40" s="78" t="s">
        <v>27</v>
      </c>
      <c r="K40" s="39">
        <f t="shared" si="26"/>
      </c>
      <c r="L40" s="54">
        <f>IF(Facit!L40="","",Facit!L40)</f>
      </c>
      <c r="M40" s="55" t="s">
        <v>18</v>
      </c>
      <c r="N40" s="56">
        <f>IF(Facit!N40="","",Facit!N40)</f>
      </c>
      <c r="O40" s="43">
        <f t="shared" si="27"/>
      </c>
      <c r="P40" s="44">
        <f t="shared" si="28"/>
      </c>
      <c r="Q40" s="45">
        <f t="shared" si="29"/>
      </c>
      <c r="R40" s="57" t="s">
        <v>20</v>
      </c>
      <c r="S40" s="47" t="s">
        <v>21</v>
      </c>
      <c r="T40" s="58" t="s">
        <v>224</v>
      </c>
      <c r="U40" s="59">
        <f>IF(AND(Facit!T40="",Facit!T41=""),"",IF(T40=Facit!T40,5,IF(T40=Facit!T41,3,0)))</f>
      </c>
      <c r="V40" s="60" t="s">
        <v>20</v>
      </c>
      <c r="W40" s="61" t="s">
        <v>21</v>
      </c>
    </row>
    <row r="41" ht="12" customHeight="1">
      <c r="A41" s="30">
        <v>27</v>
      </c>
      <c r="B41" s="31" t="s">
        <v>41</v>
      </c>
      <c r="C41" s="32" t="s">
        <v>115</v>
      </c>
      <c r="D41" s="52" t="s">
        <v>48</v>
      </c>
      <c r="E41" s="31" t="s">
        <v>116</v>
      </c>
      <c r="F41" s="34">
        <f t="shared" si="25"/>
      </c>
      <c r="G41" s="35">
        <v>2</v>
      </c>
      <c r="H41" s="36" t="s">
        <v>18</v>
      </c>
      <c r="I41" s="37">
        <v>1</v>
      </c>
      <c r="J41" s="78" t="s">
        <v>19</v>
      </c>
      <c r="K41" s="39">
        <f t="shared" si="26"/>
      </c>
      <c r="L41" s="54">
        <f>IF(Facit!L41="","",Facit!L41)</f>
      </c>
      <c r="M41" s="55" t="s">
        <v>18</v>
      </c>
      <c r="N41" s="56">
        <f>IF(Facit!N41="","",Facit!N41)</f>
      </c>
      <c r="O41" s="43">
        <f t="shared" si="27"/>
      </c>
      <c r="P41" s="44">
        <f t="shared" si="28"/>
      </c>
      <c r="Q41" s="45">
        <f t="shared" si="29"/>
      </c>
      <c r="R41" s="57" t="s">
        <v>20</v>
      </c>
      <c r="S41" s="47" t="s">
        <v>21</v>
      </c>
      <c r="T41" s="58" t="s">
        <v>162</v>
      </c>
      <c r="U41" s="59">
        <f>IF(AND(Facit!T40="",Facit!T41=""),"",IF(T41=Facit!T41,5,IF(T41=Facit!T40,3,0)))</f>
      </c>
      <c r="V41" s="63" t="s">
        <v>20</v>
      </c>
      <c r="W41" s="61" t="s">
        <v>21</v>
      </c>
    </row>
    <row r="42" ht="12" customHeight="1">
      <c r="A42" s="30">
        <v>28</v>
      </c>
      <c r="B42" s="31" t="s">
        <v>90</v>
      </c>
      <c r="C42" s="32" t="s">
        <v>115</v>
      </c>
      <c r="D42" s="52" t="s">
        <v>16</v>
      </c>
      <c r="E42" s="31" t="s">
        <v>118</v>
      </c>
      <c r="F42" s="34">
        <f t="shared" si="25"/>
      </c>
      <c r="G42" s="35">
        <v>3</v>
      </c>
      <c r="H42" s="36" t="s">
        <v>18</v>
      </c>
      <c r="I42" s="37">
        <v>1</v>
      </c>
      <c r="J42" s="78" t="s">
        <v>27</v>
      </c>
      <c r="K42" s="39">
        <f t="shared" si="26"/>
      </c>
      <c r="L42" s="54">
        <f>IF(Facit!L42="","",Facit!L42)</f>
      </c>
      <c r="M42" s="55" t="s">
        <v>18</v>
      </c>
      <c r="N42" s="56">
        <f>IF(Facit!N42="","",Facit!N42)</f>
      </c>
      <c r="O42" s="43">
        <f t="shared" si="27"/>
      </c>
      <c r="P42" s="44">
        <f t="shared" si="28"/>
      </c>
      <c r="Q42" s="45">
        <f t="shared" si="29"/>
      </c>
      <c r="R42" s="57" t="s">
        <v>20</v>
      </c>
      <c r="S42" s="47" t="s">
        <v>21</v>
      </c>
      <c r="T42" s="20"/>
      <c r="U42" s="21"/>
      <c r="V42" s="21"/>
      <c r="W42" s="17"/>
    </row>
    <row r="43" ht="12" customHeight="1">
      <c r="A43" s="64">
        <v>41</v>
      </c>
      <c r="B43" s="31" t="s">
        <v>14</v>
      </c>
      <c r="C43" s="32" t="s">
        <v>106</v>
      </c>
      <c r="D43" s="52" t="s">
        <v>16</v>
      </c>
      <c r="E43" s="31" t="s">
        <v>119</v>
      </c>
      <c r="F43" s="34">
        <f t="shared" si="25"/>
      </c>
      <c r="G43" s="35">
        <v>1</v>
      </c>
      <c r="H43" s="36" t="s">
        <v>18</v>
      </c>
      <c r="I43" s="37">
        <v>1</v>
      </c>
      <c r="J43" s="78" t="s">
        <v>19</v>
      </c>
      <c r="K43" s="39">
        <f t="shared" si="26"/>
      </c>
      <c r="L43" s="54">
        <f>IF(Facit!L43="","",Facit!L43)</f>
      </c>
      <c r="M43" s="55" t="s">
        <v>18</v>
      </c>
      <c r="N43" s="56">
        <f>IF(Facit!N43="","",Facit!N43)</f>
      </c>
      <c r="O43" s="43">
        <f t="shared" si="27"/>
      </c>
      <c r="P43" s="44">
        <f t="shared" si="28"/>
      </c>
      <c r="Q43" s="45">
        <f t="shared" si="29"/>
      </c>
      <c r="R43" s="57" t="s">
        <v>20</v>
      </c>
      <c r="S43" s="47" t="s">
        <v>21</v>
      </c>
      <c r="T43" s="20"/>
      <c r="U43" s="21"/>
      <c r="V43" s="21"/>
      <c r="W43" s="17"/>
    </row>
    <row r="44" ht="12" customHeight="1">
      <c r="A44" s="30">
        <v>42</v>
      </c>
      <c r="B44" s="31" t="s">
        <v>34</v>
      </c>
      <c r="C44" s="32" t="s">
        <v>106</v>
      </c>
      <c r="D44" s="66" t="s">
        <v>16</v>
      </c>
      <c r="E44" s="31" t="s">
        <v>120</v>
      </c>
      <c r="F44" s="34">
        <f t="shared" si="25"/>
      </c>
      <c r="G44" s="35">
        <v>2</v>
      </c>
      <c r="H44" s="36" t="s">
        <v>18</v>
      </c>
      <c r="I44" s="37">
        <v>0</v>
      </c>
      <c r="J44" s="78" t="s">
        <v>19</v>
      </c>
      <c r="K44" s="39">
        <f t="shared" si="26"/>
      </c>
      <c r="L44" s="68">
        <f>IF(Facit!L44="","",Facit!L44)</f>
      </c>
      <c r="M44" s="69" t="s">
        <v>18</v>
      </c>
      <c r="N44" s="70">
        <f>IF(Facit!N44="","",Facit!N44)</f>
      </c>
      <c r="O44" s="43">
        <f t="shared" si="27"/>
      </c>
      <c r="P44" s="44">
        <f t="shared" si="28"/>
      </c>
      <c r="Q44" s="45">
        <f t="shared" si="29"/>
      </c>
      <c r="R44" s="57" t="s">
        <v>20</v>
      </c>
      <c r="S44" s="47" t="s">
        <v>21</v>
      </c>
      <c r="T44" s="20"/>
      <c r="U44" s="21"/>
      <c r="V44" s="21"/>
      <c r="W44" s="17"/>
    </row>
    <row r="45" ht="12" customHeight="1">
      <c r="A45" s="23" t="s">
        <v>121</v>
      </c>
      <c r="B45" s="71"/>
      <c r="C45" s="72"/>
      <c r="D45" s="72"/>
      <c r="E45" s="71"/>
      <c r="F45" s="72"/>
      <c r="G45" s="73"/>
      <c r="H45" s="72"/>
      <c r="I45" s="73"/>
      <c r="J45" s="74"/>
      <c r="K45" s="75"/>
      <c r="L45" s="54">
        <f>IF(Facit!L45="","",Facit!L45)</f>
      </c>
      <c r="M45" s="76"/>
      <c r="N45" s="56">
        <f>IF(Facit!N45="","",Facit!N45)</f>
      </c>
      <c r="O45" s="76"/>
      <c r="P45" s="76"/>
      <c r="Q45" s="77"/>
      <c r="R45" s="28"/>
      <c r="S45" s="17"/>
      <c r="T45" s="15"/>
      <c r="U45" s="21"/>
      <c r="V45" s="21"/>
      <c r="W45" s="17"/>
    </row>
    <row r="46" ht="12" customHeight="1">
      <c r="A46" s="30">
        <v>13</v>
      </c>
      <c r="B46" s="31" t="s">
        <v>47</v>
      </c>
      <c r="C46" s="32" t="s">
        <v>112</v>
      </c>
      <c r="D46" s="33" t="s">
        <v>16</v>
      </c>
      <c r="E46" s="31" t="s">
        <v>122</v>
      </c>
      <c r="F46" s="34">
        <f ref="F46:F51" t="shared" si="30">(IF(G46="","",IF(G46&gt;I46,1,IF(G46=I46,"X",2))))</f>
      </c>
      <c r="G46" s="35">
        <v>2</v>
      </c>
      <c r="H46" s="36" t="s">
        <v>18</v>
      </c>
      <c r="I46" s="37">
        <v>2</v>
      </c>
      <c r="J46" s="78" t="s">
        <v>19</v>
      </c>
      <c r="K46" s="39">
        <f ref="K46:K51" t="shared" si="31">IF(AND(L46="",N46=""),"",IF(L46&gt;N46,1,IF(L46=N46,"X",2)))</f>
      </c>
      <c r="L46" s="40">
        <f>IF(Facit!L46="","",Facit!L46)</f>
      </c>
      <c r="M46" s="41" t="s">
        <v>18</v>
      </c>
      <c r="N46" s="42">
        <f>IF(Facit!N46="","",Facit!N46)</f>
      </c>
      <c r="O46" s="43">
        <f ref="O46:O51" t="shared" si="32">IF(F46=K46,3,0)</f>
      </c>
      <c r="P46" s="44">
        <f ref="P46:P51" t="shared" si="33">IF(AND(L46="",N46=""),0,(IF(AND(L46=G46,N46=I46),2,IF(OR(L46=G46,N46=I46),1,0))))</f>
      </c>
      <c r="Q46" s="45">
        <f ref="Q46:Q51" t="shared" si="34">IF(AND(L46="",N46=""),0,SUM(O46:P46))</f>
      </c>
      <c r="R46" s="46" t="s">
        <v>20</v>
      </c>
      <c r="S46" s="47" t="s">
        <v>21</v>
      </c>
      <c r="T46" s="48" t="s">
        <v>123</v>
      </c>
      <c r="U46" s="49"/>
      <c r="V46" s="49"/>
      <c r="W46" s="50"/>
    </row>
    <row r="47">
      <c r="A47" s="30">
        <v>14</v>
      </c>
      <c r="B47" s="31" t="s">
        <v>14</v>
      </c>
      <c r="C47" s="32" t="s">
        <v>112</v>
      </c>
      <c r="D47" s="52" t="s">
        <v>25</v>
      </c>
      <c r="E47" s="31" t="s">
        <v>124</v>
      </c>
      <c r="F47" s="34">
        <f t="shared" si="30"/>
      </c>
      <c r="G47" s="35">
        <v>3</v>
      </c>
      <c r="H47" s="36" t="s">
        <v>18</v>
      </c>
      <c r="I47" s="37">
        <v>1</v>
      </c>
      <c r="J47" s="78" t="s">
        <v>27</v>
      </c>
      <c r="K47" s="39">
        <f t="shared" si="31"/>
      </c>
      <c r="L47" s="54">
        <f>IF(Facit!L47="","",Facit!L47)</f>
      </c>
      <c r="M47" s="55" t="s">
        <v>18</v>
      </c>
      <c r="N47" s="56">
        <f>IF(Facit!N47="","",Facit!N47)</f>
      </c>
      <c r="O47" s="43">
        <f t="shared" si="32"/>
      </c>
      <c r="P47" s="44">
        <f t="shared" si="33"/>
      </c>
      <c r="Q47" s="45">
        <f t="shared" si="34"/>
      </c>
      <c r="R47" s="57" t="s">
        <v>20</v>
      </c>
      <c r="S47" s="47" t="s">
        <v>21</v>
      </c>
      <c r="T47" s="58" t="s">
        <v>225</v>
      </c>
      <c r="U47" s="59">
        <f>IF(AND(Facit!T47="",Facit!T48=""),"",IF(T47=Facit!T47,5,IF(T47=Facit!T48,3,0)))</f>
      </c>
      <c r="V47" s="60" t="s">
        <v>20</v>
      </c>
      <c r="W47" s="61" t="s">
        <v>21</v>
      </c>
    </row>
    <row r="48" ht="12" customHeight="1">
      <c r="A48" s="30">
        <v>29</v>
      </c>
      <c r="B48" s="31" t="s">
        <v>14</v>
      </c>
      <c r="C48" s="32" t="s">
        <v>115</v>
      </c>
      <c r="D48" s="52" t="s">
        <v>25</v>
      </c>
      <c r="E48" s="31" t="s">
        <v>126</v>
      </c>
      <c r="F48" s="34">
        <f t="shared" si="30"/>
      </c>
      <c r="G48" s="35">
        <v>2</v>
      </c>
      <c r="H48" s="36" t="s">
        <v>18</v>
      </c>
      <c r="I48" s="37">
        <v>1</v>
      </c>
      <c r="J48" s="78" t="s">
        <v>19</v>
      </c>
      <c r="K48" s="39">
        <f t="shared" si="31"/>
      </c>
      <c r="L48" s="54">
        <f>IF(Facit!L48="","",Facit!L48)</f>
      </c>
      <c r="M48" s="55" t="s">
        <v>18</v>
      </c>
      <c r="N48" s="56">
        <f>IF(Facit!N48="","",Facit!N48)</f>
      </c>
      <c r="O48" s="43">
        <f t="shared" si="32"/>
      </c>
      <c r="P48" s="44">
        <f t="shared" si="33"/>
      </c>
      <c r="Q48" s="45">
        <f t="shared" si="34"/>
      </c>
      <c r="R48" s="57" t="s">
        <v>20</v>
      </c>
      <c r="S48" s="47" t="s">
        <v>21</v>
      </c>
      <c r="T48" s="58" t="s">
        <v>226</v>
      </c>
      <c r="U48" s="59">
        <f>IF(AND(Facit!T47="",Facit!T48=""),"",IF(T48=Facit!T48,5,IF(T48=Facit!T47,3,0)))</f>
      </c>
      <c r="V48" s="63" t="s">
        <v>20</v>
      </c>
      <c r="W48" s="61" t="s">
        <v>21</v>
      </c>
    </row>
    <row r="49" ht="12" customHeight="1">
      <c r="A49" s="30">
        <v>30</v>
      </c>
      <c r="B49" s="31" t="s">
        <v>24</v>
      </c>
      <c r="C49" s="32" t="s">
        <v>128</v>
      </c>
      <c r="D49" s="52" t="s">
        <v>48</v>
      </c>
      <c r="E49" s="31" t="s">
        <v>129</v>
      </c>
      <c r="F49" s="34">
        <f t="shared" si="30"/>
      </c>
      <c r="G49" s="35">
        <v>1</v>
      </c>
      <c r="H49" s="36" t="s">
        <v>18</v>
      </c>
      <c r="I49" s="37">
        <v>1</v>
      </c>
      <c r="J49" s="78" t="s">
        <v>27</v>
      </c>
      <c r="K49" s="39">
        <f t="shared" si="31"/>
      </c>
      <c r="L49" s="54">
        <f>IF(Facit!L49="","",Facit!L49)</f>
      </c>
      <c r="M49" s="55" t="s">
        <v>18</v>
      </c>
      <c r="N49" s="56">
        <f>IF(Facit!N49="","",Facit!N49)</f>
      </c>
      <c r="O49" s="43">
        <f t="shared" si="32"/>
      </c>
      <c r="P49" s="44">
        <f t="shared" si="33"/>
      </c>
      <c r="Q49" s="45">
        <f t="shared" si="34"/>
      </c>
      <c r="R49" s="57" t="s">
        <v>20</v>
      </c>
      <c r="S49" s="47" t="s">
        <v>21</v>
      </c>
      <c r="T49" s="20"/>
      <c r="U49" s="21"/>
      <c r="V49" s="21"/>
      <c r="W49" s="17"/>
    </row>
    <row r="50" ht="12" customHeight="1">
      <c r="A50" s="64">
        <v>45</v>
      </c>
      <c r="B50" s="31" t="s">
        <v>55</v>
      </c>
      <c r="C50" s="32" t="s">
        <v>130</v>
      </c>
      <c r="D50" s="52" t="s">
        <v>16</v>
      </c>
      <c r="E50" s="31" t="s">
        <v>131</v>
      </c>
      <c r="F50" s="34">
        <f t="shared" si="30"/>
      </c>
      <c r="G50" s="35">
        <v>2</v>
      </c>
      <c r="H50" s="36" t="s">
        <v>18</v>
      </c>
      <c r="I50" s="37">
        <v>3</v>
      </c>
      <c r="J50" s="78" t="s">
        <v>27</v>
      </c>
      <c r="K50" s="39">
        <f t="shared" si="31"/>
      </c>
      <c r="L50" s="54">
        <f>IF(Facit!L50="","",Facit!L50)</f>
      </c>
      <c r="M50" s="55" t="s">
        <v>18</v>
      </c>
      <c r="N50" s="56">
        <f>IF(Facit!N50="","",Facit!N50)</f>
      </c>
      <c r="O50" s="43">
        <f t="shared" si="32"/>
      </c>
      <c r="P50" s="44">
        <f t="shared" si="33"/>
      </c>
      <c r="Q50" s="45">
        <f t="shared" si="34"/>
      </c>
      <c r="R50" s="57" t="s">
        <v>20</v>
      </c>
      <c r="S50" s="47" t="s">
        <v>21</v>
      </c>
      <c r="T50" s="20"/>
      <c r="U50" s="21"/>
      <c r="V50" s="21"/>
      <c r="W50" s="17"/>
    </row>
    <row r="51" ht="12" customHeight="1">
      <c r="A51" s="30">
        <v>46</v>
      </c>
      <c r="B51" s="31" t="s">
        <v>90</v>
      </c>
      <c r="C51" s="32" t="s">
        <v>130</v>
      </c>
      <c r="D51" s="66" t="s">
        <v>16</v>
      </c>
      <c r="E51" s="31" t="s">
        <v>132</v>
      </c>
      <c r="F51" s="34">
        <f t="shared" si="30"/>
      </c>
      <c r="G51" s="35">
        <v>0</v>
      </c>
      <c r="H51" s="36" t="s">
        <v>18</v>
      </c>
      <c r="I51" s="37">
        <v>2</v>
      </c>
      <c r="J51" s="78" t="s">
        <v>27</v>
      </c>
      <c r="K51" s="39">
        <f t="shared" si="31"/>
      </c>
      <c r="L51" s="68">
        <f>IF(Facit!L51="","",Facit!L51)</f>
      </c>
      <c r="M51" s="69" t="s">
        <v>18</v>
      </c>
      <c r="N51" s="70">
        <f>IF(Facit!N51="","",Facit!N51)</f>
      </c>
      <c r="O51" s="83">
        <f t="shared" si="32"/>
      </c>
      <c r="P51" s="44">
        <f t="shared" si="33"/>
      </c>
      <c r="Q51" s="45">
        <f t="shared" si="34"/>
      </c>
      <c r="R51" s="57" t="s">
        <v>20</v>
      </c>
      <c r="S51" s="47" t="s">
        <v>21</v>
      </c>
      <c r="T51" s="20"/>
      <c r="U51" s="21"/>
      <c r="V51" s="21"/>
      <c r="W51" s="17"/>
    </row>
    <row r="52" ht="12" customHeight="1">
      <c r="A52" s="23" t="s">
        <v>133</v>
      </c>
      <c r="B52" s="71"/>
      <c r="C52" s="72"/>
      <c r="D52" s="72"/>
      <c r="E52" s="71"/>
      <c r="F52" s="72"/>
      <c r="G52" s="73"/>
      <c r="H52" s="72"/>
      <c r="I52" s="73"/>
      <c r="J52" s="74"/>
      <c r="K52" s="15"/>
      <c r="L52" s="54">
        <f>IF(Facit!L52="","",Facit!L52)</f>
      </c>
      <c r="M52" s="14"/>
      <c r="N52" s="56">
        <f>IF(Facit!N52="","",Facit!N52)</f>
      </c>
      <c r="O52" s="14"/>
      <c r="P52" s="14"/>
      <c r="Q52" s="77"/>
      <c r="R52" s="28"/>
      <c r="S52" s="17"/>
      <c r="T52" s="15"/>
      <c r="U52" s="21"/>
      <c r="V52" s="21"/>
      <c r="W52" s="17"/>
    </row>
    <row r="53" ht="12" customHeight="1">
      <c r="A53" s="30">
        <v>15</v>
      </c>
      <c r="B53" s="31" t="s">
        <v>90</v>
      </c>
      <c r="C53" s="32" t="s">
        <v>30</v>
      </c>
      <c r="D53" s="33" t="s">
        <v>48</v>
      </c>
      <c r="E53" s="31" t="s">
        <v>134</v>
      </c>
      <c r="F53" s="34">
        <f ref="F53:F58" t="shared" si="35">(IF(G53="","",IF(G53&gt;I53,1,IF(G53=I53,"X",2))))</f>
      </c>
      <c r="G53" s="35">
        <v>1</v>
      </c>
      <c r="H53" s="36" t="s">
        <v>18</v>
      </c>
      <c r="I53" s="37">
        <v>1</v>
      </c>
      <c r="J53" s="38" t="s">
        <v>19</v>
      </c>
      <c r="K53" s="39">
        <f ref="K53:K58" t="shared" si="36">IF(AND(L53="",N53=""),"",IF(L53&gt;N53,1,IF(L53=N53,"X",2)))</f>
      </c>
      <c r="L53" s="40">
        <f>IF(Facit!L53="","",Facit!L53)</f>
      </c>
      <c r="M53" s="41" t="s">
        <v>18</v>
      </c>
      <c r="N53" s="42">
        <f>IF(Facit!N53="","",Facit!N53)</f>
      </c>
      <c r="O53" s="43">
        <f ref="O53:O58" t="shared" si="37">IF(F53=K53,3,0)</f>
      </c>
      <c r="P53" s="44">
        <f ref="P53:P58" t="shared" si="38">IF(AND(L53="",N53=""),0,(IF(AND(L53=G53,N53=I53),2,IF(OR(L53=G53,N53=I53),1,0))))</f>
      </c>
      <c r="Q53" s="45">
        <f ref="Q53:Q58" t="shared" si="39">IF(AND(L53="",N53=""),0,SUM(O53:P53))</f>
      </c>
      <c r="R53" s="46" t="s">
        <v>20</v>
      </c>
      <c r="S53" s="47" t="s">
        <v>21</v>
      </c>
      <c r="T53" s="48" t="s">
        <v>135</v>
      </c>
      <c r="U53" s="49"/>
      <c r="V53" s="49"/>
      <c r="W53" s="50"/>
    </row>
    <row r="54" ht="12" customHeight="1">
      <c r="A54" s="30">
        <v>16</v>
      </c>
      <c r="B54" s="31" t="s">
        <v>55</v>
      </c>
      <c r="C54" s="32" t="s">
        <v>30</v>
      </c>
      <c r="D54" s="52" t="s">
        <v>16</v>
      </c>
      <c r="E54" s="31" t="s">
        <v>136</v>
      </c>
      <c r="F54" s="34">
        <f t="shared" si="35"/>
      </c>
      <c r="G54" s="35">
        <v>3</v>
      </c>
      <c r="H54" s="36" t="s">
        <v>18</v>
      </c>
      <c r="I54" s="37">
        <v>1</v>
      </c>
      <c r="J54" s="53" t="s">
        <v>27</v>
      </c>
      <c r="K54" s="39">
        <f t="shared" si="36"/>
      </c>
      <c r="L54" s="54">
        <f>IF(Facit!L54="","",Facit!L54)</f>
      </c>
      <c r="M54" s="55" t="s">
        <v>18</v>
      </c>
      <c r="N54" s="56">
        <f>IF(Facit!N54="","",Facit!N54)</f>
      </c>
      <c r="O54" s="43">
        <f t="shared" si="37"/>
      </c>
      <c r="P54" s="44">
        <f t="shared" si="38"/>
      </c>
      <c r="Q54" s="45">
        <f t="shared" si="39"/>
      </c>
      <c r="R54" s="57" t="s">
        <v>20</v>
      </c>
      <c r="S54" s="47" t="s">
        <v>21</v>
      </c>
      <c r="T54" s="58" t="s">
        <v>227</v>
      </c>
      <c r="U54" s="59">
        <f>IF(AND(Facit!T54="",Facit!T55=""),"",IF(T54=Facit!T54,5,IF(T54=Facit!T55,3,0)))</f>
      </c>
      <c r="V54" s="60" t="s">
        <v>20</v>
      </c>
      <c r="W54" s="61" t="s">
        <v>21</v>
      </c>
    </row>
    <row r="55" ht="12" customHeight="1">
      <c r="A55" s="30">
        <v>31</v>
      </c>
      <c r="B55" s="31" t="s">
        <v>47</v>
      </c>
      <c r="C55" s="32" t="s">
        <v>128</v>
      </c>
      <c r="D55" s="33" t="s">
        <v>16</v>
      </c>
      <c r="E55" s="31" t="s">
        <v>138</v>
      </c>
      <c r="F55" s="34">
        <f t="shared" si="35"/>
      </c>
      <c r="G55" s="35">
        <v>2</v>
      </c>
      <c r="H55" s="36" t="s">
        <v>18</v>
      </c>
      <c r="I55" s="37">
        <v>1</v>
      </c>
      <c r="J55" s="53" t="s">
        <v>19</v>
      </c>
      <c r="K55" s="39">
        <f t="shared" si="36"/>
      </c>
      <c r="L55" s="54">
        <f>IF(Facit!L55="","",Facit!L55)</f>
      </c>
      <c r="M55" s="55" t="s">
        <v>18</v>
      </c>
      <c r="N55" s="56">
        <f>IF(Facit!N55="","",Facit!N55)</f>
      </c>
      <c r="O55" s="43">
        <f t="shared" si="37"/>
      </c>
      <c r="P55" s="44">
        <f t="shared" si="38"/>
      </c>
      <c r="Q55" s="45">
        <f t="shared" si="39"/>
      </c>
      <c r="R55" s="57" t="s">
        <v>20</v>
      </c>
      <c r="S55" s="47" t="s">
        <v>21</v>
      </c>
      <c r="T55" s="58" t="s">
        <v>228</v>
      </c>
      <c r="U55" s="59">
        <f>IF(AND(Facit!T54="",Facit!T55=""),"",IF(T55=Facit!T55,5,IF(T55=Facit!T54,3,0)))</f>
      </c>
      <c r="V55" s="63" t="s">
        <v>20</v>
      </c>
      <c r="W55" s="61" t="s">
        <v>21</v>
      </c>
    </row>
    <row r="56" ht="12" customHeight="1">
      <c r="A56" s="30">
        <v>32</v>
      </c>
      <c r="B56" s="31" t="s">
        <v>14</v>
      </c>
      <c r="C56" s="32" t="s">
        <v>128</v>
      </c>
      <c r="D56" s="52" t="s">
        <v>25</v>
      </c>
      <c r="E56" s="31" t="s">
        <v>140</v>
      </c>
      <c r="F56" s="34">
        <f t="shared" si="35"/>
      </c>
      <c r="G56" s="35">
        <v>4</v>
      </c>
      <c r="H56" s="36" t="s">
        <v>18</v>
      </c>
      <c r="I56" s="37">
        <v>0</v>
      </c>
      <c r="J56" s="53" t="s">
        <v>27</v>
      </c>
      <c r="K56" s="39">
        <f t="shared" si="36"/>
      </c>
      <c r="L56" s="54">
        <f>IF(Facit!L56="","",Facit!L56)</f>
      </c>
      <c r="M56" s="55" t="s">
        <v>18</v>
      </c>
      <c r="N56" s="56">
        <f>IF(Facit!N56="","",Facit!N56)</f>
      </c>
      <c r="O56" s="43">
        <f t="shared" si="37"/>
      </c>
      <c r="P56" s="44">
        <f t="shared" si="38"/>
      </c>
      <c r="Q56" s="45">
        <f t="shared" si="39"/>
      </c>
      <c r="R56" s="57" t="s">
        <v>20</v>
      </c>
      <c r="S56" s="47" t="s">
        <v>21</v>
      </c>
      <c r="T56" s="20"/>
      <c r="U56" s="21"/>
      <c r="V56" s="21"/>
      <c r="W56" s="17"/>
    </row>
    <row r="57" ht="12" customHeight="1">
      <c r="A57" s="30">
        <v>47</v>
      </c>
      <c r="B57" s="31" t="s">
        <v>29</v>
      </c>
      <c r="C57" s="32" t="s">
        <v>130</v>
      </c>
      <c r="D57" s="52" t="s">
        <v>25</v>
      </c>
      <c r="E57" s="31" t="s">
        <v>141</v>
      </c>
      <c r="F57" s="34">
        <f t="shared" si="35"/>
      </c>
      <c r="G57" s="35">
        <v>1</v>
      </c>
      <c r="H57" s="36" t="s">
        <v>18</v>
      </c>
      <c r="I57" s="37">
        <v>3</v>
      </c>
      <c r="J57" s="53" t="s">
        <v>19</v>
      </c>
      <c r="K57" s="39">
        <f t="shared" si="36"/>
      </c>
      <c r="L57" s="54">
        <f>IF(Facit!L57="","",Facit!L57)</f>
      </c>
      <c r="M57" s="55" t="s">
        <v>18</v>
      </c>
      <c r="N57" s="56">
        <f>IF(Facit!N57="","",Facit!N57)</f>
      </c>
      <c r="O57" s="43">
        <f t="shared" si="37"/>
      </c>
      <c r="P57" s="44">
        <f t="shared" si="38"/>
      </c>
      <c r="Q57" s="45">
        <f t="shared" si="39"/>
      </c>
      <c r="R57" s="57" t="s">
        <v>20</v>
      </c>
      <c r="S57" s="47" t="s">
        <v>21</v>
      </c>
      <c r="T57" s="20"/>
      <c r="U57" s="21"/>
      <c r="V57" s="21"/>
      <c r="W57" s="17"/>
    </row>
    <row r="58">
      <c r="A58" s="90">
        <v>48</v>
      </c>
      <c r="B58" s="91" t="s">
        <v>41</v>
      </c>
      <c r="C58" s="92" t="s">
        <v>130</v>
      </c>
      <c r="D58" s="52" t="s">
        <v>25</v>
      </c>
      <c r="E58" s="91" t="s">
        <v>142</v>
      </c>
      <c r="F58" s="34">
        <f t="shared" si="35"/>
      </c>
      <c r="G58" s="35">
        <v>1</v>
      </c>
      <c r="H58" s="36" t="s">
        <v>18</v>
      </c>
      <c r="I58" s="37">
        <v>0</v>
      </c>
      <c r="J58" s="67" t="s">
        <v>19</v>
      </c>
      <c r="K58" s="39">
        <f t="shared" si="36"/>
      </c>
      <c r="L58" s="68">
        <f>IF(Facit!L58="","",Facit!L58)</f>
      </c>
      <c r="M58" s="69" t="s">
        <v>18</v>
      </c>
      <c r="N58" s="70">
        <f>IF(Facit!N58="","",Facit!N58)</f>
      </c>
      <c r="O58" s="83">
        <f t="shared" si="37"/>
      </c>
      <c r="P58" s="44">
        <f t="shared" si="38"/>
      </c>
      <c r="Q58" s="45">
        <f t="shared" si="39"/>
      </c>
      <c r="R58" s="57" t="s">
        <v>20</v>
      </c>
      <c r="S58" s="47" t="s">
        <v>21</v>
      </c>
      <c r="T58" s="93" t="s">
        <v>143</v>
      </c>
      <c r="U58" s="94">
        <f>SUM(Q4:Q58)+SUM(U5:U55)</f>
      </c>
      <c r="V58" s="95" t="s">
        <v>20</v>
      </c>
      <c r="W58" s="96" t="s">
        <v>144</v>
      </c>
    </row>
    <row r="59">
      <c r="F59" s="97"/>
      <c r="G59" s="98"/>
      <c r="H59" s="99"/>
      <c r="I59" s="100"/>
      <c r="J59" s="101"/>
      <c r="K59" s="88"/>
    </row>
    <row r="60">
      <c r="A60" s="102" t="s">
        <v>145</v>
      </c>
      <c r="B60" s="103"/>
      <c r="C60" s="25"/>
      <c r="D60" s="25"/>
      <c r="E60" s="24"/>
      <c r="F60" s="25"/>
      <c r="G60" s="26"/>
      <c r="H60" s="25"/>
      <c r="I60" s="26"/>
      <c r="J60" s="27"/>
      <c r="K60" s="24"/>
      <c r="L60" s="15"/>
      <c r="M60" s="15"/>
      <c r="N60" s="15"/>
      <c r="O60" s="15"/>
      <c r="P60" s="15"/>
      <c r="Q60" s="28"/>
      <c r="R60" s="28"/>
      <c r="S60" s="104"/>
      <c r="T60" s="48" t="s">
        <v>146</v>
      </c>
      <c r="U60" s="105"/>
      <c r="V60" s="21"/>
      <c r="W60" s="17"/>
      <c r="X60" s="81" t="s">
        <v>147</v>
      </c>
    </row>
    <row r="61">
      <c r="A61" s="106">
        <v>49</v>
      </c>
      <c r="B61" s="31" t="s">
        <v>47</v>
      </c>
      <c r="C61" s="32" t="s">
        <v>148</v>
      </c>
      <c r="D61" s="33" t="s">
        <v>16</v>
      </c>
      <c r="E61" s="31">
        <f>"A1–B2 "&amp;T5&amp;"-"&amp;T13</f>
      </c>
      <c r="F61" s="17"/>
      <c r="G61" s="19"/>
      <c r="H61" s="14"/>
      <c r="I61" s="19"/>
      <c r="J61" s="38"/>
      <c r="K61" s="107">
        <f ref="K61:K68" t="shared" si="40">IF(AND(L61="",N61=""),"",IF(L61&gt;N61,1,IF(L61=N61,"X",2)))</f>
      </c>
      <c r="L61" s="108">
        <v>2</v>
      </c>
      <c r="M61" s="43" t="s">
        <v>18</v>
      </c>
      <c r="N61" s="109">
        <v>1</v>
      </c>
      <c r="O61" s="110"/>
      <c r="P61" s="110"/>
      <c r="Q61" s="111"/>
      <c r="R61" s="28"/>
      <c r="S61" s="112"/>
      <c r="T61" s="58" t="s">
        <v>229</v>
      </c>
      <c r="U61" s="45">
        <f>IF(OR(Facit!$T$61&lt;&gt;"",Facit!$T$62&lt;&gt;"",Facit!$T$63&lt;&gt;"",Facit!$T$64&lt;&gt;"",Facit!$T$65&lt;&gt;"",Facit!$T$66&lt;&gt;"",Facit!$T$67&lt;&gt;"",Facit!$T$68&lt;&gt;""),IF(ISNA(VLOOKUP(T61,Facit!$T$61:$T$68,1,0))=0,8,0),"")</f>
      </c>
      <c r="V61" s="113" t="s">
        <v>20</v>
      </c>
      <c r="W61" s="114" t="s">
        <v>151</v>
      </c>
      <c r="X61" s="82" t="s">
        <v>152</v>
      </c>
    </row>
    <row r="62">
      <c r="A62" s="106">
        <v>50</v>
      </c>
      <c r="B62" s="31" t="s">
        <v>37</v>
      </c>
      <c r="C62" s="32" t="s">
        <v>148</v>
      </c>
      <c r="D62" s="33" t="s">
        <v>25</v>
      </c>
      <c r="E62" s="31">
        <f>"C1–D2 "&amp;T19&amp;"-"&amp;T27</f>
      </c>
      <c r="F62" s="148"/>
      <c r="G62" s="19"/>
      <c r="H62" s="14"/>
      <c r="I62" s="19"/>
      <c r="J62" s="53"/>
      <c r="K62" s="107">
        <f t="shared" si="40"/>
      </c>
      <c r="L62" s="115">
        <v>2</v>
      </c>
      <c r="M62" s="55" t="s">
        <v>18</v>
      </c>
      <c r="N62" s="116">
        <v>1</v>
      </c>
      <c r="O62" s="110"/>
      <c r="P62" s="110"/>
      <c r="Q62" s="111"/>
      <c r="R62" s="28"/>
      <c r="S62" s="112"/>
      <c r="T62" s="58" t="s">
        <v>220</v>
      </c>
      <c r="U62" s="45">
        <f>IF(OR(Facit!$T$61&lt;&gt;"",Facit!$T$62&lt;&gt;"",Facit!$T$63&lt;&gt;"",Facit!$T$64&lt;&gt;"",Facit!$T$65&lt;&gt;"",Facit!$T$66&lt;&gt;"",Facit!$T$67&lt;&gt;"",Facit!$T$68&lt;&gt;""),IF(ISNA(VLOOKUP(T62,Facit!$T$61:$T$68,1,0))=0,8,0),"")</f>
      </c>
      <c r="V62" s="46" t="s">
        <v>20</v>
      </c>
      <c r="W62" s="61" t="s">
        <v>151</v>
      </c>
      <c r="X62" s="82" t="s">
        <v>155</v>
      </c>
    </row>
    <row r="63">
      <c r="A63" s="106">
        <v>51</v>
      </c>
      <c r="B63" s="31" t="s">
        <v>41</v>
      </c>
      <c r="C63" s="32" t="s">
        <v>156</v>
      </c>
      <c r="D63" s="33" t="s">
        <v>16</v>
      </c>
      <c r="E63" s="15">
        <f>"D1–C2 "&amp;T26&amp;"-"&amp;T20</f>
      </c>
      <c r="F63" s="17"/>
      <c r="G63" s="19"/>
      <c r="H63" s="14"/>
      <c r="I63" s="19"/>
      <c r="J63" s="53"/>
      <c r="K63" s="107">
        <f t="shared" si="40"/>
      </c>
      <c r="L63" s="115">
        <v>3</v>
      </c>
      <c r="M63" s="55" t="s">
        <v>18</v>
      </c>
      <c r="N63" s="116">
        <v>1</v>
      </c>
      <c r="O63" s="110"/>
      <c r="P63" s="110"/>
      <c r="Q63" s="111"/>
      <c r="R63" s="28"/>
      <c r="S63" s="112"/>
      <c r="T63" s="58" t="s">
        <v>222</v>
      </c>
      <c r="U63" s="45">
        <f>IF(OR(Facit!$T$61&lt;&gt;"",Facit!$T$62&lt;&gt;"",Facit!$T$63&lt;&gt;"",Facit!$T$64&lt;&gt;"",Facit!$T$65&lt;&gt;"",Facit!$T$66&lt;&gt;"",Facit!$T$67&lt;&gt;"",Facit!$T$68&lt;&gt;""),IF(ISNA(VLOOKUP(T63,Facit!$T$61:$T$68,1,0))=0,8,0),"")</f>
      </c>
      <c r="V63" s="57" t="s">
        <v>20</v>
      </c>
      <c r="W63" s="117" t="s">
        <v>151</v>
      </c>
    </row>
    <row r="64">
      <c r="A64" s="106">
        <v>52</v>
      </c>
      <c r="B64" s="31" t="s">
        <v>14</v>
      </c>
      <c r="C64" s="32" t="s">
        <v>156</v>
      </c>
      <c r="D64" s="33" t="s">
        <v>25</v>
      </c>
      <c r="E64" s="15">
        <f>"B1–A2 "&amp;T12&amp;"-"&amp;T6</f>
      </c>
      <c r="F64" s="17"/>
      <c r="G64" s="19"/>
      <c r="H64" s="14"/>
      <c r="I64" s="19"/>
      <c r="J64" s="53"/>
      <c r="K64" s="107">
        <f t="shared" si="40"/>
      </c>
      <c r="L64" s="115">
        <v>2</v>
      </c>
      <c r="M64" s="55" t="s">
        <v>18</v>
      </c>
      <c r="N64" s="116">
        <v>0</v>
      </c>
      <c r="O64" s="110"/>
      <c r="P64" s="110"/>
      <c r="Q64" s="118"/>
      <c r="R64" s="15"/>
      <c r="S64" s="20"/>
      <c r="T64" s="119" t="s">
        <v>218</v>
      </c>
      <c r="U64" s="45">
        <f>IF(OR(Facit!$T$61&lt;&gt;"",Facit!$T$62&lt;&gt;"",Facit!$T$63&lt;&gt;"",Facit!$T$64&lt;&gt;"",Facit!$T$65&lt;&gt;"",Facit!$T$66&lt;&gt;"",Facit!$T$67&lt;&gt;"",Facit!$T$68&lt;&gt;""),IF(ISNA(VLOOKUP(T64,Facit!$T$61:$T$68,1,0))=0,8,0),"")</f>
      </c>
      <c r="V64" s="57" t="s">
        <v>20</v>
      </c>
      <c r="W64" s="117" t="s">
        <v>151</v>
      </c>
      <c r="X64" s="85" t="s">
        <v>159</v>
      </c>
    </row>
    <row r="65">
      <c r="A65" s="106">
        <v>53</v>
      </c>
      <c r="B65" s="31" t="s">
        <v>55</v>
      </c>
      <c r="C65" s="32" t="s">
        <v>160</v>
      </c>
      <c r="D65" s="33" t="s">
        <v>16</v>
      </c>
      <c r="E65" s="31">
        <f>"E1–F2 "&amp;T33&amp;"-"&amp;T41</f>
      </c>
      <c r="F65" s="17"/>
      <c r="G65" s="19"/>
      <c r="H65" s="14"/>
      <c r="I65" s="19"/>
      <c r="J65" s="53"/>
      <c r="K65" s="107">
        <f t="shared" si="40"/>
      </c>
      <c r="L65" s="115">
        <v>3</v>
      </c>
      <c r="M65" s="55" t="s">
        <v>18</v>
      </c>
      <c r="N65" s="116">
        <v>1</v>
      </c>
      <c r="O65" s="110"/>
      <c r="P65" s="110"/>
      <c r="Q65" s="111"/>
      <c r="R65" s="28"/>
      <c r="S65" s="112"/>
      <c r="T65" s="58" t="s">
        <v>230</v>
      </c>
      <c r="U65" s="45">
        <f>IF(OR(Facit!$T$61&lt;&gt;"",Facit!$T$62&lt;&gt;"",Facit!$T$63&lt;&gt;"",Facit!$T$64&lt;&gt;"",Facit!$T$65&lt;&gt;"",Facit!$T$66&lt;&gt;"",Facit!$T$67&lt;&gt;"",Facit!$T$68&lt;&gt;""),IF(ISNA(VLOOKUP(T65,Facit!$T$61:$T$68,1,0))=0,8,0),"")</f>
      </c>
      <c r="V65" s="113" t="s">
        <v>20</v>
      </c>
      <c r="W65" s="114" t="s">
        <v>151</v>
      </c>
      <c r="X65" s="87" t="s">
        <v>163</v>
      </c>
    </row>
    <row r="66">
      <c r="A66" s="106">
        <v>54</v>
      </c>
      <c r="B66" s="31" t="s">
        <v>14</v>
      </c>
      <c r="C66" s="32" t="s">
        <v>160</v>
      </c>
      <c r="D66" s="33" t="s">
        <v>25</v>
      </c>
      <c r="E66" s="31">
        <f>"G1–H2 "&amp;T47&amp;"-"&amp;T55</f>
      </c>
      <c r="F66" s="17"/>
      <c r="G66" s="19"/>
      <c r="H66" s="14"/>
      <c r="I66" s="19"/>
      <c r="J66" s="53"/>
      <c r="K66" s="120">
        <f t="shared" si="40"/>
      </c>
      <c r="L66" s="55">
        <v>3</v>
      </c>
      <c r="M66" s="55" t="s">
        <v>18</v>
      </c>
      <c r="N66" s="55">
        <v>1</v>
      </c>
      <c r="O66" s="20"/>
      <c r="P66" s="110"/>
      <c r="Q66" s="111"/>
      <c r="R66" s="28"/>
      <c r="S66" s="112"/>
      <c r="T66" s="58" t="s">
        <v>225</v>
      </c>
      <c r="U66" s="45">
        <f>IF(OR(Facit!$T$61&lt;&gt;"",Facit!$T$62&lt;&gt;"",Facit!$T$63&lt;&gt;"",Facit!$T$64&lt;&gt;"",Facit!$T$65&lt;&gt;"",Facit!$T$66&lt;&gt;"",Facit!$T$67&lt;&gt;"",Facit!$T$68&lt;&gt;""),IF(ISNA(VLOOKUP(T66,Facit!$T$61:$T$68,1,0))=0,8,0),"")</f>
      </c>
      <c r="V66" s="46" t="s">
        <v>20</v>
      </c>
      <c r="W66" s="61" t="s">
        <v>151</v>
      </c>
      <c r="X66" s="87" t="s">
        <v>166</v>
      </c>
    </row>
    <row r="67">
      <c r="A67" s="106">
        <v>55</v>
      </c>
      <c r="B67" s="31" t="s">
        <v>29</v>
      </c>
      <c r="C67" s="32" t="s">
        <v>167</v>
      </c>
      <c r="D67" s="33" t="s">
        <v>16</v>
      </c>
      <c r="E67" s="31">
        <f>"F1–E2 "&amp;T40&amp;"-"&amp;T34</f>
      </c>
      <c r="F67" s="17"/>
      <c r="G67" s="19"/>
      <c r="H67" s="14"/>
      <c r="I67" s="19"/>
      <c r="J67" s="53"/>
      <c r="K67" s="107">
        <f t="shared" si="40"/>
      </c>
      <c r="L67" s="115">
        <v>2</v>
      </c>
      <c r="M67" s="55" t="s">
        <v>18</v>
      </c>
      <c r="N67" s="116">
        <v>1</v>
      </c>
      <c r="O67" s="110"/>
      <c r="P67" s="110"/>
      <c r="Q67" s="111"/>
      <c r="R67" s="28"/>
      <c r="S67" s="112"/>
      <c r="T67" s="58" t="s">
        <v>224</v>
      </c>
      <c r="U67" s="45">
        <f>IF(OR(Facit!$T$61&lt;&gt;"",Facit!$T$62&lt;&gt;"",Facit!$T$63&lt;&gt;"",Facit!$T$64&lt;&gt;"",Facit!$T$65&lt;&gt;"",Facit!$T$66&lt;&gt;"",Facit!$T$67&lt;&gt;"",Facit!$T$68&lt;&gt;""),IF(ISNA(VLOOKUP(T67,Facit!$T$61:$T$68,1,0))=0,8,0),"")</f>
      </c>
      <c r="V67" s="57" t="s">
        <v>20</v>
      </c>
      <c r="W67" s="117" t="s">
        <v>151</v>
      </c>
    </row>
    <row r="68">
      <c r="A68" s="90">
        <v>56</v>
      </c>
      <c r="B68" s="91" t="s">
        <v>24</v>
      </c>
      <c r="C68" s="32" t="s">
        <v>167</v>
      </c>
      <c r="D68" s="33" t="s">
        <v>25</v>
      </c>
      <c r="E68" s="121">
        <f>"H1–G2 "&amp;T54&amp;"-"&amp;T48</f>
      </c>
      <c r="F68" s="27"/>
      <c r="G68" s="26"/>
      <c r="H68" s="25"/>
      <c r="I68" s="26"/>
      <c r="J68" s="67"/>
      <c r="K68" s="122">
        <f t="shared" si="40"/>
      </c>
      <c r="L68" s="123">
        <v>3</v>
      </c>
      <c r="M68" s="124" t="s">
        <v>18</v>
      </c>
      <c r="N68" s="125">
        <v>2</v>
      </c>
      <c r="O68" s="110"/>
      <c r="P68" s="110"/>
      <c r="Q68" s="118"/>
      <c r="R68" s="15"/>
      <c r="S68" s="20"/>
      <c r="T68" s="119" t="s">
        <v>227</v>
      </c>
      <c r="U68" s="45">
        <f>IF(OR(Facit!$T$61&lt;&gt;"",Facit!$T$62&lt;&gt;"",Facit!$T$63&lt;&gt;"",Facit!$T$64&lt;&gt;"",Facit!$T$65&lt;&gt;"",Facit!$T$66&lt;&gt;"",Facit!$T$67&lt;&gt;"",Facit!$T$68&lt;&gt;""),IF(ISNA(VLOOKUP(T68,Facit!$T$61:$T$68,1,0))=0,8,0),"")</f>
      </c>
      <c r="V68" s="57" t="s">
        <v>20</v>
      </c>
      <c r="W68" s="117" t="s">
        <v>151</v>
      </c>
    </row>
    <row r="69">
      <c r="A69" s="126"/>
      <c r="B69" s="15"/>
      <c r="C69" s="14"/>
      <c r="D69" s="14"/>
      <c r="E69" s="15"/>
      <c r="F69" s="14"/>
      <c r="G69" s="19"/>
      <c r="H69" s="14"/>
      <c r="I69" s="19"/>
      <c r="J69" s="17"/>
      <c r="K69" s="15"/>
      <c r="L69" s="15"/>
      <c r="M69" s="14"/>
      <c r="N69" s="15"/>
      <c r="O69" s="15"/>
      <c r="P69" s="15"/>
      <c r="Q69" s="28"/>
      <c r="R69" s="28"/>
      <c r="S69" s="17"/>
      <c r="T69" s="15"/>
      <c r="U69" s="21"/>
      <c r="V69" s="21"/>
      <c r="W69" s="17"/>
    </row>
    <row r="70">
      <c r="A70" s="102" t="s">
        <v>171</v>
      </c>
      <c r="B70" s="103"/>
      <c r="C70" s="25"/>
      <c r="D70" s="25"/>
      <c r="E70" s="127"/>
      <c r="F70" s="24"/>
      <c r="G70" s="26"/>
      <c r="H70" s="25"/>
      <c r="I70" s="26"/>
      <c r="J70" s="27"/>
      <c r="K70" s="24"/>
      <c r="L70" s="15"/>
      <c r="M70" s="14"/>
      <c r="N70" s="15"/>
      <c r="O70" s="15"/>
      <c r="P70" s="15"/>
      <c r="Q70" s="28"/>
      <c r="R70" s="28"/>
      <c r="S70" s="104"/>
      <c r="T70" s="48" t="s">
        <v>172</v>
      </c>
      <c r="U70" s="21"/>
      <c r="V70" s="21"/>
      <c r="W70" s="17"/>
    </row>
    <row r="71">
      <c r="A71" s="106">
        <v>57</v>
      </c>
      <c r="B71" s="31" t="s">
        <v>47</v>
      </c>
      <c r="C71" s="32" t="s">
        <v>173</v>
      </c>
      <c r="D71" s="33" t="s">
        <v>16</v>
      </c>
      <c r="E71" s="31">
        <f>"Vinnarna 53–54 "&amp;T65&amp;"-"&amp;T66</f>
      </c>
      <c r="F71" s="17"/>
      <c r="G71" s="19"/>
      <c r="H71" s="14"/>
      <c r="I71" s="19"/>
      <c r="J71" s="53"/>
      <c r="K71" s="14">
        <f>IF(AND(L71="",N71=""),"",IF(L71&gt;N71,1,IF(L71=N71,"X",2)))</f>
      </c>
      <c r="L71" s="108">
        <v>1</v>
      </c>
      <c r="M71" s="43" t="s">
        <v>18</v>
      </c>
      <c r="N71" s="109">
        <v>2</v>
      </c>
      <c r="O71" s="110"/>
      <c r="P71" s="110"/>
      <c r="Q71" s="111"/>
      <c r="R71" s="28"/>
      <c r="S71" s="112"/>
      <c r="T71" s="58" t="s">
        <v>220</v>
      </c>
      <c r="U71" s="45">
        <f>IF(OR(Facit!$T$71&lt;&gt;"",Facit!$T$72&lt;&gt;"",Facit!$T$73&lt;&gt;"",Facit!$T$74&lt;&gt;""),IF(ISNA(VLOOKUP(T71,Facit!$T$71:$T$74,1,0))=0,12,0),"")</f>
      </c>
      <c r="V71" s="46" t="s">
        <v>20</v>
      </c>
      <c r="W71" s="61" t="s">
        <v>174</v>
      </c>
    </row>
    <row r="72">
      <c r="A72" s="106">
        <v>58</v>
      </c>
      <c r="B72" s="31" t="s">
        <v>14</v>
      </c>
      <c r="C72" s="32" t="s">
        <v>173</v>
      </c>
      <c r="D72" s="33" t="s">
        <v>25</v>
      </c>
      <c r="E72" s="31">
        <f>"Vinnarna 49–50 "&amp;T61&amp;"-"&amp;T62</f>
      </c>
      <c r="F72" s="17"/>
      <c r="G72" s="19"/>
      <c r="H72" s="14"/>
      <c r="I72" s="19"/>
      <c r="J72" s="53"/>
      <c r="K72" s="120">
        <f>IF(AND(L72="",N72=""),"",IF(L72&gt;N72,1,IF(L72=N72,"X",2)))</f>
      </c>
      <c r="L72" s="55">
        <v>1</v>
      </c>
      <c r="M72" s="55" t="s">
        <v>18</v>
      </c>
      <c r="N72" s="55">
        <v>2</v>
      </c>
      <c r="O72" s="110"/>
      <c r="P72" s="110"/>
      <c r="Q72" s="110"/>
      <c r="R72" s="20"/>
      <c r="S72" s="112"/>
      <c r="T72" s="58" t="s">
        <v>225</v>
      </c>
      <c r="U72" s="45">
        <f>IF(OR(Facit!$T$71&lt;&gt;"",Facit!$T$72&lt;&gt;"",Facit!$T$73&lt;&gt;"",Facit!$T$74&lt;&gt;""),IF(ISNA(VLOOKUP(T72,Facit!$T$71:$T$74,1,0))=0,12,0),"")</f>
      </c>
      <c r="V72" s="57" t="s">
        <v>20</v>
      </c>
      <c r="W72" s="61" t="s">
        <v>174</v>
      </c>
      <c r="X72" s="87" t="s">
        <v>175</v>
      </c>
    </row>
    <row r="73">
      <c r="A73" s="106">
        <v>59</v>
      </c>
      <c r="B73" s="31" t="s">
        <v>24</v>
      </c>
      <c r="C73" s="32" t="s">
        <v>176</v>
      </c>
      <c r="D73" s="33" t="s">
        <v>16</v>
      </c>
      <c r="E73" s="31">
        <f>"Vinnarna 52–51 "&amp;T64&amp;"-"&amp;T63</f>
      </c>
      <c r="F73" s="17"/>
      <c r="G73" s="19"/>
      <c r="H73" s="14"/>
      <c r="I73" s="19"/>
      <c r="J73" s="53"/>
      <c r="K73" s="14">
        <f>IF(AND(L73="",N73=""),"",IF(L73&gt;N73,1,IF(L73=N73,"X",2)))</f>
      </c>
      <c r="L73" s="115">
        <v>3</v>
      </c>
      <c r="M73" s="55" t="s">
        <v>18</v>
      </c>
      <c r="N73" s="116">
        <v>2</v>
      </c>
      <c r="O73" s="110"/>
      <c r="P73" s="110"/>
      <c r="Q73" s="111"/>
      <c r="R73" s="28"/>
      <c r="S73" s="112"/>
      <c r="T73" s="58" t="s">
        <v>218</v>
      </c>
      <c r="U73" s="45">
        <f>IF(OR(Facit!$T$71&lt;&gt;"",Facit!$T$72&lt;&gt;"",Facit!$T$73&lt;&gt;"",Facit!$T$74&lt;&gt;""),IF(ISNA(VLOOKUP(T73,Facit!$T$71:$T$74,1,0))=0,12,0),"")</f>
      </c>
      <c r="V73" s="46" t="s">
        <v>20</v>
      </c>
      <c r="W73" s="61" t="s">
        <v>174</v>
      </c>
      <c r="X73" s="87" t="s">
        <v>177</v>
      </c>
    </row>
    <row r="74">
      <c r="A74" s="90">
        <v>60</v>
      </c>
      <c r="B74" s="91" t="s">
        <v>14</v>
      </c>
      <c r="C74" s="92" t="s">
        <v>176</v>
      </c>
      <c r="D74" s="33" t="s">
        <v>25</v>
      </c>
      <c r="E74" s="91">
        <f>"Vinnarna 55–56 "&amp;T67&amp;"-"&amp;T68</f>
      </c>
      <c r="F74" s="27"/>
      <c r="G74" s="26"/>
      <c r="H74" s="25"/>
      <c r="I74" s="26"/>
      <c r="J74" s="67"/>
      <c r="K74" s="25">
        <f>IF(AND(L74="",N74=""),"",IF(L74&gt;N74,1,IF(L74=N74,"X",2)))</f>
      </c>
      <c r="L74" s="123">
        <v>1</v>
      </c>
      <c r="M74" s="124" t="s">
        <v>18</v>
      </c>
      <c r="N74" s="125">
        <v>2</v>
      </c>
      <c r="O74" s="110"/>
      <c r="P74" s="110"/>
      <c r="Q74" s="110"/>
      <c r="R74" s="20"/>
      <c r="S74" s="112"/>
      <c r="T74" s="58" t="s">
        <v>227</v>
      </c>
      <c r="U74" s="45">
        <f>IF(OR(Facit!$T$71&lt;&gt;"",Facit!$T$72&lt;&gt;"",Facit!$T$73&lt;&gt;"",Facit!$T$74&lt;&gt;""),IF(ISNA(VLOOKUP(T74,Facit!$T$71:$T$74,1,0))=0,12,0),"")</f>
      </c>
      <c r="V74" s="57" t="s">
        <v>20</v>
      </c>
      <c r="W74" s="61" t="s">
        <v>174</v>
      </c>
    </row>
    <row r="75">
      <c r="A75" s="126"/>
      <c r="B75" s="15"/>
      <c r="C75" s="14"/>
      <c r="D75" s="14"/>
      <c r="E75" s="15"/>
      <c r="F75" s="17"/>
      <c r="G75" s="19"/>
      <c r="H75" s="14"/>
      <c r="I75" s="19"/>
      <c r="J75" s="17"/>
      <c r="K75" s="15"/>
      <c r="L75" s="15"/>
      <c r="M75" s="14"/>
      <c r="N75" s="15"/>
      <c r="O75" s="15"/>
      <c r="P75" s="15"/>
      <c r="Q75" s="28"/>
      <c r="R75" s="28"/>
      <c r="S75" s="17"/>
      <c r="T75" s="15"/>
      <c r="U75" s="21"/>
      <c r="V75" s="21"/>
      <c r="W75" s="17"/>
    </row>
    <row r="76">
      <c r="A76" s="102" t="s">
        <v>178</v>
      </c>
      <c r="B76" s="103"/>
      <c r="C76" s="25"/>
      <c r="D76" s="25"/>
      <c r="E76" s="24"/>
      <c r="F76" s="27"/>
      <c r="G76" s="26"/>
      <c r="H76" s="25"/>
      <c r="I76" s="26"/>
      <c r="J76" s="27"/>
      <c r="K76" s="24"/>
      <c r="L76" s="24"/>
      <c r="M76" s="14"/>
      <c r="N76" s="15"/>
      <c r="O76" s="15"/>
      <c r="P76" s="15"/>
      <c r="Q76" s="28"/>
      <c r="R76" s="28"/>
      <c r="S76" s="104"/>
      <c r="T76" s="48" t="s">
        <v>179</v>
      </c>
      <c r="U76" s="21"/>
      <c r="V76" s="21"/>
      <c r="W76" s="17"/>
    </row>
    <row r="77">
      <c r="A77" s="106">
        <v>61</v>
      </c>
      <c r="B77" s="31" t="s">
        <v>24</v>
      </c>
      <c r="C77" s="32" t="s">
        <v>180</v>
      </c>
      <c r="D77" s="33" t="s">
        <v>25</v>
      </c>
      <c r="E77" s="31">
        <f>"Vinnarna 58–57 "&amp;T72&amp;"-"&amp;T71</f>
      </c>
      <c r="F77" s="17"/>
      <c r="G77" s="19"/>
      <c r="H77" s="14"/>
      <c r="I77" s="19"/>
      <c r="J77" s="53"/>
      <c r="K77" s="14">
        <f>IF(AND(L77="",N77=""),"",IF(L77&gt;N77,1,IF(L77=N77,"X",2)))</f>
      </c>
      <c r="L77" s="108">
        <v>2</v>
      </c>
      <c r="M77" s="43" t="s">
        <v>18</v>
      </c>
      <c r="N77" s="109">
        <v>1</v>
      </c>
      <c r="O77" s="110"/>
      <c r="P77" s="110"/>
      <c r="Q77" s="111"/>
      <c r="R77" s="28"/>
      <c r="S77" s="112"/>
      <c r="T77" s="58" t="s">
        <v>227</v>
      </c>
      <c r="U77" s="45">
        <f>IF(OR(Facit!$T$77&lt;&gt;"",Facit!$T$78&lt;&gt;""),IF(ISNA(VLOOKUP(T77,Facit!$T$77:$T$78,1,0))=0,16,0),"")</f>
      </c>
      <c r="V77" s="46" t="s">
        <v>20</v>
      </c>
      <c r="W77" s="61" t="s">
        <v>181</v>
      </c>
      <c r="X77" s="87" t="s">
        <v>182</v>
      </c>
    </row>
    <row r="78">
      <c r="A78" s="90">
        <v>62</v>
      </c>
      <c r="B78" s="91" t="s">
        <v>55</v>
      </c>
      <c r="C78" s="92" t="s">
        <v>183</v>
      </c>
      <c r="D78" s="33" t="s">
        <v>25</v>
      </c>
      <c r="E78" s="91">
        <f>"Vinnarna 59–60 "&amp;T73&amp;"-"&amp;T74</f>
      </c>
      <c r="F78" s="27"/>
      <c r="G78" s="26"/>
      <c r="H78" s="25"/>
      <c r="I78" s="26"/>
      <c r="J78" s="67"/>
      <c r="K78" s="25">
        <f>IF(AND(L78="",N78=""),"",IF(L78&gt;N78,1,IF(L78=N78,"X",2)))</f>
      </c>
      <c r="L78" s="123">
        <v>1</v>
      </c>
      <c r="M78" s="124" t="s">
        <v>18</v>
      </c>
      <c r="N78" s="125">
        <v>2</v>
      </c>
      <c r="O78" s="110"/>
      <c r="P78" s="110"/>
      <c r="Q78" s="110"/>
      <c r="R78" s="20"/>
      <c r="S78" s="112"/>
      <c r="T78" s="58" t="s">
        <v>220</v>
      </c>
      <c r="U78" s="45">
        <f>IF(OR(Facit!$T$77&lt;&gt;"",Facit!$T$78&lt;&gt;""),IF(ISNA(VLOOKUP(T78,Facit!$T$77:$T$78,1,0))=0,16,0),"")</f>
      </c>
      <c r="V78" s="57" t="s">
        <v>20</v>
      </c>
      <c r="W78" s="117" t="s">
        <v>181</v>
      </c>
      <c r="X78" s="87" t="s">
        <v>184</v>
      </c>
    </row>
    <row r="79">
      <c r="A79" s="126"/>
      <c r="B79" s="15"/>
      <c r="C79" s="14"/>
      <c r="D79" s="14"/>
      <c r="E79" s="15"/>
      <c r="F79" s="17"/>
      <c r="G79" s="19"/>
      <c r="H79" s="14"/>
      <c r="I79" s="19"/>
      <c r="J79" s="17"/>
      <c r="K79" s="15"/>
      <c r="L79" s="15"/>
      <c r="M79" s="14"/>
      <c r="N79" s="15"/>
      <c r="O79" s="15"/>
      <c r="P79" s="15"/>
      <c r="Q79" s="28"/>
      <c r="R79" s="28"/>
      <c r="S79" s="17"/>
      <c r="T79" s="15"/>
      <c r="U79" s="21"/>
      <c r="V79" s="21"/>
      <c r="W79" s="17"/>
    </row>
    <row r="80">
      <c r="A80" s="102" t="s">
        <v>185</v>
      </c>
      <c r="B80" s="103"/>
      <c r="C80" s="124"/>
      <c r="D80" s="25"/>
      <c r="E80" s="24"/>
      <c r="F80" s="149"/>
      <c r="G80" s="26"/>
      <c r="H80" s="25"/>
      <c r="I80" s="26"/>
      <c r="J80" s="27"/>
      <c r="K80" s="24"/>
      <c r="L80" s="24"/>
      <c r="M80" s="25"/>
      <c r="N80" s="24"/>
      <c r="O80" s="15"/>
      <c r="P80" s="15"/>
      <c r="Q80" s="28"/>
      <c r="R80" s="28"/>
      <c r="S80" s="104"/>
      <c r="T80" s="48" t="s">
        <v>186</v>
      </c>
      <c r="U80" s="21"/>
      <c r="V80" s="21"/>
      <c r="W80" s="17"/>
    </row>
    <row r="81">
      <c r="A81" s="129">
        <v>63</v>
      </c>
      <c r="B81" s="130" t="s">
        <v>47</v>
      </c>
      <c r="C81" s="131" t="s">
        <v>187</v>
      </c>
      <c r="D81" s="33" t="s">
        <v>25</v>
      </c>
      <c r="E81" s="130" t="s">
        <v>188</v>
      </c>
      <c r="F81" s="74"/>
      <c r="G81" s="73"/>
      <c r="H81" s="72"/>
      <c r="I81" s="73"/>
      <c r="J81" s="132" t="s">
        <v>19</v>
      </c>
      <c r="K81" s="133"/>
      <c r="L81" s="130">
        <v>1</v>
      </c>
      <c r="M81" s="134" t="s">
        <v>18</v>
      </c>
      <c r="N81" s="130">
        <v>3</v>
      </c>
      <c r="O81" s="20"/>
      <c r="P81" s="110"/>
      <c r="Q81" s="110"/>
      <c r="R81" s="20"/>
      <c r="S81" s="112"/>
      <c r="T81" s="58" t="s">
        <v>50</v>
      </c>
      <c r="U81" s="45">
        <f>IF(Facit!$T$81="","",IF(T81=Facit!$T$81,16,0))</f>
      </c>
      <c r="V81" s="46" t="s">
        <v>20</v>
      </c>
      <c r="W81" s="61" t="s">
        <v>181</v>
      </c>
      <c r="X81" s="87" t="s">
        <v>189</v>
      </c>
    </row>
    <row r="82">
      <c r="A82" s="126"/>
      <c r="B82" s="15"/>
      <c r="C82" s="14"/>
      <c r="D82" s="14"/>
      <c r="E82" s="15"/>
      <c r="F82" s="17"/>
      <c r="G82" s="19"/>
      <c r="H82" s="14"/>
      <c r="I82" s="19"/>
      <c r="J82" s="17"/>
      <c r="K82" s="15"/>
      <c r="L82" s="15"/>
      <c r="M82" s="15"/>
      <c r="N82" s="15"/>
      <c r="O82" s="15"/>
      <c r="P82" s="15"/>
      <c r="Q82" s="28"/>
      <c r="R82" s="28"/>
      <c r="S82" s="17"/>
      <c r="T82" s="15"/>
      <c r="U82" s="21"/>
      <c r="V82" s="21"/>
      <c r="W82" s="17"/>
    </row>
    <row r="83">
      <c r="A83" s="102" t="s">
        <v>190</v>
      </c>
      <c r="B83" s="103"/>
      <c r="C83" s="124"/>
      <c r="D83" s="25"/>
      <c r="E83" s="24"/>
      <c r="F83" s="17"/>
      <c r="G83" s="19"/>
      <c r="H83" s="14"/>
      <c r="I83" s="19"/>
      <c r="J83" s="27"/>
      <c r="K83" s="24"/>
      <c r="L83" s="24"/>
      <c r="M83" s="25"/>
      <c r="N83" s="24"/>
      <c r="O83" s="15"/>
      <c r="P83" s="15"/>
      <c r="Q83" s="28"/>
      <c r="R83" s="28"/>
      <c r="S83" s="104"/>
      <c r="T83" s="48" t="s">
        <v>191</v>
      </c>
      <c r="U83" s="21"/>
      <c r="V83" s="21"/>
      <c r="W83" s="17"/>
    </row>
    <row r="84">
      <c r="A84" s="129">
        <v>64</v>
      </c>
      <c r="B84" s="130" t="s">
        <v>14</v>
      </c>
      <c r="C84" s="131" t="s">
        <v>192</v>
      </c>
      <c r="D84" s="33" t="s">
        <v>25</v>
      </c>
      <c r="E84" s="130">
        <f>"Vinnarna i semifinalerna "&amp;T77&amp;"-"&amp;T78</f>
      </c>
      <c r="F84" s="74"/>
      <c r="G84" s="73"/>
      <c r="H84" s="72"/>
      <c r="I84" s="73"/>
      <c r="J84" s="132" t="s">
        <v>27</v>
      </c>
      <c r="K84" s="133"/>
      <c r="L84" s="130">
        <v>2</v>
      </c>
      <c r="M84" s="134" t="s">
        <v>18</v>
      </c>
      <c r="N84" s="130">
        <v>1</v>
      </c>
      <c r="O84" s="20"/>
      <c r="P84" s="110"/>
      <c r="Q84" s="110"/>
      <c r="R84" s="20"/>
      <c r="S84" s="112"/>
      <c r="T84" s="58" t="s">
        <v>137</v>
      </c>
      <c r="U84" s="45">
        <f>IF(Facit!$T$84="","",IF(T84=Facit!$T$84,32,0))</f>
      </c>
      <c r="V84" s="46" t="s">
        <v>20</v>
      </c>
      <c r="W84" s="61" t="s">
        <v>193</v>
      </c>
      <c r="X84" s="87" t="s">
        <v>194</v>
      </c>
    </row>
    <row r="85">
      <c r="A85" s="126"/>
      <c r="B85" s="15"/>
      <c r="C85" s="14"/>
      <c r="D85" s="14"/>
      <c r="E85" s="15"/>
      <c r="F85" s="14"/>
      <c r="G85" s="19"/>
      <c r="H85" s="14"/>
      <c r="I85" s="19"/>
      <c r="J85" s="17"/>
      <c r="K85" s="15"/>
      <c r="L85" s="15"/>
      <c r="M85" s="15"/>
      <c r="N85" s="15"/>
      <c r="O85" s="15"/>
      <c r="P85" s="15"/>
      <c r="Q85" s="28"/>
      <c r="R85" s="28"/>
      <c r="S85" s="17"/>
      <c r="T85" s="15"/>
      <c r="U85" s="21"/>
      <c r="V85" s="21"/>
      <c r="W85" s="17"/>
    </row>
    <row r="86">
      <c r="A86" s="146"/>
      <c r="B86" s="147"/>
      <c r="C86" s="138"/>
      <c r="D86" s="138"/>
      <c r="E86" s="147"/>
      <c r="F86" s="138"/>
      <c r="G86" s="139"/>
      <c r="H86" s="138"/>
      <c r="I86" s="140"/>
      <c r="J86" s="12"/>
      <c r="K86" s="48"/>
      <c r="L86" s="48"/>
      <c r="M86" s="48"/>
      <c r="N86" s="48"/>
      <c r="O86" s="48"/>
      <c r="P86" s="48"/>
      <c r="Q86" s="48"/>
      <c r="R86" s="48"/>
      <c r="S86" s="12"/>
      <c r="T86" s="93" t="s">
        <v>196</v>
      </c>
      <c r="U86" s="94">
        <f>SUM(Q4:Q58)+SUM(U5:U84)-U58</f>
      </c>
      <c r="V86" s="141" t="s">
        <v>20</v>
      </c>
      <c r="W86" s="96" t="s">
        <v>197</v>
      </c>
    </row>
  </sheetData>
  <sheetProtection selectLockedCells="1" selectUnlockedCells="1"/>
  <mergeCells>
    <mergeCell ref="G2:I2"/>
    <mergeCell ref="K2:N2"/>
    <mergeCell ref="Q2:R2"/>
    <mergeCell ref="U2:V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Roman,Normal"&amp;12Sida &amp;P</oddFooter>
  </headerFooter>
  <rowBreaks count="1" manualBreakCount="1">
    <brk id="44" max="104857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workbookViewId="0">
      <selection activeCell="AD4" sqref="AD4"/>
    </sheetView>
  </sheetViews>
  <sheetFormatPr defaultRowHeight="12.75" x14ac:dyDescent="0.2"/>
  <cols>
    <col min="1" max="1" width="3.140625" customWidth="1"/>
    <col min="2" max="2" width="10.5703125" customWidth="1"/>
    <col min="3" max="3" width="5.140625" customWidth="1"/>
    <col min="4" max="4" width="4.42578125" customWidth="1"/>
    <col min="5" max="5" width="20" customWidth="1"/>
    <col min="6" max="6" width="3.5703125" customWidth="1" style="1"/>
    <col min="7" max="7" width="2.7109375" customWidth="1" style="2"/>
    <col min="8" max="8" width="2.5703125" customWidth="1" style="3"/>
    <col min="9" max="9" width="2.5703125" customWidth="1" style="4"/>
    <col min="10" max="10" width="4" customWidth="1" style="5"/>
    <col min="11" max="14" width="2.7109375" customWidth="1"/>
    <col min="15" max="16" hidden="1" width="0" customWidth="1"/>
    <col min="17" max="18" width="2.7109375" customWidth="1"/>
    <col min="19" max="19" width="3.85546875" customWidth="1"/>
    <col min="20" max="20" width="19.28515625" customWidth="1"/>
    <col min="21" max="21" width="2.85546875" customWidth="1"/>
    <col min="22" max="22" width="2" customWidth="1"/>
    <col min="23" max="23" width="3.85546875" customWidth="1"/>
    <col min="24" max="24" width="32.28515625" customWidth="1"/>
    <col min="26" max="26" width="16" customWidth="1"/>
    <col min="27" max="27" width="13" customWidth="1"/>
  </cols>
  <sheetData>
    <row r="1" s="6" customFormat="1">
      <c r="B1" s="6" t="s">
        <v>0</v>
      </c>
      <c r="F1" s="7"/>
      <c r="G1" s="8"/>
      <c r="H1" s="9"/>
      <c r="I1" s="10"/>
      <c r="J1" s="11"/>
    </row>
    <row r="2" ht="12" customHeight="1">
      <c r="A2" s="12"/>
      <c r="B2" s="13" t="s">
        <v>1</v>
      </c>
      <c r="C2" s="14" t="s">
        <v>2</v>
      </c>
      <c r="D2" s="14" t="s">
        <v>3</v>
      </c>
      <c r="E2" s="15" t="s">
        <v>4</v>
      </c>
      <c r="F2" s="16" t="s">
        <v>5</v>
      </c>
      <c r="G2" s="155" t="s">
        <v>6</v>
      </c>
      <c r="H2" s="155"/>
      <c r="I2" s="155"/>
      <c r="J2" s="17" t="s">
        <v>7</v>
      </c>
      <c r="K2" s="156" t="s">
        <v>8</v>
      </c>
      <c r="L2" s="156"/>
      <c r="M2" s="156"/>
      <c r="N2" s="156"/>
      <c r="O2" s="18"/>
      <c r="P2" s="18"/>
      <c r="Q2" s="157" t="s">
        <v>9</v>
      </c>
      <c r="R2" s="157"/>
      <c r="S2" s="17" t="s">
        <v>10</v>
      </c>
      <c r="T2" s="20"/>
      <c r="U2" s="158" t="s">
        <v>9</v>
      </c>
      <c r="V2" s="158"/>
      <c r="W2" s="17" t="s">
        <v>10</v>
      </c>
      <c r="X2" s="22" t="s">
        <v>11</v>
      </c>
      <c r="Z2" s="150" t="s">
        <v>231</v>
      </c>
    </row>
    <row r="3" ht="12" customHeight="1">
      <c r="A3" s="23" t="s">
        <v>12</v>
      </c>
      <c r="B3" s="24"/>
      <c r="C3" s="25"/>
      <c r="D3" s="25"/>
      <c r="E3" s="24"/>
      <c r="F3" s="25"/>
      <c r="G3" s="26"/>
      <c r="H3" s="25"/>
      <c r="I3" s="26"/>
      <c r="J3" s="27"/>
      <c r="K3" s="15"/>
      <c r="L3" s="14"/>
      <c r="M3" s="14"/>
      <c r="N3" s="14"/>
      <c r="O3" s="14"/>
      <c r="P3" s="14"/>
      <c r="Q3" s="28"/>
      <c r="R3" s="28"/>
      <c r="S3" s="17"/>
      <c r="T3" s="15"/>
      <c r="U3" s="21"/>
      <c r="V3" s="21"/>
      <c r="W3" s="17"/>
      <c r="X3" s="29" t="s">
        <v>13</v>
      </c>
    </row>
    <row r="4" ht="12" customHeight="1">
      <c r="A4" s="30">
        <v>1</v>
      </c>
      <c r="B4" s="31" t="s">
        <v>14</v>
      </c>
      <c r="C4" s="32" t="s">
        <v>15</v>
      </c>
      <c r="D4" s="33" t="s">
        <v>16</v>
      </c>
      <c r="E4" s="31" t="s">
        <v>17</v>
      </c>
      <c r="F4" s="34">
        <f ref="F4:F9" t="shared" si="0">(IF(G4="","",IF(G4&gt;I4,1,IF(G4=I4,"X",2))))</f>
      </c>
      <c r="G4" s="35"/>
      <c r="H4" s="36" t="s">
        <v>18</v>
      </c>
      <c r="I4" s="37"/>
      <c r="J4" s="38" t="s">
        <v>19</v>
      </c>
      <c r="K4" s="39">
        <f ref="K4:K9" t="shared" si="1">IF(AND(L4="",N4=""),"",IF(L4&gt;N4,1,IF(L4=N4,"X",2)))</f>
      </c>
      <c r="L4" s="108">
        <v>1</v>
      </c>
      <c r="M4" s="43" t="s">
        <v>18</v>
      </c>
      <c r="N4" s="109">
        <v>1</v>
      </c>
      <c r="O4" s="43">
        <f ref="O4:O9" t="shared" si="2">IF(F4=K4,3,0)</f>
      </c>
      <c r="P4" s="44">
        <f ref="P4:P9" t="shared" si="3">IF(AND(L4="",N4=""),0,(IF(AND(L4=G4,N4=I4),2,IF(OR(L4=G4,N4=I4),1,0))))</f>
      </c>
      <c r="Q4" s="45">
        <f ref="Q4:Q9" t="shared" si="4">IF(AND(L4="",N4=""),0,SUM(O4:P4))</f>
      </c>
      <c r="R4" s="46" t="s">
        <v>20</v>
      </c>
      <c r="S4" s="47" t="s">
        <v>21</v>
      </c>
      <c r="T4" s="48" t="s">
        <v>22</v>
      </c>
      <c r="U4" s="49"/>
      <c r="V4" s="49"/>
      <c r="W4" s="50"/>
      <c r="X4" s="51" t="s">
        <v>232</v>
      </c>
      <c r="Z4" s="151" t="s">
        <v>233</v>
      </c>
      <c r="AA4" s="151" t="s">
        <v>9</v>
      </c>
    </row>
    <row r="5" ht="12" customHeight="1">
      <c r="A5" s="30">
        <v>2</v>
      </c>
      <c r="B5" s="31" t="s">
        <v>24</v>
      </c>
      <c r="C5" s="32" t="s">
        <v>15</v>
      </c>
      <c r="D5" s="52" t="s">
        <v>25</v>
      </c>
      <c r="E5" s="31" t="s">
        <v>26</v>
      </c>
      <c r="F5" s="34">
        <f t="shared" si="0"/>
      </c>
      <c r="G5" s="35"/>
      <c r="H5" s="36" t="s">
        <v>18</v>
      </c>
      <c r="I5" s="37"/>
      <c r="J5" s="53" t="s">
        <v>27</v>
      </c>
      <c r="K5" s="39">
        <f t="shared" si="1"/>
      </c>
      <c r="L5" s="115">
        <v>0</v>
      </c>
      <c r="M5" s="55" t="s">
        <v>18</v>
      </c>
      <c r="N5" s="116">
        <v>0</v>
      </c>
      <c r="O5" s="43">
        <f t="shared" si="2"/>
      </c>
      <c r="P5" s="44">
        <f t="shared" si="3"/>
      </c>
      <c r="Q5" s="45">
        <f t="shared" si="4"/>
      </c>
      <c r="R5" s="57" t="s">
        <v>20</v>
      </c>
      <c r="S5" s="47" t="s">
        <v>21</v>
      </c>
      <c r="T5" s="58" t="s">
        <v>200</v>
      </c>
      <c r="U5" s="59"/>
      <c r="V5" s="60" t="s">
        <v>20</v>
      </c>
      <c r="W5" s="61" t="s">
        <v>21</v>
      </c>
      <c r="X5" s="62"/>
      <c r="Z5" s="0" t="s">
        <v>234</v>
      </c>
      <c r="AA5" s="143">
        <f>'Daniel Sagrera'!U86</f>
      </c>
      <c r="AB5" s="143"/>
      <c r="AC5" s="143"/>
      <c r="AD5" s="143"/>
      <c r="AE5" s="143"/>
    </row>
    <row r="6" ht="12" customHeight="1">
      <c r="A6" s="30">
        <v>17</v>
      </c>
      <c r="B6" s="31" t="s">
        <v>29</v>
      </c>
      <c r="C6" s="32" t="s">
        <v>30</v>
      </c>
      <c r="D6" s="52" t="s">
        <v>25</v>
      </c>
      <c r="E6" s="31" t="s">
        <v>31</v>
      </c>
      <c r="F6" s="34">
        <f t="shared" si="0"/>
      </c>
      <c r="G6" s="35"/>
      <c r="H6" s="36" t="s">
        <v>18</v>
      </c>
      <c r="I6" s="37"/>
      <c r="J6" s="53" t="s">
        <v>19</v>
      </c>
      <c r="K6" s="39">
        <f t="shared" si="1"/>
      </c>
      <c r="L6" s="115">
        <v>0</v>
      </c>
      <c r="M6" s="55" t="s">
        <v>18</v>
      </c>
      <c r="N6" s="116">
        <v>3</v>
      </c>
      <c r="O6" s="43">
        <f t="shared" si="2"/>
      </c>
      <c r="P6" s="44">
        <f t="shared" si="3"/>
      </c>
      <c r="Q6" s="45">
        <f t="shared" si="4"/>
      </c>
      <c r="R6" s="57" t="s">
        <v>20</v>
      </c>
      <c r="S6" s="47" t="s">
        <v>21</v>
      </c>
      <c r="T6" s="58" t="s">
        <v>28</v>
      </c>
      <c r="U6" s="59"/>
      <c r="V6" s="63" t="s">
        <v>20</v>
      </c>
      <c r="W6" s="61" t="s">
        <v>21</v>
      </c>
      <c r="X6" s="51" t="s">
        <v>201</v>
      </c>
      <c r="Z6" s="0" t="s">
        <v>235</v>
      </c>
      <c r="AA6" s="143">
        <f>'Denise Hansson'!U86</f>
      </c>
      <c r="AB6" s="143"/>
      <c r="AC6" s="143"/>
      <c r="AD6" s="143"/>
      <c r="AE6" s="143"/>
    </row>
    <row r="7" ht="12" customHeight="1">
      <c r="A7" s="30">
        <v>18</v>
      </c>
      <c r="B7" s="31" t="s">
        <v>34</v>
      </c>
      <c r="C7" s="32" t="s">
        <v>35</v>
      </c>
      <c r="D7" s="52" t="s">
        <v>25</v>
      </c>
      <c r="E7" s="31" t="s">
        <v>36</v>
      </c>
      <c r="F7" s="34">
        <f t="shared" si="0"/>
      </c>
      <c r="G7" s="35"/>
      <c r="H7" s="36" t="s">
        <v>18</v>
      </c>
      <c r="I7" s="37"/>
      <c r="J7" s="53" t="s">
        <v>27</v>
      </c>
      <c r="K7" s="39">
        <f t="shared" si="1"/>
      </c>
      <c r="L7" s="115">
        <v>0</v>
      </c>
      <c r="M7" s="55" t="s">
        <v>18</v>
      </c>
      <c r="N7" s="116">
        <v>2</v>
      </c>
      <c r="O7" s="43">
        <f t="shared" si="2"/>
      </c>
      <c r="P7" s="44">
        <f t="shared" si="3"/>
      </c>
      <c r="Q7" s="45">
        <f t="shared" si="4"/>
      </c>
      <c r="R7" s="57" t="s">
        <v>20</v>
      </c>
      <c r="S7" s="47" t="s">
        <v>21</v>
      </c>
      <c r="T7" s="20"/>
      <c r="U7" s="21"/>
      <c r="V7" s="21"/>
      <c r="W7" s="17"/>
      <c r="X7" s="62"/>
      <c r="Z7" s="0" t="s">
        <v>236</v>
      </c>
      <c r="AA7" s="143">
        <f>'Gustav Lange'!U86</f>
      </c>
      <c r="AB7" s="143"/>
      <c r="AC7" s="143"/>
      <c r="AD7" s="143"/>
      <c r="AE7" s="143"/>
    </row>
    <row r="8" ht="12" customHeight="1">
      <c r="A8" s="64">
        <v>33</v>
      </c>
      <c r="B8" s="31" t="s">
        <v>37</v>
      </c>
      <c r="C8" s="32" t="s">
        <v>38</v>
      </c>
      <c r="D8" s="52" t="s">
        <v>16</v>
      </c>
      <c r="E8" s="31" t="s">
        <v>39</v>
      </c>
      <c r="F8" s="34">
        <f t="shared" si="0"/>
      </c>
      <c r="G8" s="35"/>
      <c r="H8" s="36" t="s">
        <v>18</v>
      </c>
      <c r="I8" s="37"/>
      <c r="J8" s="53" t="s">
        <v>27</v>
      </c>
      <c r="K8" s="39">
        <f t="shared" si="1"/>
      </c>
      <c r="L8" s="115">
        <v>0</v>
      </c>
      <c r="M8" s="55" t="s">
        <v>18</v>
      </c>
      <c r="N8" s="116">
        <v>1</v>
      </c>
      <c r="O8" s="43">
        <f t="shared" si="2"/>
      </c>
      <c r="P8" s="44">
        <f t="shared" si="3"/>
      </c>
      <c r="Q8" s="45">
        <f t="shared" si="4"/>
      </c>
      <c r="R8" s="57" t="s">
        <v>20</v>
      </c>
      <c r="S8" s="47" t="s">
        <v>21</v>
      </c>
      <c r="T8" s="20"/>
      <c r="U8" s="21"/>
      <c r="V8" s="21"/>
      <c r="W8" s="17"/>
      <c r="X8" s="65" t="s">
        <v>202</v>
      </c>
      <c r="Z8" s="0" t="s">
        <v>237</v>
      </c>
      <c r="AA8" s="143">
        <f>'Jan Lundholm'!U86</f>
      </c>
      <c r="AB8" s="143"/>
      <c r="AC8" s="143"/>
      <c r="AD8" s="143"/>
      <c r="AE8" s="143"/>
    </row>
    <row r="9" ht="12" customHeight="1">
      <c r="A9" s="30">
        <v>34</v>
      </c>
      <c r="B9" s="31" t="s">
        <v>41</v>
      </c>
      <c r="C9" s="32" t="s">
        <v>38</v>
      </c>
      <c r="D9" s="66" t="s">
        <v>16</v>
      </c>
      <c r="E9" s="31" t="s">
        <v>42</v>
      </c>
      <c r="F9" s="34">
        <f t="shared" si="0"/>
      </c>
      <c r="G9" s="35"/>
      <c r="H9" s="36" t="s">
        <v>18</v>
      </c>
      <c r="I9" s="37"/>
      <c r="J9" s="67" t="s">
        <v>27</v>
      </c>
      <c r="K9" s="39">
        <f t="shared" si="1"/>
      </c>
      <c r="L9" s="123">
        <v>1</v>
      </c>
      <c r="M9" s="124" t="s">
        <v>18</v>
      </c>
      <c r="N9" s="125">
        <v>2</v>
      </c>
      <c r="O9" s="43">
        <f t="shared" si="2"/>
      </c>
      <c r="P9" s="44">
        <f t="shared" si="3"/>
      </c>
      <c r="Q9" s="45">
        <f t="shared" si="4"/>
      </c>
      <c r="R9" s="57" t="s">
        <v>20</v>
      </c>
      <c r="S9" s="47" t="s">
        <v>21</v>
      </c>
      <c r="T9" s="20"/>
      <c r="U9" s="21"/>
      <c r="V9" s="21"/>
      <c r="W9" s="17"/>
      <c r="Z9" s="0" t="s">
        <v>238</v>
      </c>
      <c r="AA9" s="143">
        <f>'Jonas Eriksson'!U86</f>
      </c>
      <c r="AB9" s="143"/>
      <c r="AC9" s="143"/>
      <c r="AD9" s="143"/>
      <c r="AE9" s="143"/>
    </row>
    <row r="10" ht="12" customHeight="1">
      <c r="A10" s="23" t="s">
        <v>43</v>
      </c>
      <c r="B10" s="71"/>
      <c r="C10" s="72"/>
      <c r="D10" s="72"/>
      <c r="E10" s="71"/>
      <c r="F10" s="72"/>
      <c r="G10" s="73"/>
      <c r="H10" s="72"/>
      <c r="I10" s="73"/>
      <c r="J10" s="74"/>
      <c r="K10" s="75"/>
      <c r="L10" s="76"/>
      <c r="M10" s="76"/>
      <c r="N10" s="76"/>
      <c r="O10" s="76"/>
      <c r="P10" s="76"/>
      <c r="Q10" s="77"/>
      <c r="R10" s="28"/>
      <c r="S10" s="17"/>
      <c r="T10" s="15"/>
      <c r="U10" s="21"/>
      <c r="V10" s="21"/>
      <c r="W10" s="17"/>
      <c r="X10" s="152"/>
      <c r="Z10" s="0" t="s">
        <v>239</v>
      </c>
      <c r="AA10" s="143">
        <f>'Markus Elffors'!U86</f>
      </c>
      <c r="AB10" s="143"/>
      <c r="AC10" s="143"/>
      <c r="AD10" s="143"/>
      <c r="AE10" s="143"/>
    </row>
    <row r="11" ht="12" customHeight="1">
      <c r="A11" s="30">
        <v>3</v>
      </c>
      <c r="B11" s="31" t="s">
        <v>14</v>
      </c>
      <c r="C11" s="32" t="s">
        <v>44</v>
      </c>
      <c r="D11" s="33" t="s">
        <v>16</v>
      </c>
      <c r="E11" s="31" t="s">
        <v>45</v>
      </c>
      <c r="F11" s="34">
        <f ref="F11:F16" t="shared" si="5">(IF(G11="","",IF(G11&gt;I11,1,IF(G11=I11,"X",2))))</f>
      </c>
      <c r="G11" s="35"/>
      <c r="H11" s="36" t="s">
        <v>18</v>
      </c>
      <c r="I11" s="37"/>
      <c r="J11" s="78" t="s">
        <v>19</v>
      </c>
      <c r="K11" s="39">
        <f ref="K11:K16" t="shared" si="6">IF(AND(L11="",N11=""),"",IF(L11&gt;N11,1,IF(L11=N11,"X",2)))</f>
      </c>
      <c r="L11" s="108">
        <v>1</v>
      </c>
      <c r="M11" s="43" t="s">
        <v>18</v>
      </c>
      <c r="N11" s="109">
        <v>0</v>
      </c>
      <c r="O11" s="43">
        <f ref="O11:O16" t="shared" si="7">IF(F11=K11,3,0)</f>
      </c>
      <c r="P11" s="44">
        <f ref="P11:P16" t="shared" si="8">IF(AND(L11="",N11=""),0,(IF(AND(L11=G11,N11=I11),2,IF(OR(L11=G11,N11=I11),1,0))))</f>
      </c>
      <c r="Q11" s="45">
        <f ref="Q11:Q16" t="shared" si="9">IF(AND(L11="",N11=""),0,SUM(O11:P11))</f>
      </c>
      <c r="R11" s="46" t="s">
        <v>20</v>
      </c>
      <c r="S11" s="47" t="s">
        <v>21</v>
      </c>
      <c r="T11" s="48" t="s">
        <v>46</v>
      </c>
      <c r="U11" s="49"/>
      <c r="V11" s="49"/>
      <c r="W11" s="50"/>
      <c r="X11" s="153"/>
      <c r="Z11" s="0" t="s">
        <v>240</v>
      </c>
      <c r="AA11" s="143">
        <f>'Peter Revell'!U86</f>
      </c>
      <c r="AB11" s="143"/>
      <c r="AC11" s="143"/>
      <c r="AD11" s="143"/>
      <c r="AE11" s="143"/>
    </row>
    <row r="12" ht="12" customHeight="1">
      <c r="A12" s="30">
        <v>4</v>
      </c>
      <c r="B12" s="31" t="s">
        <v>47</v>
      </c>
      <c r="C12" s="32" t="s">
        <v>44</v>
      </c>
      <c r="D12" s="52" t="s">
        <v>48</v>
      </c>
      <c r="E12" s="31" t="s">
        <v>49</v>
      </c>
      <c r="F12" s="34">
        <f t="shared" si="5"/>
      </c>
      <c r="G12" s="35"/>
      <c r="H12" s="36" t="s">
        <v>18</v>
      </c>
      <c r="I12" s="37"/>
      <c r="J12" s="78" t="s">
        <v>27</v>
      </c>
      <c r="K12" s="39">
        <f t="shared" si="6"/>
      </c>
      <c r="L12" s="115">
        <v>2</v>
      </c>
      <c r="M12" s="55" t="s">
        <v>18</v>
      </c>
      <c r="N12" s="116">
        <v>0</v>
      </c>
      <c r="O12" s="43">
        <f t="shared" si="7"/>
      </c>
      <c r="P12" s="44">
        <f t="shared" si="8"/>
      </c>
      <c r="Q12" s="45">
        <f t="shared" si="9"/>
      </c>
      <c r="R12" s="57" t="s">
        <v>20</v>
      </c>
      <c r="S12" s="47" t="s">
        <v>21</v>
      </c>
      <c r="T12" s="58" t="s">
        <v>50</v>
      </c>
      <c r="U12" s="59"/>
      <c r="V12" s="60" t="s">
        <v>20</v>
      </c>
      <c r="W12" s="61" t="s">
        <v>21</v>
      </c>
      <c r="X12" s="145"/>
    </row>
    <row r="13" ht="12" customHeight="1">
      <c r="A13" s="30">
        <v>19</v>
      </c>
      <c r="B13" s="31" t="s">
        <v>41</v>
      </c>
      <c r="C13" s="32" t="s">
        <v>51</v>
      </c>
      <c r="D13" s="52" t="s">
        <v>16</v>
      </c>
      <c r="E13" s="31" t="s">
        <v>52</v>
      </c>
      <c r="F13" s="34">
        <f t="shared" si="5"/>
      </c>
      <c r="G13" s="35"/>
      <c r="H13" s="36" t="s">
        <v>18</v>
      </c>
      <c r="I13" s="37"/>
      <c r="J13" s="78" t="s">
        <v>19</v>
      </c>
      <c r="K13" s="39">
        <f t="shared" si="6"/>
      </c>
      <c r="L13" s="115">
        <v>2</v>
      </c>
      <c r="M13" s="55" t="s">
        <v>18</v>
      </c>
      <c r="N13" s="116">
        <v>1</v>
      </c>
      <c r="O13" s="43">
        <f t="shared" si="7"/>
      </c>
      <c r="P13" s="44">
        <f t="shared" si="8"/>
      </c>
      <c r="Q13" s="45">
        <f t="shared" si="9"/>
      </c>
      <c r="R13" s="57" t="s">
        <v>20</v>
      </c>
      <c r="S13" s="47" t="s">
        <v>21</v>
      </c>
      <c r="T13" s="58" t="s">
        <v>241</v>
      </c>
      <c r="U13" s="59"/>
      <c r="V13" s="63" t="s">
        <v>20</v>
      </c>
      <c r="W13" s="61" t="s">
        <v>21</v>
      </c>
      <c r="X13" s="154"/>
    </row>
    <row r="14" ht="12" customHeight="1">
      <c r="A14" s="30">
        <v>20</v>
      </c>
      <c r="B14" s="31" t="s">
        <v>14</v>
      </c>
      <c r="C14" s="32" t="s">
        <v>51</v>
      </c>
      <c r="D14" s="52" t="s">
        <v>48</v>
      </c>
      <c r="E14" s="31" t="s">
        <v>54</v>
      </c>
      <c r="F14" s="34">
        <f t="shared" si="5"/>
      </c>
      <c r="G14" s="35"/>
      <c r="H14" s="36" t="s">
        <v>18</v>
      </c>
      <c r="I14" s="37"/>
      <c r="J14" s="78" t="s">
        <v>27</v>
      </c>
      <c r="K14" s="39">
        <f t="shared" si="6"/>
      </c>
      <c r="L14" s="115">
        <v>4</v>
      </c>
      <c r="M14" s="55" t="s">
        <v>18</v>
      </c>
      <c r="N14" s="116">
        <v>1</v>
      </c>
      <c r="O14" s="43">
        <f t="shared" si="7"/>
      </c>
      <c r="P14" s="44">
        <f t="shared" si="8"/>
      </c>
      <c r="Q14" s="45">
        <f t="shared" si="9"/>
      </c>
      <c r="R14" s="57" t="s">
        <v>20</v>
      </c>
      <c r="S14" s="47" t="s">
        <v>21</v>
      </c>
      <c r="T14" s="20"/>
      <c r="U14" s="21"/>
      <c r="V14" s="21"/>
      <c r="W14" s="17"/>
      <c r="AB14" s="143"/>
      <c r="AC14" s="143"/>
      <c r="AD14" s="143"/>
      <c r="AE14" s="143"/>
    </row>
    <row r="15" ht="12" customHeight="1">
      <c r="A15" s="64">
        <v>35</v>
      </c>
      <c r="B15" s="31" t="s">
        <v>55</v>
      </c>
      <c r="C15" s="32" t="s">
        <v>38</v>
      </c>
      <c r="D15" s="52" t="s">
        <v>25</v>
      </c>
      <c r="E15" s="31" t="s">
        <v>56</v>
      </c>
      <c r="F15" s="34">
        <f t="shared" si="5"/>
      </c>
      <c r="G15" s="35"/>
      <c r="H15" s="36" t="s">
        <v>18</v>
      </c>
      <c r="I15" s="37"/>
      <c r="J15" s="78" t="s">
        <v>19</v>
      </c>
      <c r="K15" s="39">
        <f t="shared" si="6"/>
      </c>
      <c r="L15" s="115">
        <v>2</v>
      </c>
      <c r="M15" s="55" t="s">
        <v>18</v>
      </c>
      <c r="N15" s="116">
        <v>2</v>
      </c>
      <c r="O15" s="43">
        <f t="shared" si="7"/>
      </c>
      <c r="P15" s="44">
        <f t="shared" si="8"/>
      </c>
      <c r="Q15" s="45">
        <f t="shared" si="9"/>
      </c>
      <c r="R15" s="57" t="s">
        <v>20</v>
      </c>
      <c r="S15" s="47" t="s">
        <v>21</v>
      </c>
      <c r="T15" s="20"/>
      <c r="U15" s="21"/>
      <c r="V15" s="21"/>
      <c r="W15" s="17"/>
      <c r="X15" s="80" t="s">
        <v>57</v>
      </c>
      <c r="AB15" s="143"/>
      <c r="AC15" s="143"/>
      <c r="AD15" s="143"/>
      <c r="AE15" s="143"/>
    </row>
    <row r="16" ht="12" customHeight="1">
      <c r="A16" s="30">
        <v>36</v>
      </c>
      <c r="B16" s="31" t="s">
        <v>34</v>
      </c>
      <c r="C16" s="32" t="s">
        <v>38</v>
      </c>
      <c r="D16" s="52" t="s">
        <v>25</v>
      </c>
      <c r="E16" s="31" t="s">
        <v>58</v>
      </c>
      <c r="F16" s="34">
        <f t="shared" si="5"/>
      </c>
      <c r="G16" s="35"/>
      <c r="H16" s="36" t="s">
        <v>18</v>
      </c>
      <c r="I16" s="37"/>
      <c r="J16" s="78" t="s">
        <v>19</v>
      </c>
      <c r="K16" s="39">
        <f t="shared" si="6"/>
      </c>
      <c r="L16" s="123">
        <v>0</v>
      </c>
      <c r="M16" s="124" t="s">
        <v>18</v>
      </c>
      <c r="N16" s="125">
        <v>2</v>
      </c>
      <c r="O16" s="43">
        <f t="shared" si="7"/>
      </c>
      <c r="P16" s="44">
        <f t="shared" si="8"/>
      </c>
      <c r="Q16" s="45">
        <f t="shared" si="9"/>
      </c>
      <c r="R16" s="57" t="s">
        <v>20</v>
      </c>
      <c r="S16" s="47" t="s">
        <v>21</v>
      </c>
      <c r="T16" s="20"/>
      <c r="U16" s="21"/>
      <c r="V16" s="21"/>
      <c r="W16" s="17"/>
      <c r="X16" s="145"/>
      <c r="AB16" s="143"/>
      <c r="AC16" s="143"/>
      <c r="AD16" s="143"/>
      <c r="AE16" s="143"/>
    </row>
    <row r="17" ht="12" customHeight="1">
      <c r="A17" s="23" t="s">
        <v>59</v>
      </c>
      <c r="B17" s="71"/>
      <c r="C17" s="72"/>
      <c r="D17" s="72"/>
      <c r="E17" s="71"/>
      <c r="F17" s="72"/>
      <c r="G17" s="73"/>
      <c r="H17" s="72"/>
      <c r="I17" s="73"/>
      <c r="J17" s="74"/>
      <c r="K17" s="75"/>
      <c r="L17" s="76"/>
      <c r="M17" s="76"/>
      <c r="N17" s="76"/>
      <c r="O17" s="76"/>
      <c r="P17" s="76"/>
      <c r="Q17" s="77"/>
      <c r="R17" s="28"/>
      <c r="S17" s="17"/>
      <c r="T17" s="15"/>
      <c r="U17" s="21"/>
      <c r="V17" s="21"/>
      <c r="W17" s="17"/>
      <c r="AB17" s="143"/>
      <c r="AC17" s="143"/>
      <c r="AD17" s="143"/>
      <c r="AE17" s="143"/>
    </row>
    <row r="18" ht="12" customHeight="1">
      <c r="A18" s="30">
        <v>5</v>
      </c>
      <c r="B18" s="31" t="s">
        <v>37</v>
      </c>
      <c r="C18" s="32" t="s">
        <v>44</v>
      </c>
      <c r="D18" s="33" t="s">
        <v>25</v>
      </c>
      <c r="E18" s="31" t="s">
        <v>60</v>
      </c>
      <c r="F18" s="34">
        <f ref="F18:F23" t="shared" si="10">(IF(G18="","",IF(G18&gt;I18,1,IF(G18=I18,"X",2))))</f>
      </c>
      <c r="G18" s="35"/>
      <c r="H18" s="36" t="s">
        <v>18</v>
      </c>
      <c r="I18" s="37"/>
      <c r="J18" s="78" t="s">
        <v>19</v>
      </c>
      <c r="K18" s="39">
        <f ref="K18:K23" t="shared" si="11">IF(AND(L18="",N18=""),"",IF(L18&gt;N18,1,IF(L18=N18,"X",2)))</f>
      </c>
      <c r="L18" s="108">
        <v>1</v>
      </c>
      <c r="M18" s="43" t="s">
        <v>18</v>
      </c>
      <c r="N18" s="109">
        <v>1</v>
      </c>
      <c r="O18" s="43">
        <f ref="O18:O23" t="shared" si="12">IF(F18=K18,3,0)</f>
      </c>
      <c r="P18" s="44">
        <f ref="P18:P23" t="shared" si="13">IF(AND(L18="",N18=""),0,(IF(AND(L18=G18,N18=I18),2,IF(OR(L18=G18,N18=I18),1,0))))</f>
      </c>
      <c r="Q18" s="45">
        <f ref="Q18:Q23" t="shared" si="14">IF(AND(L18="",N18=""),0,SUM(O18:P18))</f>
      </c>
      <c r="R18" s="46" t="s">
        <v>20</v>
      </c>
      <c r="S18" s="47" t="s">
        <v>21</v>
      </c>
      <c r="T18" s="48" t="s">
        <v>61</v>
      </c>
      <c r="U18" s="49"/>
      <c r="V18" s="49"/>
      <c r="W18" s="50"/>
      <c r="AB18" s="143"/>
      <c r="AC18" s="143"/>
      <c r="AD18" s="143"/>
      <c r="AE18" s="143"/>
    </row>
    <row r="19" ht="12" customHeight="1">
      <c r="A19" s="30">
        <v>6</v>
      </c>
      <c r="B19" s="31" t="s">
        <v>34</v>
      </c>
      <c r="C19" s="32" t="s">
        <v>62</v>
      </c>
      <c r="D19" s="52" t="s">
        <v>48</v>
      </c>
      <c r="E19" s="31" t="s">
        <v>63</v>
      </c>
      <c r="F19" s="34">
        <f t="shared" si="10"/>
      </c>
      <c r="G19" s="35"/>
      <c r="H19" s="36" t="s">
        <v>18</v>
      </c>
      <c r="I19" s="37"/>
      <c r="J19" s="78" t="s">
        <v>27</v>
      </c>
      <c r="K19" s="39">
        <f t="shared" si="11"/>
      </c>
      <c r="L19" s="115">
        <v>0</v>
      </c>
      <c r="M19" s="55" t="s">
        <v>18</v>
      </c>
      <c r="N19" s="116">
        <v>1</v>
      </c>
      <c r="O19" s="43">
        <f t="shared" si="12"/>
      </c>
      <c r="P19" s="44">
        <f t="shared" si="13"/>
      </c>
      <c r="Q19" s="45">
        <f t="shared" si="14"/>
      </c>
      <c r="R19" s="57" t="s">
        <v>20</v>
      </c>
      <c r="S19" s="47" t="s">
        <v>21</v>
      </c>
      <c r="T19" s="58" t="s">
        <v>68</v>
      </c>
      <c r="U19" s="59"/>
      <c r="V19" s="60" t="s">
        <v>20</v>
      </c>
      <c r="W19" s="61" t="s">
        <v>21</v>
      </c>
      <c r="X19" s="81" t="s">
        <v>65</v>
      </c>
      <c r="AB19" s="143"/>
      <c r="AC19" s="143"/>
      <c r="AD19" s="143"/>
      <c r="AE19" s="143"/>
    </row>
    <row r="20" ht="12" customHeight="1">
      <c r="A20" s="30">
        <v>22</v>
      </c>
      <c r="B20" s="31" t="s">
        <v>14</v>
      </c>
      <c r="C20" s="32" t="s">
        <v>66</v>
      </c>
      <c r="D20" s="52" t="s">
        <v>16</v>
      </c>
      <c r="E20" s="31" t="s">
        <v>67</v>
      </c>
      <c r="F20" s="34">
        <f t="shared" si="10"/>
      </c>
      <c r="G20" s="35"/>
      <c r="H20" s="36" t="s">
        <v>18</v>
      </c>
      <c r="I20" s="37"/>
      <c r="J20" s="78" t="s">
        <v>27</v>
      </c>
      <c r="K20" s="39">
        <f t="shared" si="11"/>
      </c>
      <c r="L20" s="115">
        <v>2</v>
      </c>
      <c r="M20" s="55" t="s">
        <v>18</v>
      </c>
      <c r="N20" s="116">
        <v>2</v>
      </c>
      <c r="O20" s="43">
        <f t="shared" si="12"/>
      </c>
      <c r="P20" s="44">
        <f t="shared" si="13"/>
      </c>
      <c r="Q20" s="45">
        <f t="shared" si="14"/>
      </c>
      <c r="R20" s="57" t="s">
        <v>20</v>
      </c>
      <c r="S20" s="47" t="s">
        <v>21</v>
      </c>
      <c r="T20" s="58" t="s">
        <v>64</v>
      </c>
      <c r="U20" s="59"/>
      <c r="V20" s="63" t="s">
        <v>20</v>
      </c>
      <c r="W20" s="61" t="s">
        <v>21</v>
      </c>
      <c r="X20" s="82" t="s">
        <v>69</v>
      </c>
      <c r="AB20" s="143"/>
      <c r="AC20" s="143"/>
      <c r="AD20" s="143"/>
      <c r="AE20" s="143"/>
    </row>
    <row r="21" ht="12" customHeight="1">
      <c r="A21" s="30">
        <v>23</v>
      </c>
      <c r="B21" s="31" t="s">
        <v>24</v>
      </c>
      <c r="C21" s="32" t="s">
        <v>66</v>
      </c>
      <c r="D21" s="52" t="s">
        <v>25</v>
      </c>
      <c r="E21" s="31" t="s">
        <v>70</v>
      </c>
      <c r="F21" s="34">
        <f t="shared" si="10"/>
      </c>
      <c r="G21" s="35"/>
      <c r="H21" s="36" t="s">
        <v>18</v>
      </c>
      <c r="I21" s="37"/>
      <c r="J21" s="78" t="s">
        <v>19</v>
      </c>
      <c r="K21" s="39">
        <f t="shared" si="11"/>
      </c>
      <c r="L21" s="115">
        <v>0</v>
      </c>
      <c r="M21" s="55" t="s">
        <v>18</v>
      </c>
      <c r="N21" s="116">
        <v>0</v>
      </c>
      <c r="O21" s="43">
        <f t="shared" si="12"/>
      </c>
      <c r="P21" s="44">
        <f t="shared" si="13"/>
      </c>
      <c r="Q21" s="45">
        <f t="shared" si="14"/>
      </c>
      <c r="R21" s="57" t="s">
        <v>20</v>
      </c>
      <c r="S21" s="47" t="s">
        <v>21</v>
      </c>
      <c r="T21" s="20"/>
      <c r="U21" s="21"/>
      <c r="V21" s="21"/>
      <c r="W21" s="17"/>
      <c r="X21" s="82" t="s">
        <v>71</v>
      </c>
    </row>
    <row r="22" ht="12" customHeight="1">
      <c r="A22" s="30">
        <v>37</v>
      </c>
      <c r="B22" s="31" t="s">
        <v>47</v>
      </c>
      <c r="C22" s="32" t="s">
        <v>72</v>
      </c>
      <c r="D22" s="52" t="s">
        <v>16</v>
      </c>
      <c r="E22" s="31" t="s">
        <v>73</v>
      </c>
      <c r="F22" s="34">
        <f t="shared" si="10"/>
      </c>
      <c r="G22" s="35"/>
      <c r="H22" s="36" t="s">
        <v>18</v>
      </c>
      <c r="I22" s="37"/>
      <c r="J22" s="78" t="s">
        <v>19</v>
      </c>
      <c r="K22" s="39">
        <f t="shared" si="11"/>
      </c>
      <c r="L22" s="115">
        <v>0</v>
      </c>
      <c r="M22" s="55" t="s">
        <v>18</v>
      </c>
      <c r="N22" s="116">
        <v>1</v>
      </c>
      <c r="O22" s="43">
        <f t="shared" si="12"/>
      </c>
      <c r="P22" s="44">
        <f t="shared" si="13"/>
      </c>
      <c r="Q22" s="45">
        <f t="shared" si="14"/>
      </c>
      <c r="R22" s="57" t="s">
        <v>20</v>
      </c>
      <c r="S22" s="47" t="s">
        <v>21</v>
      </c>
      <c r="T22" s="20"/>
      <c r="U22" s="21"/>
      <c r="V22" s="21"/>
      <c r="W22" s="17"/>
    </row>
    <row r="23" ht="12" customHeight="1">
      <c r="A23" s="30">
        <v>38</v>
      </c>
      <c r="B23" s="31" t="s">
        <v>29</v>
      </c>
      <c r="C23" s="32" t="s">
        <v>72</v>
      </c>
      <c r="D23" s="66" t="s">
        <v>16</v>
      </c>
      <c r="E23" s="31" t="s">
        <v>74</v>
      </c>
      <c r="F23" s="34">
        <f t="shared" si="10"/>
      </c>
      <c r="G23" s="35"/>
      <c r="H23" s="36" t="s">
        <v>18</v>
      </c>
      <c r="I23" s="37"/>
      <c r="J23" s="78" t="s">
        <v>19</v>
      </c>
      <c r="K23" s="39">
        <f t="shared" si="11"/>
      </c>
      <c r="L23" s="123">
        <v>1</v>
      </c>
      <c r="M23" s="124" t="s">
        <v>18</v>
      </c>
      <c r="N23" s="125">
        <v>0</v>
      </c>
      <c r="O23" s="83">
        <f t="shared" si="12"/>
      </c>
      <c r="P23" s="44">
        <f t="shared" si="13"/>
      </c>
      <c r="Q23" s="45">
        <f t="shared" si="14"/>
      </c>
      <c r="R23" s="57" t="s">
        <v>20</v>
      </c>
      <c r="S23" s="47" t="s">
        <v>21</v>
      </c>
      <c r="T23" s="20"/>
      <c r="U23" s="21"/>
      <c r="V23" s="21"/>
      <c r="W23" s="17"/>
      <c r="X23" s="84" t="s">
        <v>75</v>
      </c>
    </row>
    <row r="24" ht="12" customHeight="1">
      <c r="A24" s="23" t="s">
        <v>76</v>
      </c>
      <c r="B24" s="71"/>
      <c r="C24" s="72"/>
      <c r="D24" s="72"/>
      <c r="E24" s="71"/>
      <c r="F24" s="72"/>
      <c r="G24" s="73"/>
      <c r="H24" s="72"/>
      <c r="I24" s="73"/>
      <c r="J24" s="74"/>
      <c r="K24" s="15"/>
      <c r="L24" s="14"/>
      <c r="M24" s="14"/>
      <c r="N24" s="14"/>
      <c r="O24" s="14"/>
      <c r="P24" s="14"/>
      <c r="Q24" s="77"/>
      <c r="R24" s="28"/>
      <c r="S24" s="17"/>
      <c r="T24" s="15"/>
      <c r="U24" s="21"/>
      <c r="V24" s="21"/>
      <c r="W24" s="17"/>
      <c r="X24" s="84" t="s">
        <v>77</v>
      </c>
    </row>
    <row r="25" ht="12" customHeight="1">
      <c r="A25" s="30">
        <v>7</v>
      </c>
      <c r="B25" s="31" t="s">
        <v>55</v>
      </c>
      <c r="C25" s="32" t="s">
        <v>62</v>
      </c>
      <c r="D25" s="33" t="s">
        <v>25</v>
      </c>
      <c r="E25" s="31" t="s">
        <v>78</v>
      </c>
      <c r="F25" s="34">
        <f ref="F25:F30" t="shared" si="15">(IF(G25="","",IF(G25&gt;I25,1,IF(G25=I25,"X",2))))</f>
      </c>
      <c r="G25" s="35"/>
      <c r="H25" s="36" t="s">
        <v>18</v>
      </c>
      <c r="I25" s="37"/>
      <c r="J25" s="38" t="s">
        <v>19</v>
      </c>
      <c r="K25" s="39">
        <f ref="K25:K30" t="shared" si="16">IF(AND(L25="",N25=""),"",IF(L25&gt;N25,1,IF(L25=N25,"X",2)))</f>
      </c>
      <c r="L25" s="108">
        <v>4</v>
      </c>
      <c r="M25" s="43" t="s">
        <v>18</v>
      </c>
      <c r="N25" s="109">
        <v>0</v>
      </c>
      <c r="O25" s="43">
        <f ref="O25:O30" t="shared" si="17">IF(F25=K25,3,0)</f>
      </c>
      <c r="P25" s="44">
        <f ref="P25:P30" t="shared" si="18">IF(AND(L25="",N25=""),0,(IF(AND(L25=G25,N25=I25),2,IF(OR(L25=G25,N25=I25),1,0))))</f>
      </c>
      <c r="Q25" s="45">
        <f ref="Q25:Q30" t="shared" si="19">IF(AND(L25="",N25=""),0,SUM(O25:P25))</f>
      </c>
      <c r="R25" s="46" t="s">
        <v>20</v>
      </c>
      <c r="S25" s="47" t="s">
        <v>21</v>
      </c>
      <c r="T25" s="48" t="s">
        <v>79</v>
      </c>
      <c r="U25" s="49"/>
      <c r="V25" s="49"/>
      <c r="W25" s="50"/>
      <c r="X25" s="84" t="s">
        <v>80</v>
      </c>
    </row>
    <row r="26" ht="12" customHeight="1">
      <c r="A26" s="30">
        <v>8</v>
      </c>
      <c r="B26" s="31" t="s">
        <v>29</v>
      </c>
      <c r="C26" s="32" t="s">
        <v>62</v>
      </c>
      <c r="D26" s="52" t="s">
        <v>16</v>
      </c>
      <c r="E26" s="31" t="s">
        <v>81</v>
      </c>
      <c r="F26" s="34">
        <f t="shared" si="15"/>
      </c>
      <c r="G26" s="35"/>
      <c r="H26" s="36" t="s">
        <v>18</v>
      </c>
      <c r="I26" s="37"/>
      <c r="J26" s="53" t="s">
        <v>27</v>
      </c>
      <c r="K26" s="39">
        <f t="shared" si="16"/>
      </c>
      <c r="L26" s="115">
        <v>0</v>
      </c>
      <c r="M26" s="55" t="s">
        <v>18</v>
      </c>
      <c r="N26" s="116">
        <v>1</v>
      </c>
      <c r="O26" s="43">
        <f t="shared" si="17"/>
      </c>
      <c r="P26" s="44">
        <f t="shared" si="18"/>
      </c>
      <c r="Q26" s="45">
        <f t="shared" si="19"/>
      </c>
      <c r="R26" s="57" t="s">
        <v>20</v>
      </c>
      <c r="S26" s="47" t="s">
        <v>21</v>
      </c>
      <c r="T26" s="58" t="s">
        <v>82</v>
      </c>
      <c r="U26" s="59"/>
      <c r="V26" s="60" t="s">
        <v>20</v>
      </c>
      <c r="W26" s="61" t="s">
        <v>21</v>
      </c>
    </row>
    <row r="27" ht="12" customHeight="1">
      <c r="A27" s="30">
        <v>21</v>
      </c>
      <c r="B27" s="31" t="s">
        <v>47</v>
      </c>
      <c r="C27" s="32" t="s">
        <v>66</v>
      </c>
      <c r="D27" s="33" t="s">
        <v>48</v>
      </c>
      <c r="E27" s="31" t="s">
        <v>83</v>
      </c>
      <c r="F27" s="34">
        <f t="shared" si="15"/>
      </c>
      <c r="G27" s="35"/>
      <c r="H27" s="36" t="s">
        <v>18</v>
      </c>
      <c r="I27" s="37"/>
      <c r="J27" s="53" t="s">
        <v>19</v>
      </c>
      <c r="K27" s="39">
        <f t="shared" si="16"/>
      </c>
      <c r="L27" s="115">
        <v>0</v>
      </c>
      <c r="M27" s="55" t="s">
        <v>18</v>
      </c>
      <c r="N27" s="116">
        <v>1</v>
      </c>
      <c r="O27" s="43">
        <f t="shared" si="17"/>
      </c>
      <c r="P27" s="44">
        <f t="shared" si="18"/>
      </c>
      <c r="Q27" s="45">
        <f t="shared" si="19"/>
      </c>
      <c r="R27" s="57" t="s">
        <v>20</v>
      </c>
      <c r="S27" s="47" t="s">
        <v>21</v>
      </c>
      <c r="T27" s="58" t="s">
        <v>207</v>
      </c>
      <c r="U27" s="59"/>
      <c r="V27" s="63" t="s">
        <v>20</v>
      </c>
      <c r="W27" s="61" t="s">
        <v>21</v>
      </c>
    </row>
    <row r="28" ht="12" customHeight="1">
      <c r="A28" s="30">
        <v>24</v>
      </c>
      <c r="B28" s="31" t="s">
        <v>37</v>
      </c>
      <c r="C28" s="32" t="s">
        <v>85</v>
      </c>
      <c r="D28" s="52" t="s">
        <v>16</v>
      </c>
      <c r="E28" s="31" t="s">
        <v>86</v>
      </c>
      <c r="F28" s="34">
        <f t="shared" si="15"/>
      </c>
      <c r="G28" s="35"/>
      <c r="H28" s="36" t="s">
        <v>18</v>
      </c>
      <c r="I28" s="37"/>
      <c r="J28" s="53" t="s">
        <v>27</v>
      </c>
      <c r="K28" s="39">
        <f t="shared" si="16"/>
      </c>
      <c r="L28" s="115">
        <v>1</v>
      </c>
      <c r="M28" s="55" t="s">
        <v>18</v>
      </c>
      <c r="N28" s="116">
        <v>1</v>
      </c>
      <c r="O28" s="43">
        <f t="shared" si="17"/>
      </c>
      <c r="P28" s="44">
        <f t="shared" si="18"/>
      </c>
      <c r="Q28" s="45">
        <f t="shared" si="19"/>
      </c>
      <c r="R28" s="57" t="s">
        <v>20</v>
      </c>
      <c r="S28" s="47" t="s">
        <v>21</v>
      </c>
      <c r="T28" s="20"/>
      <c r="U28" s="21"/>
      <c r="V28" s="21"/>
      <c r="W28" s="17"/>
      <c r="X28" s="85" t="s">
        <v>87</v>
      </c>
    </row>
    <row r="29" ht="12" customHeight="1">
      <c r="A29" s="64">
        <v>39</v>
      </c>
      <c r="B29" s="31" t="s">
        <v>14</v>
      </c>
      <c r="C29" s="32" t="s">
        <v>72</v>
      </c>
      <c r="D29" s="52" t="s">
        <v>25</v>
      </c>
      <c r="E29" s="31" t="s">
        <v>88</v>
      </c>
      <c r="F29" s="34">
        <f t="shared" si="15"/>
      </c>
      <c r="G29" s="35"/>
      <c r="H29" s="36" t="s">
        <v>18</v>
      </c>
      <c r="I29" s="37"/>
      <c r="J29" s="53" t="s">
        <v>27</v>
      </c>
      <c r="K29" s="39">
        <f t="shared" si="16"/>
      </c>
      <c r="L29" s="115">
        <v>0</v>
      </c>
      <c r="M29" s="55" t="s">
        <v>18</v>
      </c>
      <c r="N29" s="116">
        <v>1</v>
      </c>
      <c r="O29" s="43">
        <f t="shared" si="17"/>
      </c>
      <c r="P29" s="44">
        <f t="shared" si="18"/>
      </c>
      <c r="Q29" s="45">
        <f t="shared" si="19"/>
      </c>
      <c r="R29" s="57" t="s">
        <v>20</v>
      </c>
      <c r="S29" s="47" t="s">
        <v>21</v>
      </c>
      <c r="T29" s="20"/>
      <c r="U29" s="21"/>
      <c r="V29" s="21"/>
      <c r="W29" s="17"/>
      <c r="X29" s="86" t="s">
        <v>89</v>
      </c>
    </row>
    <row r="30" ht="12" customHeight="1">
      <c r="A30" s="30">
        <v>40</v>
      </c>
      <c r="B30" s="31" t="s">
        <v>90</v>
      </c>
      <c r="C30" s="32" t="s">
        <v>72</v>
      </c>
      <c r="D30" s="52" t="s">
        <v>25</v>
      </c>
      <c r="E30" s="31" t="s">
        <v>91</v>
      </c>
      <c r="F30" s="34">
        <f t="shared" si="15"/>
      </c>
      <c r="G30" s="35"/>
      <c r="H30" s="36" t="s">
        <v>18</v>
      </c>
      <c r="I30" s="37"/>
      <c r="J30" s="67" t="s">
        <v>27</v>
      </c>
      <c r="K30" s="39">
        <f t="shared" si="16"/>
      </c>
      <c r="L30" s="123">
        <v>2</v>
      </c>
      <c r="M30" s="124" t="s">
        <v>18</v>
      </c>
      <c r="N30" s="125">
        <v>1</v>
      </c>
      <c r="O30" s="83">
        <f t="shared" si="17"/>
      </c>
      <c r="P30" s="44">
        <f t="shared" si="18"/>
      </c>
      <c r="Q30" s="45">
        <f t="shared" si="19"/>
      </c>
      <c r="R30" s="57" t="s">
        <v>20</v>
      </c>
      <c r="S30" s="47" t="s">
        <v>21</v>
      </c>
      <c r="T30" s="48"/>
      <c r="U30" s="21"/>
      <c r="V30" s="21"/>
      <c r="W30" s="17"/>
      <c r="X30" s="87" t="s">
        <v>92</v>
      </c>
    </row>
    <row r="31" ht="12" customHeight="1" s="88" customFormat="1">
      <c r="A31" s="23" t="s">
        <v>93</v>
      </c>
      <c r="B31" s="71"/>
      <c r="C31" s="72"/>
      <c r="D31" s="72"/>
      <c r="E31" s="71"/>
      <c r="F31" s="72"/>
      <c r="G31" s="19"/>
      <c r="H31" s="14"/>
      <c r="I31" s="19"/>
      <c r="J31" s="17"/>
      <c r="K31" s="15"/>
      <c r="L31" s="15"/>
      <c r="M31" s="15"/>
      <c r="N31" s="15"/>
      <c r="O31" s="15"/>
      <c r="P31" s="15"/>
      <c r="Q31" s="28"/>
      <c r="R31" s="28"/>
      <c r="S31" s="17"/>
      <c r="T31" s="15"/>
      <c r="U31" s="21"/>
      <c r="V31" s="21"/>
      <c r="W31" s="17"/>
      <c r="X31" s="87" t="s">
        <v>94</v>
      </c>
    </row>
    <row r="32" ht="12" customHeight="1">
      <c r="A32" s="30">
        <v>9</v>
      </c>
      <c r="B32" s="31" t="s">
        <v>14</v>
      </c>
      <c r="C32" s="32" t="s">
        <v>95</v>
      </c>
      <c r="D32" s="33" t="s">
        <v>48</v>
      </c>
      <c r="E32" s="31" t="s">
        <v>96</v>
      </c>
      <c r="F32" s="34">
        <f ref="F32:F37" t="shared" si="20">(IF(G32="","",IF(G32&gt;I32,1,IF(G32=I32,"X",2))))</f>
      </c>
      <c r="G32" s="35"/>
      <c r="H32" s="36" t="s">
        <v>18</v>
      </c>
      <c r="I32" s="37"/>
      <c r="J32" s="38" t="s">
        <v>19</v>
      </c>
      <c r="K32" s="39">
        <f ref="K32:K37" t="shared" si="21">IF(AND(L32="",N32=""),"",IF(L32&gt;N32,1,IF(L32=N32,"X",2)))</f>
      </c>
      <c r="L32" s="108">
        <v>2</v>
      </c>
      <c r="M32" s="43" t="s">
        <v>18</v>
      </c>
      <c r="N32" s="109">
        <v>0</v>
      </c>
      <c r="O32" s="43">
        <f ref="O32:O37" t="shared" si="22">IF(F32=K32,3,0)</f>
      </c>
      <c r="P32" s="44">
        <f ref="P32:P37" t="shared" si="23">IF(AND(L32="",N32=""),0,(IF(AND(L32=G32,N32=I32),2,IF(OR(L32=G32,N32=I32),1,0))))</f>
      </c>
      <c r="Q32" s="45">
        <f ref="Q32:Q37" t="shared" si="24">IF(AND(L32="",N32=""),0,SUM(O32:P32))</f>
      </c>
      <c r="R32" s="46" t="s">
        <v>20</v>
      </c>
      <c r="S32" s="47" t="s">
        <v>21</v>
      </c>
      <c r="T32" s="48" t="s">
        <v>97</v>
      </c>
      <c r="U32" s="49"/>
      <c r="V32" s="49"/>
      <c r="W32" s="50"/>
      <c r="X32" s="89"/>
    </row>
    <row r="33" ht="12" customHeight="1">
      <c r="A33" s="30">
        <v>10</v>
      </c>
      <c r="B33" s="31" t="s">
        <v>41</v>
      </c>
      <c r="C33" s="32" t="s">
        <v>95</v>
      </c>
      <c r="D33" s="52" t="s">
        <v>16</v>
      </c>
      <c r="E33" s="31" t="s">
        <v>98</v>
      </c>
      <c r="F33" s="34">
        <f t="shared" si="20"/>
      </c>
      <c r="G33" s="35"/>
      <c r="H33" s="36" t="s">
        <v>18</v>
      </c>
      <c r="I33" s="37"/>
      <c r="J33" s="53" t="s">
        <v>27</v>
      </c>
      <c r="K33" s="39">
        <f t="shared" si="21"/>
      </c>
      <c r="L33" s="115">
        <v>1</v>
      </c>
      <c r="M33" s="55" t="s">
        <v>18</v>
      </c>
      <c r="N33" s="116">
        <v>0</v>
      </c>
      <c r="O33" s="43">
        <f t="shared" si="22"/>
      </c>
      <c r="P33" s="44">
        <f t="shared" si="23"/>
      </c>
      <c r="Q33" s="45">
        <f t="shared" si="24"/>
      </c>
      <c r="R33" s="57" t="s">
        <v>20</v>
      </c>
      <c r="S33" s="47" t="s">
        <v>21</v>
      </c>
      <c r="T33" s="58"/>
      <c r="U33" s="59"/>
      <c r="V33" s="60" t="s">
        <v>20</v>
      </c>
      <c r="W33" s="61" t="s">
        <v>21</v>
      </c>
      <c r="X33" s="86" t="s">
        <v>100</v>
      </c>
    </row>
    <row r="34" ht="12" customHeight="1">
      <c r="A34" s="30">
        <v>25</v>
      </c>
      <c r="B34" s="31" t="s">
        <v>55</v>
      </c>
      <c r="C34" s="32" t="s">
        <v>85</v>
      </c>
      <c r="D34" s="33" t="s">
        <v>48</v>
      </c>
      <c r="E34" s="31" t="s">
        <v>101</v>
      </c>
      <c r="F34" s="34">
        <f t="shared" si="20"/>
      </c>
      <c r="G34" s="35"/>
      <c r="H34" s="36" t="s">
        <v>18</v>
      </c>
      <c r="I34" s="37"/>
      <c r="J34" s="53" t="s">
        <v>19</v>
      </c>
      <c r="K34" s="39">
        <f t="shared" si="21"/>
      </c>
      <c r="L34" s="115">
        <v>1</v>
      </c>
      <c r="M34" s="55" t="s">
        <v>18</v>
      </c>
      <c r="N34" s="116">
        <v>0</v>
      </c>
      <c r="O34" s="43">
        <f t="shared" si="22"/>
      </c>
      <c r="P34" s="44">
        <f t="shared" si="23"/>
      </c>
      <c r="Q34" s="45">
        <f t="shared" si="24"/>
      </c>
      <c r="R34" s="57" t="s">
        <v>20</v>
      </c>
      <c r="S34" s="47" t="s">
        <v>21</v>
      </c>
      <c r="T34" s="58"/>
      <c r="U34" s="59"/>
      <c r="V34" s="63" t="s">
        <v>20</v>
      </c>
      <c r="W34" s="61" t="s">
        <v>21</v>
      </c>
      <c r="X34" s="86" t="s">
        <v>103</v>
      </c>
    </row>
    <row r="35" ht="12" customHeight="1">
      <c r="A35" s="30">
        <v>26</v>
      </c>
      <c r="B35" s="31" t="s">
        <v>29</v>
      </c>
      <c r="C35" s="32" t="s">
        <v>85</v>
      </c>
      <c r="D35" s="52" t="s">
        <v>25</v>
      </c>
      <c r="E35" s="31" t="s">
        <v>104</v>
      </c>
      <c r="F35" s="34">
        <f t="shared" si="20"/>
      </c>
      <c r="G35" s="35"/>
      <c r="H35" s="36" t="s">
        <v>18</v>
      </c>
      <c r="I35" s="37"/>
      <c r="J35" s="53" t="s">
        <v>27</v>
      </c>
      <c r="K35" s="39">
        <f t="shared" si="21"/>
      </c>
      <c r="L35" s="115">
        <v>1</v>
      </c>
      <c r="M35" s="55" t="s">
        <v>18</v>
      </c>
      <c r="N35" s="116">
        <v>2</v>
      </c>
      <c r="O35" s="43">
        <f t="shared" si="22"/>
      </c>
      <c r="P35" s="44">
        <f t="shared" si="23"/>
      </c>
      <c r="Q35" s="45">
        <f t="shared" si="24"/>
      </c>
      <c r="R35" s="57" t="s">
        <v>20</v>
      </c>
      <c r="S35" s="47" t="s">
        <v>21</v>
      </c>
      <c r="T35" s="20"/>
      <c r="U35" s="21"/>
      <c r="V35" s="21"/>
      <c r="W35" s="17"/>
      <c r="X35" s="87" t="s">
        <v>105</v>
      </c>
    </row>
    <row r="36" ht="12" customHeight="1">
      <c r="A36" s="64">
        <v>43</v>
      </c>
      <c r="B36" s="31" t="s">
        <v>37</v>
      </c>
      <c r="C36" s="32" t="s">
        <v>106</v>
      </c>
      <c r="D36" s="52" t="s">
        <v>25</v>
      </c>
      <c r="E36" s="31" t="s">
        <v>107</v>
      </c>
      <c r="F36" s="34">
        <f t="shared" si="20"/>
      </c>
      <c r="G36" s="35"/>
      <c r="H36" s="36" t="s">
        <v>18</v>
      </c>
      <c r="I36" s="37"/>
      <c r="J36" s="53" t="s">
        <v>27</v>
      </c>
      <c r="K36" s="39">
        <f t="shared" si="21"/>
      </c>
      <c r="L36" s="115"/>
      <c r="M36" s="55" t="s">
        <v>18</v>
      </c>
      <c r="N36" s="116"/>
      <c r="O36" s="43">
        <f t="shared" si="22"/>
      </c>
      <c r="P36" s="44">
        <f t="shared" si="23"/>
      </c>
      <c r="Q36" s="45">
        <f t="shared" si="24"/>
      </c>
      <c r="R36" s="57" t="s">
        <v>20</v>
      </c>
      <c r="S36" s="47" t="s">
        <v>21</v>
      </c>
      <c r="T36" s="20"/>
      <c r="U36" s="21"/>
      <c r="V36" s="21"/>
      <c r="W36" s="17"/>
    </row>
    <row r="37" ht="12" customHeight="1">
      <c r="A37" s="30">
        <v>44</v>
      </c>
      <c r="B37" s="31" t="s">
        <v>24</v>
      </c>
      <c r="C37" s="32" t="s">
        <v>106</v>
      </c>
      <c r="D37" s="52" t="s">
        <v>25</v>
      </c>
      <c r="E37" s="31" t="s">
        <v>108</v>
      </c>
      <c r="F37" s="34">
        <f t="shared" si="20"/>
      </c>
      <c r="G37" s="35"/>
      <c r="H37" s="36" t="s">
        <v>18</v>
      </c>
      <c r="I37" s="37"/>
      <c r="J37" s="67" t="s">
        <v>27</v>
      </c>
      <c r="K37" s="39">
        <f t="shared" si="21"/>
      </c>
      <c r="L37" s="123"/>
      <c r="M37" s="124" t="s">
        <v>18</v>
      </c>
      <c r="N37" s="125"/>
      <c r="O37" s="43">
        <f t="shared" si="22"/>
      </c>
      <c r="P37" s="44">
        <f t="shared" si="23"/>
      </c>
      <c r="Q37" s="45">
        <f t="shared" si="24"/>
      </c>
      <c r="R37" s="57" t="s">
        <v>20</v>
      </c>
      <c r="S37" s="47" t="s">
        <v>21</v>
      </c>
      <c r="T37" s="20"/>
      <c r="U37" s="21"/>
      <c r="V37" s="21"/>
      <c r="W37" s="17"/>
    </row>
    <row r="38" ht="12" customHeight="1">
      <c r="A38" s="23" t="s">
        <v>109</v>
      </c>
      <c r="B38" s="71"/>
      <c r="C38" s="72"/>
      <c r="D38" s="72"/>
      <c r="E38" s="71"/>
      <c r="F38" s="72"/>
      <c r="G38" s="73"/>
      <c r="H38" s="72"/>
      <c r="I38" s="73"/>
      <c r="J38" s="74"/>
      <c r="K38" s="75"/>
      <c r="L38" s="76"/>
      <c r="M38" s="76"/>
      <c r="N38" s="76"/>
      <c r="O38" s="76"/>
      <c r="P38" s="76"/>
      <c r="Q38" s="77"/>
      <c r="R38" s="28"/>
      <c r="S38" s="17"/>
      <c r="T38" s="15"/>
      <c r="U38" s="21"/>
      <c r="V38" s="21"/>
      <c r="W38" s="17"/>
    </row>
    <row r="39" ht="12" customHeight="1">
      <c r="A39" s="30">
        <v>11</v>
      </c>
      <c r="B39" s="31" t="s">
        <v>24</v>
      </c>
      <c r="C39" s="32" t="s">
        <v>95</v>
      </c>
      <c r="D39" s="33" t="s">
        <v>25</v>
      </c>
      <c r="E39" s="31" t="s">
        <v>110</v>
      </c>
      <c r="F39" s="34">
        <f ref="F39:F44" t="shared" si="25">(IF(G39="","",IF(G39&gt;I39,1,IF(G39=I39,"X",2))))</f>
      </c>
      <c r="G39" s="35"/>
      <c r="H39" s="36" t="s">
        <v>18</v>
      </c>
      <c r="I39" s="37"/>
      <c r="J39" s="78" t="s">
        <v>19</v>
      </c>
      <c r="K39" s="39">
        <f ref="K39:K44" t="shared" si="26">IF(AND(L39="",N39=""),"",IF(L39&gt;N39,1,IF(L39=N39,"X",2)))</f>
      </c>
      <c r="L39" s="108">
        <v>1</v>
      </c>
      <c r="M39" s="43" t="s">
        <v>18</v>
      </c>
      <c r="N39" s="109">
        <v>1</v>
      </c>
      <c r="O39" s="43">
        <f ref="O39:O44" t="shared" si="27">IF(F39=K39,3,0)</f>
      </c>
      <c r="P39" s="44">
        <f ref="P39:P44" t="shared" si="28">IF(AND(L39="",N39=""),0,(IF(AND(L39=G39,N39=I39),2,IF(OR(L39=G39,N39=I39),1,0))))</f>
      </c>
      <c r="Q39" s="45">
        <f ref="Q39:Q44" t="shared" si="29">IF(AND(L39="",N39=""),0,SUM(O39:P39))</f>
      </c>
      <c r="R39" s="46" t="s">
        <v>20</v>
      </c>
      <c r="S39" s="47" t="s">
        <v>21</v>
      </c>
      <c r="T39" s="48" t="s">
        <v>111</v>
      </c>
      <c r="U39" s="49"/>
      <c r="V39" s="49"/>
      <c r="W39" s="50"/>
    </row>
    <row r="40" ht="12" customHeight="1">
      <c r="A40" s="30">
        <v>12</v>
      </c>
      <c r="B40" s="31" t="s">
        <v>37</v>
      </c>
      <c r="C40" s="32" t="s">
        <v>112</v>
      </c>
      <c r="D40" s="52" t="s">
        <v>48</v>
      </c>
      <c r="E40" s="31" t="s">
        <v>113</v>
      </c>
      <c r="F40" s="34">
        <f t="shared" si="25"/>
      </c>
      <c r="G40" s="35"/>
      <c r="H40" s="36" t="s">
        <v>18</v>
      </c>
      <c r="I40" s="37"/>
      <c r="J40" s="78" t="s">
        <v>27</v>
      </c>
      <c r="K40" s="39">
        <f t="shared" si="26"/>
      </c>
      <c r="L40" s="115">
        <v>1</v>
      </c>
      <c r="M40" s="55" t="s">
        <v>18</v>
      </c>
      <c r="N40" s="116">
        <v>1</v>
      </c>
      <c r="O40" s="43">
        <f t="shared" si="27"/>
      </c>
      <c r="P40" s="44">
        <f t="shared" si="28"/>
      </c>
      <c r="Q40" s="45">
        <f t="shared" si="29"/>
      </c>
      <c r="R40" s="57" t="s">
        <v>20</v>
      </c>
      <c r="S40" s="47" t="s">
        <v>21</v>
      </c>
      <c r="T40" s="58"/>
      <c r="U40" s="59"/>
      <c r="V40" s="60" t="s">
        <v>20</v>
      </c>
      <c r="W40" s="61" t="s">
        <v>21</v>
      </c>
    </row>
    <row r="41" ht="12" customHeight="1">
      <c r="A41" s="30">
        <v>27</v>
      </c>
      <c r="B41" s="31" t="s">
        <v>41</v>
      </c>
      <c r="C41" s="32" t="s">
        <v>115</v>
      </c>
      <c r="D41" s="52" t="s">
        <v>48</v>
      </c>
      <c r="E41" s="31" t="s">
        <v>116</v>
      </c>
      <c r="F41" s="34">
        <f t="shared" si="25"/>
      </c>
      <c r="G41" s="35"/>
      <c r="H41" s="36" t="s">
        <v>18</v>
      </c>
      <c r="I41" s="37"/>
      <c r="J41" s="78" t="s">
        <v>19</v>
      </c>
      <c r="K41" s="39">
        <f t="shared" si="26"/>
      </c>
      <c r="L41" s="115">
        <v>0</v>
      </c>
      <c r="M41" s="55" t="s">
        <v>18</v>
      </c>
      <c r="N41" s="116">
        <v>2</v>
      </c>
      <c r="O41" s="43">
        <f t="shared" si="27"/>
      </c>
      <c r="P41" s="44">
        <f t="shared" si="28"/>
      </c>
      <c r="Q41" s="45">
        <f t="shared" si="29"/>
      </c>
      <c r="R41" s="57" t="s">
        <v>20</v>
      </c>
      <c r="S41" s="47" t="s">
        <v>21</v>
      </c>
      <c r="T41" s="58"/>
      <c r="U41" s="59"/>
      <c r="V41" s="63" t="s">
        <v>20</v>
      </c>
      <c r="W41" s="61" t="s">
        <v>21</v>
      </c>
    </row>
    <row r="42" ht="12" customHeight="1">
      <c r="A42" s="30">
        <v>28</v>
      </c>
      <c r="B42" s="31" t="s">
        <v>90</v>
      </c>
      <c r="C42" s="32" t="s">
        <v>115</v>
      </c>
      <c r="D42" s="52" t="s">
        <v>16</v>
      </c>
      <c r="E42" s="31" t="s">
        <v>118</v>
      </c>
      <c r="F42" s="34">
        <f t="shared" si="25"/>
      </c>
      <c r="G42" s="35"/>
      <c r="H42" s="36" t="s">
        <v>18</v>
      </c>
      <c r="I42" s="37"/>
      <c r="J42" s="78" t="s">
        <v>27</v>
      </c>
      <c r="K42" s="39">
        <f t="shared" si="26"/>
      </c>
      <c r="L42" s="115">
        <v>1</v>
      </c>
      <c r="M42" s="55" t="s">
        <v>18</v>
      </c>
      <c r="N42" s="116">
        <v>1</v>
      </c>
      <c r="O42" s="43">
        <f t="shared" si="27"/>
      </c>
      <c r="P42" s="44">
        <f t="shared" si="28"/>
      </c>
      <c r="Q42" s="45">
        <f t="shared" si="29"/>
      </c>
      <c r="R42" s="57" t="s">
        <v>20</v>
      </c>
      <c r="S42" s="47" t="s">
        <v>21</v>
      </c>
      <c r="T42" s="20"/>
      <c r="U42" s="21"/>
      <c r="V42" s="21"/>
      <c r="W42" s="17"/>
    </row>
    <row r="43" ht="12" customHeight="1">
      <c r="A43" s="64">
        <v>41</v>
      </c>
      <c r="B43" s="31" t="s">
        <v>14</v>
      </c>
      <c r="C43" s="32" t="s">
        <v>106</v>
      </c>
      <c r="D43" s="52" t="s">
        <v>16</v>
      </c>
      <c r="E43" s="31" t="s">
        <v>119</v>
      </c>
      <c r="F43" s="34">
        <f t="shared" si="25"/>
      </c>
      <c r="G43" s="35"/>
      <c r="H43" s="36" t="s">
        <v>18</v>
      </c>
      <c r="I43" s="37"/>
      <c r="J43" s="78" t="s">
        <v>19</v>
      </c>
      <c r="K43" s="39">
        <f t="shared" si="26"/>
      </c>
      <c r="L43" s="115"/>
      <c r="M43" s="55" t="s">
        <v>18</v>
      </c>
      <c r="N43" s="116"/>
      <c r="O43" s="43">
        <f t="shared" si="27"/>
      </c>
      <c r="P43" s="44">
        <f t="shared" si="28"/>
      </c>
      <c r="Q43" s="45">
        <f t="shared" si="29"/>
      </c>
      <c r="R43" s="57" t="s">
        <v>20</v>
      </c>
      <c r="S43" s="47" t="s">
        <v>21</v>
      </c>
      <c r="T43" s="20"/>
      <c r="U43" s="21"/>
      <c r="V43" s="21"/>
      <c r="W43" s="17"/>
    </row>
    <row r="44" ht="12" customHeight="1">
      <c r="A44" s="30">
        <v>42</v>
      </c>
      <c r="B44" s="31" t="s">
        <v>34</v>
      </c>
      <c r="C44" s="32" t="s">
        <v>106</v>
      </c>
      <c r="D44" s="66" t="s">
        <v>16</v>
      </c>
      <c r="E44" s="31" t="s">
        <v>120</v>
      </c>
      <c r="F44" s="34">
        <f t="shared" si="25"/>
      </c>
      <c r="G44" s="35"/>
      <c r="H44" s="36" t="s">
        <v>18</v>
      </c>
      <c r="I44" s="37"/>
      <c r="J44" s="78" t="s">
        <v>19</v>
      </c>
      <c r="K44" s="39">
        <f t="shared" si="26"/>
      </c>
      <c r="L44" s="123"/>
      <c r="M44" s="124" t="s">
        <v>18</v>
      </c>
      <c r="N44" s="125"/>
      <c r="O44" s="43">
        <f t="shared" si="27"/>
      </c>
      <c r="P44" s="44">
        <f t="shared" si="28"/>
      </c>
      <c r="Q44" s="45">
        <f t="shared" si="29"/>
      </c>
      <c r="R44" s="57" t="s">
        <v>20</v>
      </c>
      <c r="S44" s="47" t="s">
        <v>21</v>
      </c>
      <c r="T44" s="20"/>
      <c r="U44" s="21"/>
      <c r="V44" s="21"/>
      <c r="W44" s="17"/>
    </row>
    <row r="45" ht="12" customHeight="1">
      <c r="A45" s="23" t="s">
        <v>121</v>
      </c>
      <c r="B45" s="71"/>
      <c r="C45" s="72"/>
      <c r="D45" s="72"/>
      <c r="E45" s="71"/>
      <c r="F45" s="72"/>
      <c r="G45" s="73"/>
      <c r="H45" s="72"/>
      <c r="I45" s="73"/>
      <c r="J45" s="74"/>
      <c r="K45" s="75"/>
      <c r="L45" s="76"/>
      <c r="M45" s="76"/>
      <c r="N45" s="76"/>
      <c r="O45" s="76"/>
      <c r="P45" s="76"/>
      <c r="Q45" s="77"/>
      <c r="R45" s="28"/>
      <c r="S45" s="17"/>
      <c r="T45" s="15"/>
      <c r="U45" s="21"/>
      <c r="V45" s="21"/>
      <c r="W45" s="17"/>
    </row>
    <row r="46" ht="12" customHeight="1">
      <c r="A46" s="30">
        <v>13</v>
      </c>
      <c r="B46" s="31" t="s">
        <v>47</v>
      </c>
      <c r="C46" s="32" t="s">
        <v>112</v>
      </c>
      <c r="D46" s="33" t="s">
        <v>16</v>
      </c>
      <c r="E46" s="31" t="s">
        <v>122</v>
      </c>
      <c r="F46" s="34">
        <f ref="F46:F51" t="shared" si="30">(IF(G46="","",IF(G46&gt;I46,1,IF(G46=I46,"X",2))))</f>
      </c>
      <c r="G46" s="35"/>
      <c r="H46" s="36" t="s">
        <v>18</v>
      </c>
      <c r="I46" s="37"/>
      <c r="J46" s="78" t="s">
        <v>19</v>
      </c>
      <c r="K46" s="39">
        <f ref="K46:K51" t="shared" si="31">IF(AND(L46="",N46=""),"",IF(L46&gt;N46,1,IF(L46=N46,"X",2)))</f>
      </c>
      <c r="L46" s="108">
        <v>0</v>
      </c>
      <c r="M46" s="43" t="s">
        <v>18</v>
      </c>
      <c r="N46" s="109">
        <v>0</v>
      </c>
      <c r="O46" s="43">
        <f ref="O46:O51" t="shared" si="32">IF(F46=K46,3,0)</f>
      </c>
      <c r="P46" s="44">
        <f ref="P46:P51" t="shared" si="33">IF(AND(L46="",N46=""),0,(IF(AND(L46=G46,N46=I46),2,IF(OR(L46=G46,N46=I46),1,0))))</f>
      </c>
      <c r="Q46" s="45">
        <f ref="Q46:Q51" t="shared" si="34">IF(AND(L46="",N46=""),0,SUM(O46:P46))</f>
      </c>
      <c r="R46" s="46" t="s">
        <v>20</v>
      </c>
      <c r="S46" s="47" t="s">
        <v>21</v>
      </c>
      <c r="T46" s="48" t="s">
        <v>123</v>
      </c>
      <c r="U46" s="49"/>
      <c r="V46" s="49"/>
      <c r="W46" s="50"/>
    </row>
    <row r="47">
      <c r="A47" s="30">
        <v>14</v>
      </c>
      <c r="B47" s="31" t="s">
        <v>14</v>
      </c>
      <c r="C47" s="32" t="s">
        <v>112</v>
      </c>
      <c r="D47" s="52" t="s">
        <v>25</v>
      </c>
      <c r="E47" s="31" t="s">
        <v>124</v>
      </c>
      <c r="F47" s="34">
        <f t="shared" si="30"/>
      </c>
      <c r="G47" s="35"/>
      <c r="H47" s="36" t="s">
        <v>18</v>
      </c>
      <c r="I47" s="37"/>
      <c r="J47" s="78" t="s">
        <v>27</v>
      </c>
      <c r="K47" s="39">
        <f t="shared" si="31"/>
      </c>
      <c r="L47" s="115">
        <v>2</v>
      </c>
      <c r="M47" s="55" t="s">
        <v>18</v>
      </c>
      <c r="N47" s="116">
        <v>1</v>
      </c>
      <c r="O47" s="43">
        <f t="shared" si="32"/>
      </c>
      <c r="P47" s="44">
        <f t="shared" si="33"/>
      </c>
      <c r="Q47" s="45">
        <f t="shared" si="34"/>
      </c>
      <c r="R47" s="57" t="s">
        <v>20</v>
      </c>
      <c r="S47" s="47" t="s">
        <v>21</v>
      </c>
      <c r="T47" s="58"/>
      <c r="U47" s="59"/>
      <c r="V47" s="60" t="s">
        <v>20</v>
      </c>
      <c r="W47" s="61" t="s">
        <v>21</v>
      </c>
    </row>
    <row r="48" ht="12" customHeight="1">
      <c r="A48" s="30">
        <v>29</v>
      </c>
      <c r="B48" s="31" t="s">
        <v>14</v>
      </c>
      <c r="C48" s="32" t="s">
        <v>115</v>
      </c>
      <c r="D48" s="52" t="s">
        <v>25</v>
      </c>
      <c r="E48" s="31" t="s">
        <v>126</v>
      </c>
      <c r="F48" s="34">
        <f t="shared" si="30"/>
      </c>
      <c r="G48" s="35"/>
      <c r="H48" s="36" t="s">
        <v>18</v>
      </c>
      <c r="I48" s="37"/>
      <c r="J48" s="78" t="s">
        <v>19</v>
      </c>
      <c r="K48" s="39">
        <f t="shared" si="31"/>
      </c>
      <c r="L48" s="115">
        <v>3</v>
      </c>
      <c r="M48" s="55" t="s">
        <v>18</v>
      </c>
      <c r="N48" s="116">
        <v>1</v>
      </c>
      <c r="O48" s="43">
        <f t="shared" si="32"/>
      </c>
      <c r="P48" s="44">
        <f t="shared" si="33"/>
      </c>
      <c r="Q48" s="45">
        <f t="shared" si="34"/>
      </c>
      <c r="R48" s="57" t="s">
        <v>20</v>
      </c>
      <c r="S48" s="47" t="s">
        <v>21</v>
      </c>
      <c r="T48" s="58"/>
      <c r="U48" s="59"/>
      <c r="V48" s="63" t="s">
        <v>20</v>
      </c>
      <c r="W48" s="61" t="s">
        <v>21</v>
      </c>
    </row>
    <row r="49" ht="12" customHeight="1">
      <c r="A49" s="30">
        <v>30</v>
      </c>
      <c r="B49" s="31" t="s">
        <v>24</v>
      </c>
      <c r="C49" s="32" t="s">
        <v>128</v>
      </c>
      <c r="D49" s="52" t="s">
        <v>48</v>
      </c>
      <c r="E49" s="31" t="s">
        <v>129</v>
      </c>
      <c r="F49" s="34">
        <f t="shared" si="30"/>
      </c>
      <c r="G49" s="35"/>
      <c r="H49" s="36" t="s">
        <v>18</v>
      </c>
      <c r="I49" s="37"/>
      <c r="J49" s="78" t="s">
        <v>27</v>
      </c>
      <c r="K49" s="39">
        <f t="shared" si="31"/>
      </c>
      <c r="L49" s="115">
        <v>7</v>
      </c>
      <c r="M49" s="55" t="s">
        <v>18</v>
      </c>
      <c r="N49" s="116">
        <v>0</v>
      </c>
      <c r="O49" s="43">
        <f t="shared" si="32"/>
      </c>
      <c r="P49" s="44">
        <f t="shared" si="33"/>
      </c>
      <c r="Q49" s="45">
        <f t="shared" si="34"/>
      </c>
      <c r="R49" s="57" t="s">
        <v>20</v>
      </c>
      <c r="S49" s="47" t="s">
        <v>21</v>
      </c>
      <c r="T49" s="20"/>
      <c r="U49" s="21"/>
      <c r="V49" s="21"/>
      <c r="W49" s="17"/>
    </row>
    <row r="50" ht="12" customHeight="1">
      <c r="A50" s="64">
        <v>45</v>
      </c>
      <c r="B50" s="31" t="s">
        <v>55</v>
      </c>
      <c r="C50" s="32" t="s">
        <v>130</v>
      </c>
      <c r="D50" s="52" t="s">
        <v>16</v>
      </c>
      <c r="E50" s="31" t="s">
        <v>131</v>
      </c>
      <c r="F50" s="34">
        <f t="shared" si="30"/>
      </c>
      <c r="G50" s="35"/>
      <c r="H50" s="36" t="s">
        <v>18</v>
      </c>
      <c r="I50" s="37"/>
      <c r="J50" s="78" t="s">
        <v>27</v>
      </c>
      <c r="K50" s="39">
        <f t="shared" si="31"/>
      </c>
      <c r="L50" s="115"/>
      <c r="M50" s="55" t="s">
        <v>18</v>
      </c>
      <c r="N50" s="116"/>
      <c r="O50" s="43">
        <f t="shared" si="32"/>
      </c>
      <c r="P50" s="44">
        <f t="shared" si="33"/>
      </c>
      <c r="Q50" s="45">
        <f t="shared" si="34"/>
      </c>
      <c r="R50" s="57" t="s">
        <v>20</v>
      </c>
      <c r="S50" s="47" t="s">
        <v>21</v>
      </c>
      <c r="T50" s="20"/>
      <c r="U50" s="21"/>
      <c r="V50" s="21"/>
      <c r="W50" s="17"/>
    </row>
    <row r="51" ht="12" customHeight="1">
      <c r="A51" s="30">
        <v>46</v>
      </c>
      <c r="B51" s="31" t="s">
        <v>90</v>
      </c>
      <c r="C51" s="32" t="s">
        <v>130</v>
      </c>
      <c r="D51" s="66" t="s">
        <v>16</v>
      </c>
      <c r="E51" s="31" t="s">
        <v>132</v>
      </c>
      <c r="F51" s="34">
        <f t="shared" si="30"/>
      </c>
      <c r="G51" s="35"/>
      <c r="H51" s="36" t="s">
        <v>18</v>
      </c>
      <c r="I51" s="37"/>
      <c r="J51" s="78" t="s">
        <v>27</v>
      </c>
      <c r="K51" s="39">
        <f t="shared" si="31"/>
      </c>
      <c r="L51" s="123"/>
      <c r="M51" s="124" t="s">
        <v>18</v>
      </c>
      <c r="N51" s="125"/>
      <c r="O51" s="83">
        <f t="shared" si="32"/>
      </c>
      <c r="P51" s="44">
        <f t="shared" si="33"/>
      </c>
      <c r="Q51" s="45">
        <f t="shared" si="34"/>
      </c>
      <c r="R51" s="57" t="s">
        <v>20</v>
      </c>
      <c r="S51" s="47" t="s">
        <v>21</v>
      </c>
      <c r="T51" s="20"/>
      <c r="U51" s="21"/>
      <c r="V51" s="21"/>
      <c r="W51" s="17"/>
    </row>
    <row r="52" ht="12" customHeight="1">
      <c r="A52" s="23" t="s">
        <v>133</v>
      </c>
      <c r="B52" s="71"/>
      <c r="C52" s="72"/>
      <c r="D52" s="72"/>
      <c r="E52" s="71"/>
      <c r="F52" s="72"/>
      <c r="G52" s="73"/>
      <c r="H52" s="72"/>
      <c r="I52" s="73"/>
      <c r="J52" s="74"/>
      <c r="K52" s="15"/>
      <c r="L52" s="14"/>
      <c r="M52" s="14"/>
      <c r="N52" s="14"/>
      <c r="O52" s="14"/>
      <c r="P52" s="14"/>
      <c r="Q52" s="77"/>
      <c r="R52" s="28"/>
      <c r="S52" s="17"/>
      <c r="T52" s="15"/>
      <c r="U52" s="21"/>
      <c r="V52" s="21"/>
      <c r="W52" s="17"/>
    </row>
    <row r="53" ht="12" customHeight="1">
      <c r="A53" s="30">
        <v>15</v>
      </c>
      <c r="B53" s="31" t="s">
        <v>90</v>
      </c>
      <c r="C53" s="32" t="s">
        <v>30</v>
      </c>
      <c r="D53" s="33" t="s">
        <v>48</v>
      </c>
      <c r="E53" s="31" t="s">
        <v>134</v>
      </c>
      <c r="F53" s="34">
        <f ref="F53:F58" t="shared" si="35">(IF(G53="","",IF(G53&gt;I53,1,IF(G53=I53,"X",2))))</f>
      </c>
      <c r="G53" s="35"/>
      <c r="H53" s="36" t="s">
        <v>18</v>
      </c>
      <c r="I53" s="37"/>
      <c r="J53" s="38" t="s">
        <v>19</v>
      </c>
      <c r="K53" s="39">
        <f ref="K53:K58" t="shared" si="36">IF(AND(L53="",N53=""),"",IF(L53&gt;N53,1,IF(L53=N53,"X",2)))</f>
      </c>
      <c r="L53" s="108">
        <v>0</v>
      </c>
      <c r="M53" s="43" t="s">
        <v>18</v>
      </c>
      <c r="N53" s="109">
        <v>1</v>
      </c>
      <c r="O53" s="43">
        <f ref="O53:O58" t="shared" si="37">IF(F53=K53,3,0)</f>
      </c>
      <c r="P53" s="44">
        <f ref="P53:P58" t="shared" si="38">IF(AND(L53="",N53=""),0,(IF(AND(L53=G53,N53=I53),2,IF(OR(L53=G53,N53=I53),1,0))))</f>
      </c>
      <c r="Q53" s="45">
        <f ref="Q53:Q58" t="shared" si="39">IF(AND(L53="",N53=""),0,SUM(O53:P53))</f>
      </c>
      <c r="R53" s="46" t="s">
        <v>20</v>
      </c>
      <c r="S53" s="47" t="s">
        <v>21</v>
      </c>
      <c r="T53" s="48" t="s">
        <v>135</v>
      </c>
      <c r="U53" s="49"/>
      <c r="V53" s="49"/>
      <c r="W53" s="50"/>
    </row>
    <row r="54" ht="12" customHeight="1">
      <c r="A54" s="30">
        <v>16</v>
      </c>
      <c r="B54" s="31" t="s">
        <v>55</v>
      </c>
      <c r="C54" s="32" t="s">
        <v>30</v>
      </c>
      <c r="D54" s="52" t="s">
        <v>16</v>
      </c>
      <c r="E54" s="31" t="s">
        <v>136</v>
      </c>
      <c r="F54" s="34">
        <f t="shared" si="35"/>
      </c>
      <c r="G54" s="35"/>
      <c r="H54" s="36" t="s">
        <v>18</v>
      </c>
      <c r="I54" s="37"/>
      <c r="J54" s="53" t="s">
        <v>27</v>
      </c>
      <c r="K54" s="39">
        <f t="shared" si="36"/>
      </c>
      <c r="L54" s="115">
        <v>0</v>
      </c>
      <c r="M54" s="55" t="s">
        <v>18</v>
      </c>
      <c r="N54" s="116">
        <v>1</v>
      </c>
      <c r="O54" s="43">
        <f t="shared" si="37"/>
      </c>
      <c r="P54" s="44">
        <f t="shared" si="38"/>
      </c>
      <c r="Q54" s="45">
        <f t="shared" si="39"/>
      </c>
      <c r="R54" s="57" t="s">
        <v>20</v>
      </c>
      <c r="S54" s="47" t="s">
        <v>21</v>
      </c>
      <c r="T54" s="58"/>
      <c r="U54" s="59"/>
      <c r="V54" s="60" t="s">
        <v>20</v>
      </c>
      <c r="W54" s="61" t="s">
        <v>21</v>
      </c>
    </row>
    <row r="55" ht="12" customHeight="1">
      <c r="A55" s="30">
        <v>31</v>
      </c>
      <c r="B55" s="31" t="s">
        <v>47</v>
      </c>
      <c r="C55" s="32" t="s">
        <v>128</v>
      </c>
      <c r="D55" s="33" t="s">
        <v>16</v>
      </c>
      <c r="E55" s="31" t="s">
        <v>138</v>
      </c>
      <c r="F55" s="34">
        <f t="shared" si="35"/>
      </c>
      <c r="G55" s="35"/>
      <c r="H55" s="36" t="s">
        <v>18</v>
      </c>
      <c r="I55" s="37"/>
      <c r="J55" s="53" t="s">
        <v>19</v>
      </c>
      <c r="K55" s="39">
        <f t="shared" si="36"/>
      </c>
      <c r="L55" s="115">
        <v>1</v>
      </c>
      <c r="M55" s="55" t="s">
        <v>18</v>
      </c>
      <c r="N55" s="116">
        <v>0</v>
      </c>
      <c r="O55" s="43">
        <f t="shared" si="37"/>
      </c>
      <c r="P55" s="44">
        <f t="shared" si="38"/>
      </c>
      <c r="Q55" s="45">
        <f t="shared" si="39"/>
      </c>
      <c r="R55" s="57" t="s">
        <v>20</v>
      </c>
      <c r="S55" s="47" t="s">
        <v>21</v>
      </c>
      <c r="T55" s="58"/>
      <c r="U55" s="59"/>
      <c r="V55" s="63" t="s">
        <v>20</v>
      </c>
      <c r="W55" s="61" t="s">
        <v>21</v>
      </c>
    </row>
    <row r="56" ht="12" customHeight="1">
      <c r="A56" s="30">
        <v>32</v>
      </c>
      <c r="B56" s="31" t="s">
        <v>14</v>
      </c>
      <c r="C56" s="32" t="s">
        <v>128</v>
      </c>
      <c r="D56" s="52" t="s">
        <v>25</v>
      </c>
      <c r="E56" s="31" t="s">
        <v>140</v>
      </c>
      <c r="F56" s="34">
        <f t="shared" si="35"/>
      </c>
      <c r="G56" s="35"/>
      <c r="H56" s="36" t="s">
        <v>18</v>
      </c>
      <c r="I56" s="37"/>
      <c r="J56" s="53" t="s">
        <v>27</v>
      </c>
      <c r="K56" s="39">
        <f t="shared" si="36"/>
      </c>
      <c r="L56" s="115">
        <v>2</v>
      </c>
      <c r="M56" s="55" t="s">
        <v>18</v>
      </c>
      <c r="N56" s="116">
        <v>0</v>
      </c>
      <c r="O56" s="43">
        <f t="shared" si="37"/>
      </c>
      <c r="P56" s="44">
        <f t="shared" si="38"/>
      </c>
      <c r="Q56" s="45">
        <f t="shared" si="39"/>
      </c>
      <c r="R56" s="57" t="s">
        <v>20</v>
      </c>
      <c r="S56" s="47" t="s">
        <v>21</v>
      </c>
      <c r="T56" s="20"/>
      <c r="U56" s="21"/>
      <c r="V56" s="21"/>
      <c r="W56" s="17"/>
    </row>
    <row r="57" ht="12" customHeight="1">
      <c r="A57" s="30">
        <v>47</v>
      </c>
      <c r="B57" s="31" t="s">
        <v>29</v>
      </c>
      <c r="C57" s="32" t="s">
        <v>130</v>
      </c>
      <c r="D57" s="52" t="s">
        <v>25</v>
      </c>
      <c r="E57" s="31" t="s">
        <v>141</v>
      </c>
      <c r="F57" s="34">
        <f t="shared" si="35"/>
      </c>
      <c r="G57" s="35"/>
      <c r="H57" s="36" t="s">
        <v>18</v>
      </c>
      <c r="I57" s="37"/>
      <c r="J57" s="53" t="s">
        <v>19</v>
      </c>
      <c r="K57" s="39">
        <f t="shared" si="36"/>
      </c>
      <c r="L57" s="115"/>
      <c r="M57" s="55" t="s">
        <v>18</v>
      </c>
      <c r="N57" s="116"/>
      <c r="O57" s="43">
        <f t="shared" si="37"/>
      </c>
      <c r="P57" s="44">
        <f t="shared" si="38"/>
      </c>
      <c r="Q57" s="45">
        <f t="shared" si="39"/>
      </c>
      <c r="R57" s="57" t="s">
        <v>20</v>
      </c>
      <c r="S57" s="47" t="s">
        <v>21</v>
      </c>
      <c r="T57" s="20"/>
      <c r="U57" s="21"/>
      <c r="V57" s="21"/>
      <c r="W57" s="17"/>
    </row>
    <row r="58">
      <c r="A58" s="90">
        <v>48</v>
      </c>
      <c r="B58" s="91" t="s">
        <v>41</v>
      </c>
      <c r="C58" s="92" t="s">
        <v>130</v>
      </c>
      <c r="D58" s="52" t="s">
        <v>25</v>
      </c>
      <c r="E58" s="91" t="s">
        <v>142</v>
      </c>
      <c r="F58" s="34">
        <f t="shared" si="35"/>
      </c>
      <c r="G58" s="35"/>
      <c r="H58" s="36" t="s">
        <v>18</v>
      </c>
      <c r="I58" s="37"/>
      <c r="J58" s="67" t="s">
        <v>19</v>
      </c>
      <c r="K58" s="39">
        <f t="shared" si="36"/>
      </c>
      <c r="L58" s="123"/>
      <c r="M58" s="124" t="s">
        <v>18</v>
      </c>
      <c r="N58" s="125"/>
      <c r="O58" s="83">
        <f t="shared" si="37"/>
      </c>
      <c r="P58" s="44">
        <f t="shared" si="38"/>
      </c>
      <c r="Q58" s="45">
        <f t="shared" si="39"/>
      </c>
      <c r="R58" s="57" t="s">
        <v>20</v>
      </c>
      <c r="S58" s="47" t="s">
        <v>21</v>
      </c>
      <c r="T58" s="93" t="s">
        <v>143</v>
      </c>
      <c r="U58" s="94">
        <f>SUM(Q32:Q58)+SUM(U33:U55)</f>
      </c>
      <c r="V58" s="95" t="s">
        <v>20</v>
      </c>
      <c r="W58" s="96" t="s">
        <v>144</v>
      </c>
    </row>
    <row r="59">
      <c r="F59" s="97"/>
      <c r="G59" s="98"/>
      <c r="H59" s="99"/>
      <c r="I59" s="100"/>
      <c r="J59" s="101"/>
      <c r="K59" s="88"/>
    </row>
    <row r="60">
      <c r="A60" s="102" t="s">
        <v>145</v>
      </c>
      <c r="B60" s="103"/>
      <c r="C60" s="25"/>
      <c r="D60" s="25"/>
      <c r="E60" s="24"/>
      <c r="F60" s="25"/>
      <c r="G60" s="26"/>
      <c r="H60" s="25"/>
      <c r="I60" s="26"/>
      <c r="J60" s="27"/>
      <c r="K60" s="24"/>
      <c r="L60" s="15"/>
      <c r="M60" s="15"/>
      <c r="N60" s="15"/>
      <c r="O60" s="15"/>
      <c r="P60" s="15"/>
      <c r="Q60" s="28"/>
      <c r="R60" s="28"/>
      <c r="S60" s="104"/>
      <c r="T60" s="48" t="s">
        <v>146</v>
      </c>
      <c r="U60" s="105"/>
      <c r="V60" s="21"/>
      <c r="W60" s="17"/>
      <c r="X60" s="81" t="s">
        <v>147</v>
      </c>
    </row>
    <row r="61">
      <c r="A61" s="106">
        <v>49</v>
      </c>
      <c r="B61" s="31" t="s">
        <v>47</v>
      </c>
      <c r="C61" s="32" t="s">
        <v>148</v>
      </c>
      <c r="D61" s="33" t="s">
        <v>16</v>
      </c>
      <c r="E61" s="31">
        <f>"A1–B2 "&amp;T5&amp;"-"&amp;T13</f>
      </c>
      <c r="F61" s="14"/>
      <c r="G61" s="19"/>
      <c r="H61" s="14"/>
      <c r="I61" s="19"/>
      <c r="J61" s="38"/>
      <c r="K61" s="107">
        <f ref="K61:K68" t="shared" si="40">IF(AND(L61="",N61=""),"",IF(L61&gt;N61,1,IF(L61=N61,"X",2)))</f>
      </c>
      <c r="L61" s="108"/>
      <c r="M61" s="43" t="s">
        <v>18</v>
      </c>
      <c r="N61" s="109"/>
      <c r="O61" s="110"/>
      <c r="P61" s="110"/>
      <c r="Q61" s="111"/>
      <c r="R61" s="28"/>
      <c r="S61" s="112"/>
      <c r="T61" s="58"/>
      <c r="U61" s="45"/>
      <c r="V61" s="113" t="s">
        <v>20</v>
      </c>
      <c r="W61" s="114" t="s">
        <v>151</v>
      </c>
      <c r="X61" s="82" t="s">
        <v>152</v>
      </c>
    </row>
    <row r="62">
      <c r="A62" s="106">
        <v>50</v>
      </c>
      <c r="B62" s="31" t="s">
        <v>37</v>
      </c>
      <c r="C62" s="32" t="s">
        <v>148</v>
      </c>
      <c r="D62" s="33" t="s">
        <v>25</v>
      </c>
      <c r="E62" s="31">
        <f>"C1–D2 "&amp;T19&amp;"-"&amp;T27</f>
      </c>
      <c r="F62" s="14"/>
      <c r="G62" s="19"/>
      <c r="H62" s="14"/>
      <c r="I62" s="19"/>
      <c r="J62" s="53"/>
      <c r="K62" s="107">
        <f t="shared" si="40"/>
      </c>
      <c r="L62" s="115"/>
      <c r="M62" s="55" t="s">
        <v>18</v>
      </c>
      <c r="N62" s="116"/>
      <c r="O62" s="110"/>
      <c r="P62" s="110"/>
      <c r="Q62" s="111"/>
      <c r="R62" s="28"/>
      <c r="S62" s="112"/>
      <c r="T62" s="58"/>
      <c r="U62" s="45"/>
      <c r="V62" s="46" t="s">
        <v>20</v>
      </c>
      <c r="W62" s="61" t="s">
        <v>151</v>
      </c>
      <c r="X62" s="82" t="s">
        <v>155</v>
      </c>
    </row>
    <row r="63">
      <c r="A63" s="106">
        <v>51</v>
      </c>
      <c r="B63" s="31" t="s">
        <v>41</v>
      </c>
      <c r="C63" s="32" t="s">
        <v>156</v>
      </c>
      <c r="D63" s="33" t="s">
        <v>16</v>
      </c>
      <c r="E63" s="15">
        <f>"D1–C2 "&amp;T26&amp;"-"&amp;T20</f>
      </c>
      <c r="F63" s="14"/>
      <c r="G63" s="19"/>
      <c r="H63" s="14"/>
      <c r="I63" s="19"/>
      <c r="J63" s="53"/>
      <c r="K63" s="107">
        <f t="shared" si="40"/>
      </c>
      <c r="L63" s="115"/>
      <c r="M63" s="55" t="s">
        <v>18</v>
      </c>
      <c r="N63" s="116"/>
      <c r="O63" s="110"/>
      <c r="P63" s="110"/>
      <c r="Q63" s="111"/>
      <c r="R63" s="28"/>
      <c r="S63" s="112"/>
      <c r="T63" s="58"/>
      <c r="U63" s="45"/>
      <c r="V63" s="57" t="s">
        <v>20</v>
      </c>
      <c r="W63" s="117" t="s">
        <v>151</v>
      </c>
    </row>
    <row r="64">
      <c r="A64" s="106">
        <v>52</v>
      </c>
      <c r="B64" s="31" t="s">
        <v>14</v>
      </c>
      <c r="C64" s="32" t="s">
        <v>156</v>
      </c>
      <c r="D64" s="33" t="s">
        <v>25</v>
      </c>
      <c r="E64" s="15">
        <f>"B1–A2 "&amp;T12&amp;"-"&amp;T6</f>
      </c>
      <c r="F64" s="14"/>
      <c r="G64" s="19"/>
      <c r="H64" s="14"/>
      <c r="I64" s="19"/>
      <c r="J64" s="53"/>
      <c r="K64" s="107">
        <f t="shared" si="40"/>
      </c>
      <c r="L64" s="115"/>
      <c r="M64" s="55" t="s">
        <v>18</v>
      </c>
      <c r="N64" s="116"/>
      <c r="O64" s="110"/>
      <c r="P64" s="110"/>
      <c r="Q64" s="118"/>
      <c r="R64" s="15"/>
      <c r="S64" s="20"/>
      <c r="T64" s="119"/>
      <c r="U64" s="45"/>
      <c r="V64" s="57" t="s">
        <v>20</v>
      </c>
      <c r="W64" s="117" t="s">
        <v>151</v>
      </c>
      <c r="X64" s="85" t="s">
        <v>159</v>
      </c>
    </row>
    <row r="65">
      <c r="A65" s="106">
        <v>53</v>
      </c>
      <c r="B65" s="31" t="s">
        <v>55</v>
      </c>
      <c r="C65" s="32" t="s">
        <v>160</v>
      </c>
      <c r="D65" s="33" t="s">
        <v>16</v>
      </c>
      <c r="E65" s="31">
        <f>"E1–F2 "&amp;T33&amp;"-"&amp;T41</f>
      </c>
      <c r="F65" s="14"/>
      <c r="G65" s="19"/>
      <c r="H65" s="14"/>
      <c r="I65" s="19"/>
      <c r="J65" s="53"/>
      <c r="K65" s="107">
        <f t="shared" si="40"/>
      </c>
      <c r="L65" s="115"/>
      <c r="M65" s="55" t="s">
        <v>18</v>
      </c>
      <c r="N65" s="116"/>
      <c r="O65" s="110"/>
      <c r="P65" s="110"/>
      <c r="Q65" s="111"/>
      <c r="R65" s="28"/>
      <c r="S65" s="112"/>
      <c r="T65" s="58"/>
      <c r="U65" s="45"/>
      <c r="V65" s="113" t="s">
        <v>20</v>
      </c>
      <c r="W65" s="114" t="s">
        <v>151</v>
      </c>
      <c r="X65" s="87" t="s">
        <v>163</v>
      </c>
    </row>
    <row r="66">
      <c r="A66" s="106">
        <v>54</v>
      </c>
      <c r="B66" s="31" t="s">
        <v>14</v>
      </c>
      <c r="C66" s="32" t="s">
        <v>160</v>
      </c>
      <c r="D66" s="33" t="s">
        <v>25</v>
      </c>
      <c r="E66" s="31">
        <f>"G1–H2 "&amp;T47&amp;"-"&amp;T55</f>
      </c>
      <c r="F66" s="14"/>
      <c r="G66" s="19"/>
      <c r="H66" s="14"/>
      <c r="I66" s="19"/>
      <c r="J66" s="53"/>
      <c r="K66" s="120">
        <f t="shared" si="40"/>
      </c>
      <c r="L66" s="55"/>
      <c r="M66" s="55" t="s">
        <v>18</v>
      </c>
      <c r="N66" s="55"/>
      <c r="O66" s="20"/>
      <c r="P66" s="110"/>
      <c r="Q66" s="111"/>
      <c r="R66" s="28"/>
      <c r="S66" s="112"/>
      <c r="T66" s="58"/>
      <c r="U66" s="45"/>
      <c r="V66" s="46" t="s">
        <v>20</v>
      </c>
      <c r="W66" s="61" t="s">
        <v>151</v>
      </c>
      <c r="X66" s="87" t="s">
        <v>166</v>
      </c>
    </row>
    <row r="67">
      <c r="A67" s="106">
        <v>55</v>
      </c>
      <c r="B67" s="31" t="s">
        <v>29</v>
      </c>
      <c r="C67" s="32" t="s">
        <v>167</v>
      </c>
      <c r="D67" s="33" t="s">
        <v>16</v>
      </c>
      <c r="E67" s="31">
        <f>"F1–E2 "&amp;T40&amp;"-"&amp;T34</f>
      </c>
      <c r="F67" s="14"/>
      <c r="G67" s="19"/>
      <c r="H67" s="14"/>
      <c r="I67" s="19"/>
      <c r="J67" s="53"/>
      <c r="K67" s="107">
        <f t="shared" si="40"/>
      </c>
      <c r="L67" s="115"/>
      <c r="M67" s="55" t="s">
        <v>18</v>
      </c>
      <c r="N67" s="116"/>
      <c r="O67" s="110"/>
      <c r="P67" s="110"/>
      <c r="Q67" s="111"/>
      <c r="R67" s="28"/>
      <c r="S67" s="112"/>
      <c r="T67" s="58"/>
      <c r="U67" s="45"/>
      <c r="V67" s="57" t="s">
        <v>20</v>
      </c>
      <c r="W67" s="117" t="s">
        <v>151</v>
      </c>
    </row>
    <row r="68">
      <c r="A68" s="90">
        <v>56</v>
      </c>
      <c r="B68" s="91" t="s">
        <v>24</v>
      </c>
      <c r="C68" s="32" t="s">
        <v>167</v>
      </c>
      <c r="D68" s="33" t="s">
        <v>25</v>
      </c>
      <c r="E68" s="121">
        <f>"H1–G2 "&amp;T54&amp;"-"&amp;T48</f>
      </c>
      <c r="F68" s="25"/>
      <c r="G68" s="26"/>
      <c r="H68" s="25"/>
      <c r="I68" s="26"/>
      <c r="J68" s="67"/>
      <c r="K68" s="122">
        <f t="shared" si="40"/>
      </c>
      <c r="L68" s="123"/>
      <c r="M68" s="124" t="s">
        <v>18</v>
      </c>
      <c r="N68" s="125"/>
      <c r="O68" s="110"/>
      <c r="P68" s="110"/>
      <c r="Q68" s="118"/>
      <c r="R68" s="15"/>
      <c r="S68" s="20"/>
      <c r="T68" s="119"/>
      <c r="U68" s="45"/>
      <c r="V68" s="57" t="s">
        <v>20</v>
      </c>
      <c r="W68" s="117" t="s">
        <v>151</v>
      </c>
    </row>
    <row r="69">
      <c r="A69" s="126"/>
      <c r="B69" s="15"/>
      <c r="C69" s="14"/>
      <c r="D69" s="14"/>
      <c r="E69" s="15"/>
      <c r="F69" s="14"/>
      <c r="G69" s="19"/>
      <c r="H69" s="14"/>
      <c r="I69" s="19"/>
      <c r="J69" s="17"/>
      <c r="K69" s="15"/>
      <c r="L69" s="15"/>
      <c r="M69" s="14"/>
      <c r="N69" s="15"/>
      <c r="O69" s="15"/>
      <c r="P69" s="15"/>
      <c r="Q69" s="28"/>
      <c r="R69" s="28"/>
      <c r="S69" s="17"/>
      <c r="T69" s="15"/>
      <c r="U69" s="21"/>
      <c r="V69" s="21"/>
      <c r="W69" s="17"/>
    </row>
    <row r="70">
      <c r="A70" s="102" t="s">
        <v>171</v>
      </c>
      <c r="B70" s="103"/>
      <c r="C70" s="25"/>
      <c r="D70" s="25"/>
      <c r="E70" s="127"/>
      <c r="F70" s="24"/>
      <c r="G70" s="26"/>
      <c r="H70" s="25"/>
      <c r="I70" s="26"/>
      <c r="J70" s="27"/>
      <c r="K70" s="24"/>
      <c r="L70" s="15"/>
      <c r="M70" s="14"/>
      <c r="N70" s="15"/>
      <c r="O70" s="15"/>
      <c r="P70" s="15"/>
      <c r="Q70" s="28"/>
      <c r="R70" s="28"/>
      <c r="S70" s="104"/>
      <c r="T70" s="48" t="s">
        <v>172</v>
      </c>
      <c r="U70" s="21"/>
      <c r="V70" s="21"/>
      <c r="W70" s="17"/>
    </row>
    <row r="71">
      <c r="A71" s="106">
        <v>57</v>
      </c>
      <c r="B71" s="31" t="s">
        <v>47</v>
      </c>
      <c r="C71" s="32" t="s">
        <v>173</v>
      </c>
      <c r="D71" s="33" t="s">
        <v>16</v>
      </c>
      <c r="E71" s="31">
        <f>"Vinnarna 53–54 "&amp;T65&amp;"-"&amp;T66</f>
      </c>
      <c r="F71" s="14"/>
      <c r="G71" s="19"/>
      <c r="H71" s="14"/>
      <c r="I71" s="19"/>
      <c r="J71" s="53"/>
      <c r="K71" s="14">
        <f>IF(AND(L71="",N71=""),"",IF(L71&gt;N71,1,IF(L71=N71,"X",2)))</f>
      </c>
      <c r="L71" s="108"/>
      <c r="M71" s="43" t="s">
        <v>18</v>
      </c>
      <c r="N71" s="109"/>
      <c r="O71" s="110"/>
      <c r="P71" s="110"/>
      <c r="Q71" s="111"/>
      <c r="R71" s="28"/>
      <c r="S71" s="112"/>
      <c r="T71" s="58"/>
      <c r="U71" s="45"/>
      <c r="V71" s="46" t="s">
        <v>20</v>
      </c>
      <c r="W71" s="61" t="s">
        <v>174</v>
      </c>
    </row>
    <row r="72">
      <c r="A72" s="106">
        <v>58</v>
      </c>
      <c r="B72" s="31" t="s">
        <v>14</v>
      </c>
      <c r="C72" s="32" t="s">
        <v>173</v>
      </c>
      <c r="D72" s="33" t="s">
        <v>25</v>
      </c>
      <c r="E72" s="31">
        <f>"Vinnarna 49–50 "&amp;T61&amp;"-"&amp;T62</f>
      </c>
      <c r="F72" s="14"/>
      <c r="G72" s="19"/>
      <c r="H72" s="14"/>
      <c r="I72" s="19"/>
      <c r="J72" s="53"/>
      <c r="K72" s="120">
        <f>IF(AND(L72="",N72=""),"",IF(L72&gt;N72,1,IF(L72=N72,"X",2)))</f>
      </c>
      <c r="L72" s="55"/>
      <c r="M72" s="55" t="s">
        <v>18</v>
      </c>
      <c r="N72" s="55"/>
      <c r="O72" s="110"/>
      <c r="P72" s="110"/>
      <c r="Q72" s="110"/>
      <c r="R72" s="20"/>
      <c r="S72" s="112"/>
      <c r="T72" s="58"/>
      <c r="U72" s="45"/>
      <c r="V72" s="57" t="s">
        <v>20</v>
      </c>
      <c r="W72" s="61" t="s">
        <v>174</v>
      </c>
      <c r="X72" s="87" t="s">
        <v>175</v>
      </c>
    </row>
    <row r="73">
      <c r="A73" s="106">
        <v>59</v>
      </c>
      <c r="B73" s="31" t="s">
        <v>24</v>
      </c>
      <c r="C73" s="32" t="s">
        <v>176</v>
      </c>
      <c r="D73" s="33" t="s">
        <v>16</v>
      </c>
      <c r="E73" s="31">
        <f>"Vinnarna 52–51 "&amp;T64&amp;"-"&amp;T63</f>
      </c>
      <c r="F73" s="14"/>
      <c r="G73" s="19"/>
      <c r="H73" s="14"/>
      <c r="I73" s="19"/>
      <c r="J73" s="53"/>
      <c r="K73" s="14">
        <f>IF(AND(L73="",N73=""),"",IF(L73&gt;N73,1,IF(L73=N73,"X",2)))</f>
      </c>
      <c r="L73" s="115"/>
      <c r="M73" s="55" t="s">
        <v>18</v>
      </c>
      <c r="N73" s="116"/>
      <c r="O73" s="110"/>
      <c r="P73" s="110"/>
      <c r="Q73" s="111"/>
      <c r="R73" s="28"/>
      <c r="S73" s="112"/>
      <c r="T73" s="58"/>
      <c r="U73" s="45"/>
      <c r="V73" s="46" t="s">
        <v>20</v>
      </c>
      <c r="W73" s="61" t="s">
        <v>174</v>
      </c>
      <c r="X73" s="87" t="s">
        <v>177</v>
      </c>
    </row>
    <row r="74">
      <c r="A74" s="90">
        <v>60</v>
      </c>
      <c r="B74" s="91" t="s">
        <v>14</v>
      </c>
      <c r="C74" s="92" t="s">
        <v>176</v>
      </c>
      <c r="D74" s="33" t="s">
        <v>25</v>
      </c>
      <c r="E74" s="91">
        <f>"Vinnarna 55–56 "&amp;T67&amp;"-"&amp;T68</f>
      </c>
      <c r="F74" s="25"/>
      <c r="G74" s="26"/>
      <c r="H74" s="25"/>
      <c r="I74" s="26"/>
      <c r="J74" s="67"/>
      <c r="K74" s="25">
        <f>IF(AND(L74="",N74=""),"",IF(L74&gt;N74,1,IF(L74=N74,"X",2)))</f>
      </c>
      <c r="L74" s="123"/>
      <c r="M74" s="124" t="s">
        <v>18</v>
      </c>
      <c r="N74" s="125"/>
      <c r="O74" s="110"/>
      <c r="P74" s="110"/>
      <c r="Q74" s="110"/>
      <c r="R74" s="20"/>
      <c r="S74" s="112"/>
      <c r="T74" s="58"/>
      <c r="U74" s="45"/>
      <c r="V74" s="57" t="s">
        <v>20</v>
      </c>
      <c r="W74" s="61" t="s">
        <v>174</v>
      </c>
    </row>
    <row r="75">
      <c r="A75" s="126"/>
      <c r="B75" s="15"/>
      <c r="C75" s="14"/>
      <c r="D75" s="14"/>
      <c r="E75" s="15"/>
      <c r="F75" s="14"/>
      <c r="G75" s="19"/>
      <c r="H75" s="14"/>
      <c r="I75" s="19"/>
      <c r="J75" s="17"/>
      <c r="K75" s="15"/>
      <c r="L75" s="15"/>
      <c r="M75" s="14"/>
      <c r="N75" s="15"/>
      <c r="O75" s="15"/>
      <c r="P75" s="15"/>
      <c r="Q75" s="28"/>
      <c r="R75" s="28"/>
      <c r="S75" s="17"/>
      <c r="T75" s="15"/>
      <c r="U75" s="21"/>
      <c r="V75" s="21"/>
      <c r="W75" s="17"/>
    </row>
    <row r="76">
      <c r="A76" s="102" t="s">
        <v>178</v>
      </c>
      <c r="B76" s="103"/>
      <c r="C76" s="25"/>
      <c r="D76" s="25"/>
      <c r="E76" s="24"/>
      <c r="F76" s="25"/>
      <c r="G76" s="26"/>
      <c r="H76" s="25"/>
      <c r="I76" s="26"/>
      <c r="J76" s="27"/>
      <c r="K76" s="24"/>
      <c r="L76" s="24"/>
      <c r="M76" s="14"/>
      <c r="N76" s="15"/>
      <c r="O76" s="15"/>
      <c r="P76" s="15"/>
      <c r="Q76" s="28"/>
      <c r="R76" s="28"/>
      <c r="S76" s="104"/>
      <c r="T76" s="48" t="s">
        <v>179</v>
      </c>
      <c r="U76" s="21"/>
      <c r="V76" s="21"/>
      <c r="W76" s="17"/>
    </row>
    <row r="77">
      <c r="A77" s="106">
        <v>61</v>
      </c>
      <c r="B77" s="31" t="s">
        <v>24</v>
      </c>
      <c r="C77" s="32" t="s">
        <v>180</v>
      </c>
      <c r="D77" s="33" t="s">
        <v>25</v>
      </c>
      <c r="E77" s="31">
        <f>"Vinnarna 58–57 "&amp;T72&amp;"-"&amp;T71</f>
      </c>
      <c r="F77" s="14"/>
      <c r="G77" s="19"/>
      <c r="H77" s="14"/>
      <c r="I77" s="19"/>
      <c r="J77" s="53"/>
      <c r="K77" s="14">
        <f>IF(AND(L77="",N77=""),"",IF(L77&gt;N77,1,IF(L77=N77,"X",2)))</f>
      </c>
      <c r="L77" s="108"/>
      <c r="M77" s="43" t="s">
        <v>18</v>
      </c>
      <c r="N77" s="109"/>
      <c r="O77" s="110"/>
      <c r="P77" s="110"/>
      <c r="Q77" s="111"/>
      <c r="R77" s="28"/>
      <c r="S77" s="112"/>
      <c r="T77" s="58"/>
      <c r="U77" s="45"/>
      <c r="V77" s="46" t="s">
        <v>20</v>
      </c>
      <c r="W77" s="61" t="s">
        <v>181</v>
      </c>
      <c r="X77" s="87" t="s">
        <v>182</v>
      </c>
    </row>
    <row r="78">
      <c r="A78" s="90">
        <v>62</v>
      </c>
      <c r="B78" s="91" t="s">
        <v>55</v>
      </c>
      <c r="C78" s="92" t="s">
        <v>183</v>
      </c>
      <c r="D78" s="33" t="s">
        <v>25</v>
      </c>
      <c r="E78" s="91">
        <f>"Vinnarna 59–60 "&amp;T73&amp;"-"&amp;T74</f>
      </c>
      <c r="F78" s="25"/>
      <c r="G78" s="26"/>
      <c r="H78" s="25"/>
      <c r="I78" s="26"/>
      <c r="J78" s="67"/>
      <c r="K78" s="25">
        <f>IF(AND(L78="",N78=""),"",IF(L78&gt;N78,1,IF(L78=N78,"X",2)))</f>
      </c>
      <c r="L78" s="123"/>
      <c r="M78" s="124" t="s">
        <v>18</v>
      </c>
      <c r="N78" s="125"/>
      <c r="O78" s="110"/>
      <c r="P78" s="110"/>
      <c r="Q78" s="110"/>
      <c r="R78" s="20"/>
      <c r="S78" s="112"/>
      <c r="T78" s="58"/>
      <c r="U78" s="45"/>
      <c r="V78" s="57" t="s">
        <v>20</v>
      </c>
      <c r="W78" s="117" t="s">
        <v>181</v>
      </c>
      <c r="X78" s="87" t="s">
        <v>184</v>
      </c>
    </row>
    <row r="79">
      <c r="A79" s="126"/>
      <c r="B79" s="15"/>
      <c r="C79" s="14"/>
      <c r="D79" s="14"/>
      <c r="E79" s="15"/>
      <c r="F79" s="14"/>
      <c r="G79" s="19"/>
      <c r="H79" s="14"/>
      <c r="I79" s="19"/>
      <c r="J79" s="17"/>
      <c r="K79" s="15"/>
      <c r="L79" s="15"/>
      <c r="M79" s="14"/>
      <c r="N79" s="15"/>
      <c r="O79" s="15"/>
      <c r="P79" s="15"/>
      <c r="Q79" s="28"/>
      <c r="R79" s="28"/>
      <c r="S79" s="17"/>
      <c r="T79" s="15"/>
      <c r="U79" s="21"/>
      <c r="V79" s="21"/>
      <c r="W79" s="17"/>
    </row>
    <row r="80">
      <c r="A80" s="102" t="s">
        <v>185</v>
      </c>
      <c r="B80" s="103"/>
      <c r="C80" s="124"/>
      <c r="D80" s="25"/>
      <c r="E80" s="24"/>
      <c r="F80" s="128"/>
      <c r="G80" s="26"/>
      <c r="H80" s="25"/>
      <c r="I80" s="26"/>
      <c r="J80" s="27"/>
      <c r="K80" s="24"/>
      <c r="L80" s="24"/>
      <c r="M80" s="25"/>
      <c r="N80" s="24"/>
      <c r="O80" s="15"/>
      <c r="P80" s="15"/>
      <c r="Q80" s="28"/>
      <c r="R80" s="28"/>
      <c r="S80" s="104"/>
      <c r="T80" s="48" t="s">
        <v>186</v>
      </c>
      <c r="U80" s="21"/>
      <c r="V80" s="21"/>
      <c r="W80" s="17"/>
    </row>
    <row r="81">
      <c r="A81" s="129">
        <v>63</v>
      </c>
      <c r="B81" s="130" t="s">
        <v>47</v>
      </c>
      <c r="C81" s="131" t="s">
        <v>187</v>
      </c>
      <c r="D81" s="33" t="s">
        <v>25</v>
      </c>
      <c r="E81" s="130" t="s">
        <v>188</v>
      </c>
      <c r="F81" s="72"/>
      <c r="G81" s="73"/>
      <c r="H81" s="72"/>
      <c r="I81" s="73"/>
      <c r="J81" s="132" t="s">
        <v>19</v>
      </c>
      <c r="K81" s="133"/>
      <c r="L81" s="130"/>
      <c r="M81" s="134" t="s">
        <v>18</v>
      </c>
      <c r="N81" s="130"/>
      <c r="O81" s="20"/>
      <c r="P81" s="110"/>
      <c r="Q81" s="110"/>
      <c r="R81" s="20"/>
      <c r="S81" s="112"/>
      <c r="T81" s="58"/>
      <c r="U81" s="45"/>
      <c r="V81" s="46" t="s">
        <v>20</v>
      </c>
      <c r="W81" s="61" t="s">
        <v>181</v>
      </c>
      <c r="X81" s="87" t="s">
        <v>189</v>
      </c>
    </row>
    <row r="82">
      <c r="A82" s="126"/>
      <c r="B82" s="15"/>
      <c r="C82" s="14"/>
      <c r="D82" s="14"/>
      <c r="E82" s="15"/>
      <c r="F82" s="14"/>
      <c r="G82" s="19"/>
      <c r="H82" s="14"/>
      <c r="I82" s="19"/>
      <c r="J82" s="17"/>
      <c r="K82" s="15"/>
      <c r="L82" s="15"/>
      <c r="M82" s="15"/>
      <c r="N82" s="15"/>
      <c r="O82" s="15"/>
      <c r="P82" s="15"/>
      <c r="Q82" s="28"/>
      <c r="R82" s="28"/>
      <c r="S82" s="17"/>
      <c r="T82" s="15"/>
      <c r="U82" s="21"/>
      <c r="V82" s="21"/>
      <c r="W82" s="17"/>
    </row>
    <row r="83">
      <c r="A83" s="102" t="s">
        <v>190</v>
      </c>
      <c r="B83" s="103"/>
      <c r="C83" s="124"/>
      <c r="D83" s="25"/>
      <c r="E83" s="24"/>
      <c r="F83" s="14"/>
      <c r="G83" s="19"/>
      <c r="H83" s="14"/>
      <c r="I83" s="19"/>
      <c r="J83" s="27"/>
      <c r="K83" s="24"/>
      <c r="L83" s="24"/>
      <c r="M83" s="25"/>
      <c r="N83" s="24"/>
      <c r="O83" s="15"/>
      <c r="P83" s="15"/>
      <c r="Q83" s="28"/>
      <c r="R83" s="28"/>
      <c r="S83" s="104"/>
      <c r="T83" s="48" t="s">
        <v>191</v>
      </c>
      <c r="U83" s="21"/>
      <c r="V83" s="21"/>
      <c r="W83" s="17"/>
    </row>
    <row r="84">
      <c r="A84" s="129">
        <v>64</v>
      </c>
      <c r="B84" s="130" t="s">
        <v>14</v>
      </c>
      <c r="C84" s="131" t="s">
        <v>192</v>
      </c>
      <c r="D84" s="33" t="s">
        <v>25</v>
      </c>
      <c r="E84" s="130">
        <f>"Vinnarna i semifinalerna "&amp;T77&amp;"-"&amp;T78</f>
      </c>
      <c r="F84" s="72"/>
      <c r="G84" s="73"/>
      <c r="H84" s="72"/>
      <c r="I84" s="73"/>
      <c r="J84" s="132" t="s">
        <v>27</v>
      </c>
      <c r="K84" s="133"/>
      <c r="L84" s="130"/>
      <c r="M84" s="134" t="s">
        <v>18</v>
      </c>
      <c r="N84" s="130"/>
      <c r="O84" s="20"/>
      <c r="P84" s="110"/>
      <c r="Q84" s="110"/>
      <c r="R84" s="20"/>
      <c r="S84" s="112"/>
      <c r="T84" s="58"/>
      <c r="U84" s="45"/>
      <c r="V84" s="46" t="s">
        <v>20</v>
      </c>
      <c r="W84" s="61" t="s">
        <v>193</v>
      </c>
      <c r="X84" s="87" t="s">
        <v>194</v>
      </c>
    </row>
    <row r="85">
      <c r="A85" s="126"/>
      <c r="B85" s="15"/>
      <c r="C85" s="14"/>
      <c r="D85" s="14"/>
      <c r="E85" s="15"/>
      <c r="F85" s="14"/>
      <c r="G85" s="19"/>
      <c r="H85" s="14"/>
      <c r="I85" s="19"/>
      <c r="J85" s="17"/>
      <c r="K85" s="15"/>
      <c r="L85" s="15"/>
      <c r="M85" s="15"/>
      <c r="N85" s="15"/>
      <c r="O85" s="15"/>
      <c r="P85" s="15"/>
      <c r="Q85" s="28"/>
      <c r="R85" s="28"/>
      <c r="S85" s="17"/>
      <c r="T85" s="15"/>
      <c r="U85" s="21"/>
      <c r="V85" s="21"/>
      <c r="W85" s="17"/>
    </row>
    <row r="86">
      <c r="A86" s="146"/>
      <c r="B86" s="147"/>
      <c r="C86" s="138"/>
      <c r="D86" s="138"/>
      <c r="E86" s="147"/>
      <c r="F86" s="138"/>
      <c r="G86" s="139"/>
      <c r="H86" s="138"/>
      <c r="I86" s="140"/>
      <c r="J86" s="12"/>
      <c r="K86" s="48"/>
      <c r="L86" s="48"/>
      <c r="M86" s="48"/>
      <c r="N86" s="48"/>
      <c r="O86" s="48"/>
      <c r="P86" s="48"/>
      <c r="Q86" s="48"/>
      <c r="R86" s="48"/>
      <c r="S86" s="12"/>
      <c r="T86" s="93" t="s">
        <v>196</v>
      </c>
      <c r="U86" s="94">
        <f>SUM(U30:U85)</f>
      </c>
      <c r="V86" s="141" t="s">
        <v>20</v>
      </c>
      <c r="W86" s="96" t="s">
        <v>197</v>
      </c>
    </row>
  </sheetData>
  <sheetProtection selectLockedCells="1" selectUnlockedCells="1"/>
  <mergeCells>
    <mergeCell ref="G2:I2"/>
    <mergeCell ref="K2:N2"/>
    <mergeCell ref="Q2:R2"/>
    <mergeCell ref="U2:V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Roman,Normal"&amp;12Sida &amp;P</oddFooter>
  </headerFooter>
  <rowBreaks count="1" manualBreakCount="1">
    <brk id="44" max="104857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Jan Lundholm</vt:lpstr>
      <vt:lpstr>Daniel Sagrera</vt:lpstr>
      <vt:lpstr>Denise Hansson</vt:lpstr>
      <vt:lpstr>Gustav Lange</vt:lpstr>
      <vt:lpstr>Jonas Eriksson</vt:lpstr>
      <vt:lpstr>Markus Elffors</vt:lpstr>
      <vt:lpstr>Peter Revell</vt:lpstr>
      <vt:lpstr>Facit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Quijote</dc:creator>
  <cp:lastModifiedBy>Don Quijote</cp:lastModifiedBy>
  <dcterms:created xsi:type="dcterms:W3CDTF">2012-05-16T23:24:16Z</dcterms:created>
  <dcterms:modified xsi:type="dcterms:W3CDTF">2012-05-18T22:23:21Z</dcterms:modified>
</cp:coreProperties>
</file>