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2408C131-C6CF-49DD-A0A9-EB60B3AF658E}"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1" i="1" l="1"/>
  <c r="M91" i="1"/>
  <c r="AI90" i="1"/>
  <c r="AJ90" i="1"/>
  <c r="AK90" i="1"/>
  <c r="AL90" i="1"/>
  <c r="AM90" i="1"/>
  <c r="AN90" i="1"/>
  <c r="AH90" i="1"/>
  <c r="AG90" i="1"/>
  <c r="AF90" i="1"/>
  <c r="AE90" i="1"/>
  <c r="AD90" i="1"/>
  <c r="AC90" i="1"/>
  <c r="AB90" i="1"/>
  <c r="C237" i="4"/>
  <c r="D237" i="4"/>
  <c r="E237" i="4"/>
  <c r="F237" i="4"/>
  <c r="G237" i="4"/>
  <c r="H237" i="4"/>
  <c r="B237" i="4"/>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30" i="4"/>
  <c r="D230" i="4"/>
  <c r="E230" i="4"/>
  <c r="F230" i="4"/>
  <c r="G230" i="4"/>
  <c r="H230" i="4"/>
  <c r="B230" i="4"/>
  <c r="C229" i="4"/>
  <c r="D229" i="4"/>
  <c r="E229" i="4"/>
  <c r="F229" i="4"/>
  <c r="G229" i="4"/>
  <c r="H229" i="4"/>
  <c r="B229" i="4"/>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D219" i="4"/>
  <c r="F219" i="4"/>
  <c r="H219" i="4"/>
  <c r="C218" i="4"/>
  <c r="C219" i="4" s="1"/>
  <c r="D218" i="4"/>
  <c r="E218" i="4"/>
  <c r="E219" i="4" s="1"/>
  <c r="F218" i="4"/>
  <c r="G218" i="4"/>
  <c r="G219" i="4" s="1"/>
  <c r="H218" i="4"/>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E209" i="4" l="1"/>
  <c r="E210" i="4" s="1"/>
  <c r="C209" i="4"/>
  <c r="C210" i="4" s="1"/>
  <c r="AI77" i="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D204" i="4"/>
  <c r="C204" i="4"/>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<sst xmlns="http://schemas.openxmlformats.org/spreadsheetml/2006/main" count="4227" uniqueCount="560">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</sst>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37"/>
  <sheetViews>
    <sheetView workbookViewId="0">
      <pane ySplit="1" topLeftCell="A223" activePane="bottomLeft" state="frozen"/>
      <selection pane="bottomLeft" activeCell="B237" sqref="B237:H237"/>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452</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307</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65</v>
      </c>
      <c r="B36">
        <v>200</v>
      </c>
      <c r="C36">
        <v>1</v>
      </c>
      <c r="D36">
        <v>0</v>
      </c>
      <c r="E36">
        <v>4</v>
      </c>
      <c r="F36">
        <v>44</v>
      </c>
      <c r="G36">
        <v>1</v>
      </c>
      <c r="H36">
        <v>0</v>
      </c>
    </row>
    <row r="37" spans="1:8" x14ac:dyDescent="0.25">
      <c r="A37" s="16" t="s">
        <v>181</v>
      </c>
      <c r="B37">
        <v>260</v>
      </c>
      <c r="C37">
        <v>18</v>
      </c>
      <c r="D37">
        <v>5</v>
      </c>
      <c r="E37">
        <v>20</v>
      </c>
      <c r="F37">
        <v>5</v>
      </c>
      <c r="G37">
        <v>2</v>
      </c>
      <c r="H37">
        <v>350</v>
      </c>
    </row>
    <row r="38" spans="1:8" x14ac:dyDescent="0.25">
      <c r="A38" s="16" t="s">
        <v>66</v>
      </c>
      <c r="B38">
        <v>31</v>
      </c>
      <c r="C38">
        <v>0.34</v>
      </c>
      <c r="D38">
        <v>0.04</v>
      </c>
      <c r="E38">
        <v>3</v>
      </c>
      <c r="F38">
        <v>6</v>
      </c>
      <c r="G38">
        <v>2</v>
      </c>
      <c r="H38">
        <v>30.03</v>
      </c>
    </row>
    <row r="39" spans="1:8" x14ac:dyDescent="0.25">
      <c r="A39" s="16" t="s">
        <v>67</v>
      </c>
      <c r="B39">
        <v>37</v>
      </c>
      <c r="C39">
        <v>0</v>
      </c>
      <c r="D39">
        <v>0</v>
      </c>
      <c r="E39">
        <v>1</v>
      </c>
      <c r="F39">
        <v>7</v>
      </c>
      <c r="G39">
        <v>2</v>
      </c>
      <c r="H39">
        <v>5</v>
      </c>
    </row>
    <row r="40" spans="1:8" x14ac:dyDescent="0.25">
      <c r="A40" s="16" t="s">
        <v>116</v>
      </c>
      <c r="B40">
        <v>40</v>
      </c>
      <c r="C40">
        <v>0</v>
      </c>
      <c r="D40">
        <v>0</v>
      </c>
      <c r="E40">
        <v>1</v>
      </c>
      <c r="F40">
        <v>10</v>
      </c>
      <c r="G40">
        <v>3</v>
      </c>
      <c r="H40">
        <v>0</v>
      </c>
    </row>
    <row r="41" spans="1:8" x14ac:dyDescent="0.25">
      <c r="A41" s="16" t="s">
        <v>279</v>
      </c>
      <c r="B41">
        <v>27</v>
      </c>
      <c r="C41">
        <v>0</v>
      </c>
      <c r="D41">
        <v>0</v>
      </c>
      <c r="E41">
        <v>1</v>
      </c>
      <c r="F41">
        <v>6</v>
      </c>
      <c r="G41">
        <v>1</v>
      </c>
      <c r="H41">
        <v>2</v>
      </c>
    </row>
    <row r="42" spans="1:8" x14ac:dyDescent="0.25">
      <c r="A42" s="16" t="s">
        <v>68</v>
      </c>
      <c r="B42">
        <v>105</v>
      </c>
      <c r="C42">
        <v>0</v>
      </c>
      <c r="D42">
        <v>0</v>
      </c>
      <c r="E42">
        <v>1</v>
      </c>
      <c r="F42">
        <v>27</v>
      </c>
      <c r="G42">
        <v>3</v>
      </c>
      <c r="H42">
        <v>1</v>
      </c>
    </row>
    <row r="43" spans="1:8" x14ac:dyDescent="0.25">
      <c r="A43" s="16" t="s">
        <v>69</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70</v>
      </c>
      <c r="B44">
        <v>180</v>
      </c>
      <c r="C44">
        <v>3.5</v>
      </c>
      <c r="D44">
        <v>0</v>
      </c>
      <c r="E44">
        <v>24</v>
      </c>
      <c r="F44">
        <v>20</v>
      </c>
      <c r="G44">
        <v>13</v>
      </c>
      <c r="H44">
        <v>0</v>
      </c>
    </row>
    <row r="45" spans="1:8" x14ac:dyDescent="0.25">
      <c r="A45" s="16" t="s">
        <v>71</v>
      </c>
      <c r="B45">
        <v>220</v>
      </c>
      <c r="C45">
        <v>13</v>
      </c>
      <c r="D45">
        <v>7</v>
      </c>
      <c r="E45">
        <v>17</v>
      </c>
      <c r="F45">
        <v>12</v>
      </c>
      <c r="G45">
        <v>3</v>
      </c>
      <c r="H45">
        <v>570</v>
      </c>
    </row>
    <row r="46" spans="1:8" x14ac:dyDescent="0.25">
      <c r="A46" s="16" t="s">
        <v>72</v>
      </c>
      <c r="B46">
        <v>60</v>
      </c>
      <c r="C46">
        <v>1</v>
      </c>
      <c r="D46">
        <v>0</v>
      </c>
      <c r="E46">
        <v>2</v>
      </c>
      <c r="F46">
        <v>12</v>
      </c>
      <c r="G46">
        <v>2</v>
      </c>
      <c r="H46">
        <v>420</v>
      </c>
    </row>
    <row r="47" spans="1:8" x14ac:dyDescent="0.25">
      <c r="A47" s="16" t="s">
        <v>74</v>
      </c>
      <c r="B47">
        <v>104</v>
      </c>
      <c r="C47">
        <v>0</v>
      </c>
      <c r="D47">
        <v>0</v>
      </c>
      <c r="E47">
        <v>1</v>
      </c>
      <c r="F47">
        <v>27</v>
      </c>
      <c r="G47">
        <v>1</v>
      </c>
      <c r="H47">
        <v>3</v>
      </c>
    </row>
    <row r="48" spans="1:8" x14ac:dyDescent="0.25">
      <c r="A48" s="16" t="s">
        <v>75</v>
      </c>
      <c r="B48">
        <v>90</v>
      </c>
      <c r="C48">
        <v>3.5</v>
      </c>
      <c r="D48">
        <v>1</v>
      </c>
      <c r="E48">
        <v>3</v>
      </c>
      <c r="F48">
        <v>12</v>
      </c>
      <c r="G48">
        <v>3</v>
      </c>
      <c r="H48">
        <v>460</v>
      </c>
    </row>
    <row r="49" spans="1:8" x14ac:dyDescent="0.25">
      <c r="A49" s="16" t="s">
        <v>115</v>
      </c>
      <c r="B49">
        <v>20</v>
      </c>
      <c r="C49">
        <v>1.5</v>
      </c>
      <c r="D49">
        <v>1</v>
      </c>
      <c r="E49">
        <v>2</v>
      </c>
      <c r="F49">
        <v>0</v>
      </c>
      <c r="G49">
        <v>0</v>
      </c>
      <c r="H49">
        <v>100</v>
      </c>
    </row>
    <row r="50" spans="1:8" x14ac:dyDescent="0.25">
      <c r="A50" s="16" t="s">
        <v>76</v>
      </c>
      <c r="B50">
        <v>120</v>
      </c>
      <c r="C50">
        <v>14</v>
      </c>
      <c r="D50">
        <v>2</v>
      </c>
      <c r="E50">
        <v>0</v>
      </c>
      <c r="F50">
        <v>0</v>
      </c>
      <c r="G50">
        <v>0</v>
      </c>
      <c r="H50">
        <v>0</v>
      </c>
    </row>
    <row r="51" spans="1:8" x14ac:dyDescent="0.25">
      <c r="A51" s="16" t="s">
        <v>77</v>
      </c>
      <c r="B51">
        <v>190</v>
      </c>
      <c r="C51">
        <v>0</v>
      </c>
      <c r="D51">
        <v>0</v>
      </c>
      <c r="E51">
        <v>6</v>
      </c>
      <c r="F51">
        <v>41</v>
      </c>
      <c r="G51">
        <v>7</v>
      </c>
      <c r="H51">
        <v>1450</v>
      </c>
    </row>
    <row r="52" spans="1:8" x14ac:dyDescent="0.25">
      <c r="A52" s="16" t="s">
        <v>78</v>
      </c>
      <c r="B52">
        <v>107</v>
      </c>
      <c r="C52">
        <v>0</v>
      </c>
      <c r="D52">
        <v>0</v>
      </c>
      <c r="E52">
        <v>1</v>
      </c>
      <c r="F52">
        <v>28</v>
      </c>
      <c r="G52">
        <v>3</v>
      </c>
      <c r="H52">
        <v>3</v>
      </c>
    </row>
    <row r="53" spans="1:8" x14ac:dyDescent="0.25">
      <c r="A53" s="16" t="s">
        <v>79</v>
      </c>
      <c r="B53">
        <v>140</v>
      </c>
      <c r="C53">
        <v>7</v>
      </c>
      <c r="D53">
        <v>5</v>
      </c>
      <c r="E53">
        <v>2</v>
      </c>
      <c r="F53">
        <v>18</v>
      </c>
      <c r="G53">
        <v>2</v>
      </c>
      <c r="H53">
        <v>90</v>
      </c>
    </row>
    <row r="54" spans="1:8" x14ac:dyDescent="0.25">
      <c r="A54" s="16" t="s">
        <v>80</v>
      </c>
      <c r="B54">
        <v>200</v>
      </c>
      <c r="C54">
        <v>9</v>
      </c>
      <c r="D54">
        <v>9</v>
      </c>
      <c r="E54">
        <v>12</v>
      </c>
      <c r="F54">
        <v>1</v>
      </c>
      <c r="G54">
        <v>0</v>
      </c>
      <c r="H54">
        <v>340</v>
      </c>
    </row>
    <row r="55" spans="1:8" x14ac:dyDescent="0.25">
      <c r="A55" s="16" t="s">
        <v>81</v>
      </c>
      <c r="B55">
        <v>340</v>
      </c>
      <c r="C55">
        <v>5</v>
      </c>
      <c r="D55">
        <v>0</v>
      </c>
      <c r="E55">
        <v>17</v>
      </c>
      <c r="F55">
        <v>57</v>
      </c>
      <c r="G55">
        <v>16</v>
      </c>
      <c r="H55">
        <v>1670</v>
      </c>
    </row>
    <row r="56" spans="1:8" x14ac:dyDescent="0.25">
      <c r="A56" s="16" t="s">
        <v>82</v>
      </c>
      <c r="B56">
        <v>150</v>
      </c>
      <c r="C56">
        <v>1</v>
      </c>
      <c r="D56">
        <v>0</v>
      </c>
      <c r="E56">
        <v>3</v>
      </c>
      <c r="F56">
        <v>33</v>
      </c>
      <c r="G56">
        <v>2</v>
      </c>
      <c r="H56">
        <v>280</v>
      </c>
    </row>
    <row r="57" spans="1:8" x14ac:dyDescent="0.25">
      <c r="A57" s="16" t="s">
        <v>91</v>
      </c>
      <c r="B57">
        <v>100</v>
      </c>
      <c r="C57">
        <v>1</v>
      </c>
      <c r="D57">
        <v>0</v>
      </c>
      <c r="E57">
        <v>2</v>
      </c>
      <c r="F57">
        <v>21</v>
      </c>
      <c r="G57">
        <v>2</v>
      </c>
      <c r="H57">
        <v>20</v>
      </c>
    </row>
    <row r="58" spans="1:8" x14ac:dyDescent="0.25">
      <c r="A58" s="16" t="s">
        <v>107</v>
      </c>
      <c r="B58">
        <v>200</v>
      </c>
      <c r="C58">
        <v>13</v>
      </c>
      <c r="D58">
        <v>12</v>
      </c>
      <c r="E58">
        <v>2</v>
      </c>
      <c r="F58">
        <v>22</v>
      </c>
      <c r="G58">
        <v>2</v>
      </c>
      <c r="H58">
        <v>20</v>
      </c>
    </row>
    <row r="59" spans="1:8" x14ac:dyDescent="0.25">
      <c r="A59" s="16" t="s">
        <v>109</v>
      </c>
      <c r="B59">
        <v>160</v>
      </c>
      <c r="C59">
        <v>7</v>
      </c>
      <c r="D59">
        <v>2</v>
      </c>
      <c r="E59">
        <v>2</v>
      </c>
      <c r="F59">
        <v>21</v>
      </c>
      <c r="G59">
        <v>2</v>
      </c>
      <c r="H59">
        <v>0</v>
      </c>
    </row>
    <row r="60" spans="1:8" x14ac:dyDescent="0.25">
      <c r="A60" s="16" t="s">
        <v>110</v>
      </c>
      <c r="B60">
        <f>0.66*160</f>
        <v>105.60000000000001</v>
      </c>
      <c r="C60">
        <f>0.66*7</f>
        <v>4.62</v>
      </c>
      <c r="D60">
        <f>0.66*2</f>
        <v>1.32</v>
      </c>
      <c r="E60">
        <f>0.66*2</f>
        <v>1.32</v>
      </c>
      <c r="F60">
        <f>0.66*21</f>
        <v>13.860000000000001</v>
      </c>
      <c r="G60">
        <f>0.66*2</f>
        <v>1.32</v>
      </c>
      <c r="H60">
        <v>0</v>
      </c>
    </row>
    <row r="61" spans="1:8" x14ac:dyDescent="0.25">
      <c r="A61" s="16" t="s">
        <v>111</v>
      </c>
      <c r="B61">
        <v>330</v>
      </c>
      <c r="C61">
        <v>2.5</v>
      </c>
      <c r="D61">
        <v>0.5</v>
      </c>
      <c r="E61">
        <v>23</v>
      </c>
      <c r="F61">
        <v>61</v>
      </c>
      <c r="G61">
        <v>11</v>
      </c>
      <c r="H61">
        <v>0</v>
      </c>
    </row>
    <row r="62" spans="1:8" x14ac:dyDescent="0.25">
      <c r="A62" s="16" t="s">
        <v>112</v>
      </c>
      <c r="B62">
        <v>90</v>
      </c>
      <c r="C62">
        <v>2</v>
      </c>
      <c r="D62">
        <v>2</v>
      </c>
      <c r="E62">
        <v>3</v>
      </c>
      <c r="F62">
        <v>18</v>
      </c>
      <c r="G62">
        <v>4</v>
      </c>
      <c r="H62">
        <v>500</v>
      </c>
    </row>
    <row r="63" spans="1:8" x14ac:dyDescent="0.25">
      <c r="A63" s="16" t="s">
        <v>120</v>
      </c>
      <c r="B63">
        <v>123</v>
      </c>
      <c r="C63">
        <v>0</v>
      </c>
      <c r="D63">
        <v>0</v>
      </c>
      <c r="E63">
        <v>0</v>
      </c>
      <c r="F63">
        <v>4</v>
      </c>
      <c r="G63">
        <v>0</v>
      </c>
      <c r="H63">
        <v>6</v>
      </c>
    </row>
    <row r="64" spans="1:8" x14ac:dyDescent="0.25">
      <c r="A64" s="16" t="s">
        <v>124</v>
      </c>
      <c r="B64">
        <f>123*5</f>
        <v>615</v>
      </c>
      <c r="C64">
        <v>0</v>
      </c>
      <c r="D64">
        <v>0</v>
      </c>
      <c r="E64">
        <v>0</v>
      </c>
      <c r="F64">
        <f>4*5</f>
        <v>20</v>
      </c>
      <c r="G64">
        <v>0</v>
      </c>
      <c r="H64">
        <f>6*5</f>
        <v>30</v>
      </c>
    </row>
    <row r="65" spans="1:8" x14ac:dyDescent="0.25">
      <c r="A65" s="16" t="s">
        <v>283</v>
      </c>
      <c r="B65">
        <v>5</v>
      </c>
      <c r="C65">
        <v>0</v>
      </c>
      <c r="D65">
        <v>0</v>
      </c>
      <c r="E65">
        <v>0</v>
      </c>
      <c r="F65">
        <v>1</v>
      </c>
      <c r="G65">
        <v>0</v>
      </c>
      <c r="H65">
        <v>0</v>
      </c>
    </row>
    <row r="66" spans="1:8" x14ac:dyDescent="0.25">
      <c r="A66" s="16" t="s">
        <v>122</v>
      </c>
      <c r="B66">
        <v>100</v>
      </c>
      <c r="C66">
        <v>0</v>
      </c>
      <c r="D66">
        <v>0</v>
      </c>
      <c r="E66">
        <v>0</v>
      </c>
      <c r="F66">
        <v>25</v>
      </c>
      <c r="G66">
        <v>2</v>
      </c>
      <c r="H66">
        <v>0</v>
      </c>
    </row>
    <row r="67" spans="1:8" x14ac:dyDescent="0.25">
      <c r="A67" s="16" t="s">
        <v>123</v>
      </c>
      <c r="B67">
        <v>200</v>
      </c>
      <c r="C67">
        <v>0</v>
      </c>
      <c r="D67">
        <v>0</v>
      </c>
      <c r="E67">
        <v>0</v>
      </c>
      <c r="F67">
        <v>50</v>
      </c>
      <c r="G67">
        <v>4</v>
      </c>
      <c r="H67">
        <v>0</v>
      </c>
    </row>
    <row r="68" spans="1:8" x14ac:dyDescent="0.25">
      <c r="A68" s="16" t="s">
        <v>134</v>
      </c>
      <c r="B68">
        <v>42</v>
      </c>
      <c r="C68">
        <v>0.4</v>
      </c>
      <c r="D68">
        <v>0</v>
      </c>
      <c r="E68">
        <v>1</v>
      </c>
      <c r="F68">
        <v>10</v>
      </c>
      <c r="G68">
        <v>2.2000000000000002</v>
      </c>
      <c r="H68">
        <v>412</v>
      </c>
    </row>
    <row r="69" spans="1:8" x14ac:dyDescent="0.25">
      <c r="A69" s="16" t="s">
        <v>135</v>
      </c>
      <c r="B69">
        <v>22.1</v>
      </c>
      <c r="C69">
        <v>0.2</v>
      </c>
      <c r="D69">
        <v>0</v>
      </c>
      <c r="E69">
        <v>1.1000000000000001</v>
      </c>
      <c r="F69">
        <v>4.8</v>
      </c>
      <c r="G69">
        <v>1.5</v>
      </c>
      <c r="H69">
        <v>6.2</v>
      </c>
    </row>
    <row r="70" spans="1:8" x14ac:dyDescent="0.25">
      <c r="A70" s="16" t="s">
        <v>136</v>
      </c>
      <c r="B70">
        <v>190</v>
      </c>
      <c r="C70">
        <v>18</v>
      </c>
      <c r="D70">
        <v>1.5</v>
      </c>
      <c r="E70">
        <v>4</v>
      </c>
      <c r="F70">
        <v>4</v>
      </c>
      <c r="G70">
        <v>2</v>
      </c>
      <c r="H70">
        <v>0</v>
      </c>
    </row>
    <row r="71" spans="1:8" x14ac:dyDescent="0.25">
      <c r="A71" s="16" t="s">
        <v>137</v>
      </c>
      <c r="B71">
        <v>100</v>
      </c>
      <c r="C71">
        <v>8</v>
      </c>
      <c r="D71">
        <v>5</v>
      </c>
      <c r="E71">
        <v>7</v>
      </c>
      <c r="F71">
        <v>0</v>
      </c>
      <c r="G71">
        <v>0</v>
      </c>
      <c r="H71">
        <v>170</v>
      </c>
    </row>
    <row r="72" spans="1:8" x14ac:dyDescent="0.25">
      <c r="A72" s="16" t="s">
        <v>152</v>
      </c>
      <c r="B72">
        <v>100</v>
      </c>
      <c r="C72">
        <v>8</v>
      </c>
      <c r="D72">
        <v>4.5</v>
      </c>
      <c r="E72">
        <v>5</v>
      </c>
      <c r="F72">
        <v>2</v>
      </c>
      <c r="G72">
        <v>0</v>
      </c>
      <c r="H72">
        <v>360</v>
      </c>
    </row>
    <row r="73" spans="1:8" x14ac:dyDescent="0.25">
      <c r="A73" s="16" t="s">
        <v>155</v>
      </c>
      <c r="B73">
        <v>240</v>
      </c>
      <c r="C73">
        <v>2</v>
      </c>
      <c r="D73">
        <v>0</v>
      </c>
      <c r="E73">
        <v>2</v>
      </c>
      <c r="F73">
        <v>54</v>
      </c>
      <c r="G73">
        <v>1</v>
      </c>
      <c r="H73">
        <v>490</v>
      </c>
    </row>
    <row r="74" spans="1:8" x14ac:dyDescent="0.25">
      <c r="A74" s="16" t="s">
        <v>156</v>
      </c>
      <c r="B74">
        <f>240*6</f>
        <v>1440</v>
      </c>
      <c r="C74">
        <v>12</v>
      </c>
      <c r="D74">
        <v>0</v>
      </c>
      <c r="E74">
        <v>12</v>
      </c>
      <c r="F74">
        <f>54*6</f>
        <v>324</v>
      </c>
      <c r="G74">
        <v>6</v>
      </c>
      <c r="H74">
        <f>490*6</f>
        <v>2940</v>
      </c>
    </row>
    <row r="75" spans="1:8" x14ac:dyDescent="0.25">
      <c r="A75" s="16" t="s">
        <v>158</v>
      </c>
      <c r="B75">
        <v>100</v>
      </c>
      <c r="C75">
        <v>8</v>
      </c>
      <c r="D75">
        <v>4.5</v>
      </c>
      <c r="E75">
        <v>5</v>
      </c>
      <c r="F75">
        <v>2</v>
      </c>
      <c r="G75">
        <v>1</v>
      </c>
      <c r="H75">
        <v>360</v>
      </c>
    </row>
    <row r="76" spans="1:8" x14ac:dyDescent="0.25">
      <c r="A76" s="16" t="s">
        <v>164</v>
      </c>
      <c r="B76">
        <v>130</v>
      </c>
      <c r="C76">
        <v>3</v>
      </c>
      <c r="D76">
        <v>0</v>
      </c>
      <c r="E76">
        <v>3</v>
      </c>
      <c r="F76">
        <v>23</v>
      </c>
      <c r="G76">
        <v>2</v>
      </c>
      <c r="H76">
        <v>620</v>
      </c>
    </row>
    <row r="77" spans="1:8" x14ac:dyDescent="0.25">
      <c r="A77" s="16" t="s">
        <v>170</v>
      </c>
      <c r="B77">
        <v>60</v>
      </c>
      <c r="C77">
        <v>4</v>
      </c>
      <c r="D77">
        <v>2.5</v>
      </c>
      <c r="E77">
        <v>5</v>
      </c>
      <c r="F77">
        <v>1</v>
      </c>
      <c r="G77">
        <v>0</v>
      </c>
      <c r="H77">
        <v>140</v>
      </c>
    </row>
    <row r="78" spans="1:8" x14ac:dyDescent="0.25">
      <c r="A78" s="16" t="s">
        <v>169</v>
      </c>
      <c r="B78">
        <v>80</v>
      </c>
      <c r="C78">
        <v>6</v>
      </c>
      <c r="D78">
        <v>4</v>
      </c>
      <c r="E78">
        <v>5</v>
      </c>
      <c r="F78">
        <v>0</v>
      </c>
      <c r="G78">
        <v>0</v>
      </c>
      <c r="H78">
        <v>130</v>
      </c>
    </row>
    <row r="79" spans="1:8" x14ac:dyDescent="0.25">
      <c r="A79" s="16" t="s">
        <v>173</v>
      </c>
      <c r="B79">
        <v>330</v>
      </c>
      <c r="C79">
        <v>2.5</v>
      </c>
      <c r="D79">
        <v>0.5</v>
      </c>
      <c r="E79">
        <v>23</v>
      </c>
      <c r="F79">
        <v>61</v>
      </c>
      <c r="G79">
        <v>11</v>
      </c>
      <c r="H79">
        <v>0</v>
      </c>
    </row>
    <row r="80" spans="1:8" x14ac:dyDescent="0.25">
      <c r="A80" s="16" t="s">
        <v>174</v>
      </c>
      <c r="B80">
        <v>8</v>
      </c>
      <c r="C80">
        <v>0</v>
      </c>
      <c r="D80">
        <v>0</v>
      </c>
      <c r="E80">
        <v>0.77</v>
      </c>
      <c r="F80">
        <v>1.1000000000000001</v>
      </c>
      <c r="G80">
        <v>0.5</v>
      </c>
      <c r="H80">
        <v>8</v>
      </c>
    </row>
    <row r="81" spans="1:8" x14ac:dyDescent="0.25">
      <c r="A81" s="16" t="s">
        <v>179</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180</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182</v>
      </c>
      <c r="B83">
        <v>118</v>
      </c>
      <c r="C83">
        <v>0</v>
      </c>
      <c r="D83">
        <v>0</v>
      </c>
      <c r="E83">
        <v>2</v>
      </c>
      <c r="F83">
        <v>28</v>
      </c>
      <c r="G83">
        <v>4</v>
      </c>
      <c r="H83">
        <v>9</v>
      </c>
    </row>
    <row r="84" spans="1:8" x14ac:dyDescent="0.25">
      <c r="A84" s="16" t="s">
        <v>192</v>
      </c>
      <c r="B84">
        <v>100</v>
      </c>
      <c r="C84">
        <v>1</v>
      </c>
      <c r="D84">
        <v>0</v>
      </c>
      <c r="E84">
        <v>2</v>
      </c>
      <c r="F84">
        <v>21</v>
      </c>
      <c r="G84">
        <v>2</v>
      </c>
      <c r="H84">
        <v>60</v>
      </c>
    </row>
    <row r="85" spans="1:8" x14ac:dyDescent="0.25">
      <c r="A85" s="16" t="s">
        <v>193</v>
      </c>
      <c r="B85">
        <v>60</v>
      </c>
      <c r="C85">
        <v>5</v>
      </c>
      <c r="D85">
        <v>3.5</v>
      </c>
      <c r="E85">
        <v>1</v>
      </c>
      <c r="F85">
        <v>0</v>
      </c>
      <c r="G85">
        <v>1</v>
      </c>
      <c r="H85">
        <v>15</v>
      </c>
    </row>
    <row r="86" spans="1:8" x14ac:dyDescent="0.25">
      <c r="A86" s="16" t="s">
        <v>254</v>
      </c>
      <c r="B86">
        <v>36</v>
      </c>
      <c r="C86">
        <v>0</v>
      </c>
      <c r="D86">
        <v>0</v>
      </c>
      <c r="E86">
        <v>1</v>
      </c>
      <c r="F86">
        <v>7</v>
      </c>
      <c r="G86">
        <v>1</v>
      </c>
      <c r="H86">
        <v>18</v>
      </c>
    </row>
    <row r="87" spans="1:8" x14ac:dyDescent="0.25">
      <c r="A87" s="16" t="s">
        <v>259</v>
      </c>
      <c r="B87">
        <v>40</v>
      </c>
      <c r="C87">
        <v>3</v>
      </c>
      <c r="D87">
        <v>0</v>
      </c>
      <c r="E87">
        <v>1</v>
      </c>
      <c r="F87">
        <v>2</v>
      </c>
      <c r="G87">
        <v>1</v>
      </c>
      <c r="H87">
        <v>180</v>
      </c>
    </row>
    <row r="88" spans="1:8" x14ac:dyDescent="0.25">
      <c r="A88" s="16" t="s">
        <v>260</v>
      </c>
      <c r="B88">
        <v>200</v>
      </c>
      <c r="C88">
        <v>20</v>
      </c>
      <c r="D88">
        <v>2</v>
      </c>
      <c r="E88">
        <v>5</v>
      </c>
      <c r="F88">
        <v>4</v>
      </c>
      <c r="G88">
        <v>2</v>
      </c>
      <c r="H88">
        <v>0</v>
      </c>
    </row>
    <row r="89" spans="1:8" x14ac:dyDescent="0.25">
      <c r="A89" s="16" t="s">
        <v>368</v>
      </c>
      <c r="B89">
        <v>10</v>
      </c>
      <c r="C89">
        <v>0.5</v>
      </c>
      <c r="D89">
        <v>0</v>
      </c>
      <c r="E89">
        <v>1</v>
      </c>
      <c r="F89">
        <v>3</v>
      </c>
      <c r="G89">
        <v>1</v>
      </c>
      <c r="H89">
        <v>0</v>
      </c>
    </row>
    <row r="90" spans="1:8" x14ac:dyDescent="0.25">
      <c r="A90" s="16" t="s">
        <v>266</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265</v>
      </c>
      <c r="B91">
        <v>330</v>
      </c>
      <c r="C91">
        <v>2.5</v>
      </c>
      <c r="D91">
        <v>0.5</v>
      </c>
      <c r="E91">
        <v>23</v>
      </c>
      <c r="F91">
        <v>61</v>
      </c>
      <c r="G91">
        <v>11</v>
      </c>
      <c r="H91">
        <v>0</v>
      </c>
    </row>
    <row r="92" spans="1:8" x14ac:dyDescent="0.25">
      <c r="A92" s="16" t="s">
        <v>66</v>
      </c>
      <c r="B92">
        <v>31</v>
      </c>
      <c r="C92">
        <v>0.34</v>
      </c>
      <c r="D92">
        <v>0.04</v>
      </c>
      <c r="E92">
        <v>3</v>
      </c>
      <c r="F92">
        <v>6</v>
      </c>
      <c r="G92">
        <v>2</v>
      </c>
      <c r="H92">
        <v>30.03</v>
      </c>
    </row>
    <row r="93" spans="1:8" x14ac:dyDescent="0.25">
      <c r="A93" s="16" t="s">
        <v>67</v>
      </c>
      <c r="B93">
        <v>37</v>
      </c>
      <c r="C93">
        <v>0</v>
      </c>
      <c r="D93">
        <v>0</v>
      </c>
      <c r="E93">
        <v>1</v>
      </c>
      <c r="F93">
        <v>7</v>
      </c>
      <c r="G93">
        <v>2</v>
      </c>
      <c r="H93">
        <v>5</v>
      </c>
    </row>
    <row r="94" spans="1:8" x14ac:dyDescent="0.25">
      <c r="A94" s="16" t="s">
        <v>116</v>
      </c>
      <c r="B94">
        <v>40</v>
      </c>
      <c r="C94">
        <v>0</v>
      </c>
      <c r="D94">
        <v>0</v>
      </c>
      <c r="E94">
        <v>1</v>
      </c>
      <c r="F94">
        <v>10</v>
      </c>
      <c r="G94">
        <v>3</v>
      </c>
      <c r="H94">
        <v>0</v>
      </c>
    </row>
    <row r="95" spans="1:8" x14ac:dyDescent="0.25">
      <c r="A95" s="16" t="s">
        <v>181</v>
      </c>
      <c r="B95">
        <v>260</v>
      </c>
      <c r="C95">
        <v>18</v>
      </c>
      <c r="D95">
        <v>5</v>
      </c>
      <c r="E95">
        <v>20</v>
      </c>
      <c r="F95">
        <v>5</v>
      </c>
      <c r="G95">
        <v>2</v>
      </c>
      <c r="H95">
        <v>350</v>
      </c>
    </row>
    <row r="96" spans="1:8" x14ac:dyDescent="0.25">
      <c r="A96" s="16" t="s">
        <v>267</v>
      </c>
      <c r="B96">
        <v>90</v>
      </c>
      <c r="C96">
        <v>3.5</v>
      </c>
      <c r="D96">
        <v>1</v>
      </c>
      <c r="E96">
        <v>3</v>
      </c>
      <c r="F96">
        <v>12</v>
      </c>
      <c r="G96">
        <v>3</v>
      </c>
      <c r="H96">
        <v>460</v>
      </c>
    </row>
    <row r="97" spans="1:8" x14ac:dyDescent="0.25">
      <c r="A97" s="16" t="s">
        <v>268</v>
      </c>
      <c r="B97">
        <v>60</v>
      </c>
      <c r="C97">
        <v>0</v>
      </c>
      <c r="D97">
        <v>0</v>
      </c>
      <c r="E97">
        <v>0</v>
      </c>
      <c r="F97">
        <v>17</v>
      </c>
      <c r="G97">
        <v>0</v>
      </c>
      <c r="H97">
        <v>0</v>
      </c>
    </row>
    <row r="98" spans="1:8" x14ac:dyDescent="0.25">
      <c r="A98" s="16" t="s">
        <v>275</v>
      </c>
      <c r="B98">
        <v>70</v>
      </c>
      <c r="C98">
        <v>5</v>
      </c>
      <c r="D98">
        <v>3</v>
      </c>
      <c r="E98">
        <v>5</v>
      </c>
      <c r="F98">
        <v>0</v>
      </c>
      <c r="G98">
        <v>0</v>
      </c>
      <c r="H98">
        <v>170</v>
      </c>
    </row>
    <row r="99" spans="1:8" x14ac:dyDescent="0.25">
      <c r="A99" s="16" t="s">
        <v>278</v>
      </c>
      <c r="B99">
        <v>30</v>
      </c>
      <c r="C99">
        <v>0</v>
      </c>
      <c r="D99">
        <v>0</v>
      </c>
      <c r="E99">
        <v>2</v>
      </c>
      <c r="F99">
        <v>6</v>
      </c>
      <c r="G99">
        <v>2</v>
      </c>
      <c r="H99">
        <v>5</v>
      </c>
    </row>
    <row r="100" spans="1:8" x14ac:dyDescent="0.25">
      <c r="A100" s="16" t="s">
        <v>281</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285</v>
      </c>
      <c r="B101">
        <f>122*8/5</f>
        <v>195.2</v>
      </c>
      <c r="C101">
        <v>0</v>
      </c>
      <c r="D101">
        <v>0</v>
      </c>
      <c r="E101">
        <v>0</v>
      </c>
      <c r="F101">
        <f>4*8/5</f>
        <v>6.4</v>
      </c>
      <c r="G101">
        <v>0</v>
      </c>
      <c r="H101">
        <v>0</v>
      </c>
    </row>
    <row r="102" spans="1:8" x14ac:dyDescent="0.25">
      <c r="A102" s="16" t="s">
        <v>286</v>
      </c>
      <c r="B102">
        <f>122*12/5</f>
        <v>292.8</v>
      </c>
      <c r="C102">
        <v>0</v>
      </c>
      <c r="D102">
        <v>0</v>
      </c>
      <c r="E102">
        <v>0</v>
      </c>
      <c r="F102">
        <f>4*12/5</f>
        <v>9.6</v>
      </c>
      <c r="G102">
        <v>0</v>
      </c>
      <c r="H102">
        <v>0</v>
      </c>
    </row>
    <row r="103" spans="1:8" x14ac:dyDescent="0.25">
      <c r="A103" s="16" t="s">
        <v>287</v>
      </c>
      <c r="B103">
        <v>110</v>
      </c>
      <c r="C103">
        <v>0.5</v>
      </c>
      <c r="D103">
        <v>0</v>
      </c>
      <c r="E103">
        <v>2</v>
      </c>
      <c r="F103">
        <v>25</v>
      </c>
      <c r="G103">
        <v>1</v>
      </c>
      <c r="H103">
        <v>310</v>
      </c>
    </row>
    <row r="104" spans="1:8" x14ac:dyDescent="0.25">
      <c r="A104" s="16" t="s">
        <v>288</v>
      </c>
      <c r="B104">
        <f>110*3</f>
        <v>330</v>
      </c>
      <c r="C104">
        <f>3*0.5</f>
        <v>1.5</v>
      </c>
      <c r="D104">
        <v>0</v>
      </c>
      <c r="E104">
        <f>3*2</f>
        <v>6</v>
      </c>
      <c r="F104">
        <f>3*25</f>
        <v>75</v>
      </c>
      <c r="G104">
        <f>3*1</f>
        <v>3</v>
      </c>
      <c r="H104">
        <f>3*310</f>
        <v>930</v>
      </c>
    </row>
    <row r="105" spans="1:8" x14ac:dyDescent="0.25">
      <c r="A105" s="16" t="s">
        <v>293</v>
      </c>
      <c r="B105">
        <f>290*5</f>
        <v>1450</v>
      </c>
      <c r="C105">
        <f>1.5*5</f>
        <v>7.5</v>
      </c>
      <c r="D105">
        <f>0*5</f>
        <v>0</v>
      </c>
      <c r="E105">
        <f>21*5</f>
        <v>105</v>
      </c>
      <c r="F105">
        <f>50*5</f>
        <v>250</v>
      </c>
      <c r="G105">
        <f>5*5</f>
        <v>25</v>
      </c>
      <c r="H105">
        <f>0*5</f>
        <v>0</v>
      </c>
    </row>
    <row r="106" spans="1:8" x14ac:dyDescent="0.25">
      <c r="A106" s="16" t="s">
        <v>294</v>
      </c>
      <c r="B106">
        <f>70*5</f>
        <v>350</v>
      </c>
      <c r="C106">
        <f>1.5*5</f>
        <v>7.5</v>
      </c>
      <c r="D106">
        <f>0*5</f>
        <v>0</v>
      </c>
      <c r="E106">
        <f>3*5</f>
        <v>15</v>
      </c>
      <c r="F106">
        <f>10*5</f>
        <v>50</v>
      </c>
      <c r="G106">
        <f>1*5</f>
        <v>5</v>
      </c>
      <c r="H106">
        <f>360*5</f>
        <v>1800</v>
      </c>
    </row>
    <row r="107" spans="1:8" x14ac:dyDescent="0.25">
      <c r="A107" s="16" t="s">
        <v>295</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306</v>
      </c>
      <c r="B108">
        <v>70</v>
      </c>
      <c r="C108">
        <v>1.5</v>
      </c>
      <c r="D108">
        <v>0.5</v>
      </c>
      <c r="E108">
        <v>2</v>
      </c>
      <c r="F108">
        <v>11</v>
      </c>
      <c r="G108">
        <v>1</v>
      </c>
      <c r="H108">
        <v>480</v>
      </c>
    </row>
    <row r="109" spans="1:8" x14ac:dyDescent="0.25">
      <c r="A109" s="16" t="s">
        <v>305</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308</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314</v>
      </c>
      <c r="B111">
        <v>190</v>
      </c>
      <c r="C111">
        <v>1</v>
      </c>
      <c r="D111">
        <v>0</v>
      </c>
      <c r="E111">
        <v>4</v>
      </c>
      <c r="F111">
        <v>44</v>
      </c>
      <c r="G111">
        <v>2</v>
      </c>
      <c r="H111">
        <v>0</v>
      </c>
    </row>
    <row r="112" spans="1:8" x14ac:dyDescent="0.25">
      <c r="A112" s="16" t="s">
        <v>313</v>
      </c>
      <c r="B112">
        <v>110</v>
      </c>
      <c r="C112">
        <v>11</v>
      </c>
      <c r="D112">
        <v>6</v>
      </c>
      <c r="E112">
        <v>2</v>
      </c>
      <c r="F112">
        <v>2</v>
      </c>
      <c r="G112">
        <v>0</v>
      </c>
      <c r="H112">
        <v>390</v>
      </c>
    </row>
    <row r="113" spans="1:8" x14ac:dyDescent="0.25">
      <c r="A113" s="16" t="s">
        <v>315</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316</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321</v>
      </c>
      <c r="B115" s="17">
        <v>70</v>
      </c>
      <c r="C115" s="17">
        <v>1.5</v>
      </c>
      <c r="D115" s="17">
        <v>0.5</v>
      </c>
      <c r="E115" s="17">
        <v>2</v>
      </c>
      <c r="F115" s="17">
        <v>11</v>
      </c>
      <c r="G115" s="17">
        <v>1</v>
      </c>
      <c r="H115" s="17">
        <v>480</v>
      </c>
    </row>
    <row r="116" spans="1:8" x14ac:dyDescent="0.25">
      <c r="A116" s="16" t="s">
        <v>322</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323</v>
      </c>
      <c r="B117">
        <v>27</v>
      </c>
      <c r="C117">
        <v>0.6</v>
      </c>
      <c r="D117">
        <v>0.1</v>
      </c>
      <c r="E117">
        <v>2.1</v>
      </c>
      <c r="F117">
        <v>4.8</v>
      </c>
      <c r="G117">
        <v>1.8</v>
      </c>
      <c r="H117">
        <v>5.4</v>
      </c>
    </row>
    <row r="118" spans="1:8" x14ac:dyDescent="0.25">
      <c r="A118" s="16" t="s">
        <v>324</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336</v>
      </c>
      <c r="B119">
        <v>120</v>
      </c>
      <c r="C119">
        <v>14</v>
      </c>
      <c r="D119">
        <v>13</v>
      </c>
      <c r="E119">
        <v>0</v>
      </c>
      <c r="F119">
        <v>0</v>
      </c>
      <c r="G119">
        <v>0</v>
      </c>
      <c r="H119">
        <v>0</v>
      </c>
    </row>
    <row r="120" spans="1:8" x14ac:dyDescent="0.25">
      <c r="A120" s="16" t="s">
        <v>337</v>
      </c>
      <c r="B120">
        <v>520</v>
      </c>
      <c r="C120">
        <v>36</v>
      </c>
      <c r="D120">
        <v>10</v>
      </c>
      <c r="E120">
        <v>40</v>
      </c>
      <c r="F120">
        <v>10</v>
      </c>
      <c r="G120">
        <v>4</v>
      </c>
      <c r="H120">
        <v>700</v>
      </c>
    </row>
    <row r="121" spans="1:8" x14ac:dyDescent="0.25">
      <c r="A121" s="16" t="s">
        <v>338</v>
      </c>
      <c r="B121">
        <f>330*2.5</f>
        <v>825</v>
      </c>
      <c r="C121">
        <f>2.5+2.5</f>
        <v>5</v>
      </c>
      <c r="D121">
        <f>0.5*2.5</f>
        <v>1.25</v>
      </c>
      <c r="E121">
        <f>23*2.5</f>
        <v>57.5</v>
      </c>
      <c r="F121">
        <f>61*2.5</f>
        <v>152.5</v>
      </c>
      <c r="G121">
        <f>11*2.5</f>
        <v>27.5</v>
      </c>
      <c r="H121">
        <f>0</f>
        <v>0</v>
      </c>
    </row>
    <row r="122" spans="1:8" x14ac:dyDescent="0.25">
      <c r="A122" s="16" t="s">
        <v>339</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340</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343</v>
      </c>
      <c r="B124">
        <v>30</v>
      </c>
      <c r="C124">
        <v>2.5</v>
      </c>
      <c r="D124">
        <v>0</v>
      </c>
      <c r="E124">
        <v>1</v>
      </c>
      <c r="F124">
        <v>1</v>
      </c>
      <c r="G124">
        <v>0</v>
      </c>
      <c r="H124">
        <v>115</v>
      </c>
    </row>
    <row r="125" spans="1:8" x14ac:dyDescent="0.25">
      <c r="A125" s="16" t="s">
        <v>413</v>
      </c>
      <c r="B125">
        <v>130</v>
      </c>
      <c r="C125">
        <v>2</v>
      </c>
      <c r="D125">
        <v>0</v>
      </c>
      <c r="E125">
        <v>18</v>
      </c>
      <c r="F125">
        <v>9</v>
      </c>
      <c r="G125">
        <v>2</v>
      </c>
      <c r="H125">
        <v>320</v>
      </c>
    </row>
    <row r="126" spans="1:8" x14ac:dyDescent="0.25">
      <c r="A126" s="16" t="s">
        <v>347</v>
      </c>
      <c r="B126">
        <v>570</v>
      </c>
      <c r="C126">
        <v>24</v>
      </c>
      <c r="D126">
        <v>6</v>
      </c>
      <c r="E126">
        <v>37</v>
      </c>
      <c r="F126">
        <v>58</v>
      </c>
      <c r="G126">
        <v>5</v>
      </c>
      <c r="H126">
        <v>480</v>
      </c>
    </row>
    <row r="127" spans="1:8" x14ac:dyDescent="0.25">
      <c r="A127" s="16" t="s">
        <v>348</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349</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350</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351</v>
      </c>
      <c r="B130" s="17">
        <f>150/3</f>
        <v>50</v>
      </c>
      <c r="C130" s="17">
        <f>6/3</f>
        <v>2</v>
      </c>
      <c r="D130" s="17">
        <f>3.5/3</f>
        <v>1.1666666666666667</v>
      </c>
      <c r="E130" s="17">
        <f>1/3</f>
        <v>0.33333333333333331</v>
      </c>
      <c r="F130" s="17">
        <f>24/3</f>
        <v>8</v>
      </c>
      <c r="G130" s="17">
        <f>0</f>
        <v>0</v>
      </c>
      <c r="H130" s="17">
        <f>85/3</f>
        <v>28.333333333333332</v>
      </c>
    </row>
    <row r="131" spans="1:8" x14ac:dyDescent="0.25">
      <c r="A131" s="16" t="s">
        <v>353</v>
      </c>
      <c r="B131">
        <v>270</v>
      </c>
      <c r="C131">
        <v>24</v>
      </c>
      <c r="D131">
        <v>2</v>
      </c>
      <c r="E131">
        <v>9</v>
      </c>
      <c r="F131">
        <v>9</v>
      </c>
      <c r="G131">
        <v>6</v>
      </c>
      <c r="H131">
        <v>180</v>
      </c>
    </row>
    <row r="132" spans="1:8" x14ac:dyDescent="0.25">
      <c r="A132" s="16" t="s">
        <v>354</v>
      </c>
      <c r="B132">
        <v>130</v>
      </c>
      <c r="C132">
        <v>8</v>
      </c>
      <c r="D132">
        <v>5</v>
      </c>
      <c r="E132">
        <v>2</v>
      </c>
      <c r="F132">
        <v>28</v>
      </c>
      <c r="G132">
        <v>3</v>
      </c>
      <c r="H132">
        <v>1</v>
      </c>
    </row>
    <row r="133" spans="1:8" x14ac:dyDescent="0.25">
      <c r="A133" s="16" t="s">
        <v>360</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361</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362</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365</v>
      </c>
      <c r="B136">
        <v>130</v>
      </c>
      <c r="C136">
        <v>4.5</v>
      </c>
      <c r="D136">
        <v>2.5</v>
      </c>
      <c r="E136">
        <v>1</v>
      </c>
      <c r="F136">
        <v>22</v>
      </c>
      <c r="G136">
        <v>0</v>
      </c>
      <c r="H136">
        <v>70</v>
      </c>
    </row>
    <row r="137" spans="1:8" x14ac:dyDescent="0.25">
      <c r="A137" s="16" t="s">
        <v>371</v>
      </c>
      <c r="B137">
        <v>164</v>
      </c>
      <c r="C137">
        <v>13.5</v>
      </c>
      <c r="D137">
        <v>2.5</v>
      </c>
      <c r="E137">
        <v>4.7</v>
      </c>
      <c r="F137">
        <v>8.4</v>
      </c>
      <c r="G137">
        <v>0.9</v>
      </c>
      <c r="H137">
        <v>4</v>
      </c>
    </row>
    <row r="138" spans="1:8" x14ac:dyDescent="0.25">
      <c r="A138" s="16" t="s">
        <v>372</v>
      </c>
      <c r="B138">
        <v>120</v>
      </c>
      <c r="C138">
        <v>2</v>
      </c>
      <c r="D138">
        <v>0</v>
      </c>
      <c r="E138">
        <v>7</v>
      </c>
      <c r="F138">
        <v>20</v>
      </c>
      <c r="G138">
        <v>4</v>
      </c>
      <c r="H138">
        <v>420</v>
      </c>
    </row>
    <row r="139" spans="1:8" x14ac:dyDescent="0.25">
      <c r="A139" s="16" t="s">
        <v>373</v>
      </c>
      <c r="B139">
        <v>40</v>
      </c>
      <c r="C139">
        <v>0</v>
      </c>
      <c r="D139">
        <v>0</v>
      </c>
      <c r="E139">
        <v>1</v>
      </c>
      <c r="F139">
        <v>8</v>
      </c>
      <c r="G139">
        <v>1</v>
      </c>
      <c r="H139">
        <v>140</v>
      </c>
    </row>
    <row r="140" spans="1:8" x14ac:dyDescent="0.25">
      <c r="A140" s="16" t="s">
        <v>374</v>
      </c>
      <c r="B140">
        <v>120</v>
      </c>
      <c r="C140">
        <v>14</v>
      </c>
      <c r="D140">
        <v>1</v>
      </c>
      <c r="E140">
        <v>0</v>
      </c>
      <c r="F140">
        <v>0</v>
      </c>
      <c r="G140">
        <v>0</v>
      </c>
      <c r="H140">
        <v>0</v>
      </c>
    </row>
    <row r="141" spans="1:8" x14ac:dyDescent="0.25">
      <c r="A141" s="16" t="s">
        <v>375</v>
      </c>
      <c r="B141">
        <v>2</v>
      </c>
      <c r="C141">
        <v>0</v>
      </c>
      <c r="D141">
        <v>0</v>
      </c>
      <c r="E141">
        <v>0</v>
      </c>
      <c r="F141">
        <v>0</v>
      </c>
      <c r="G141">
        <v>0</v>
      </c>
      <c r="H141">
        <v>25</v>
      </c>
    </row>
    <row r="142" spans="1:8" x14ac:dyDescent="0.25">
      <c r="A142" s="16" t="s">
        <v>376</v>
      </c>
      <c r="B142">
        <v>180</v>
      </c>
      <c r="C142">
        <v>16</v>
      </c>
      <c r="D142">
        <v>3</v>
      </c>
      <c r="E142">
        <v>7</v>
      </c>
      <c r="F142">
        <v>3</v>
      </c>
      <c r="G142">
        <v>1</v>
      </c>
      <c r="H142">
        <v>70</v>
      </c>
    </row>
    <row r="143" spans="1:8" x14ac:dyDescent="0.25">
      <c r="A143" s="16" t="s">
        <v>377</v>
      </c>
      <c r="B143">
        <v>200</v>
      </c>
      <c r="C143">
        <v>2.5</v>
      </c>
      <c r="D143">
        <v>0</v>
      </c>
      <c r="E143">
        <v>14</v>
      </c>
      <c r="F143">
        <v>31</v>
      </c>
      <c r="G143">
        <v>13</v>
      </c>
      <c r="H143">
        <v>590</v>
      </c>
    </row>
    <row r="144" spans="1:8" x14ac:dyDescent="0.25">
      <c r="A144" s="16" t="s">
        <v>378</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393</v>
      </c>
      <c r="B145">
        <v>100</v>
      </c>
      <c r="C145">
        <v>1</v>
      </c>
      <c r="D145">
        <v>0</v>
      </c>
      <c r="E145">
        <v>2</v>
      </c>
      <c r="F145">
        <v>20</v>
      </c>
      <c r="G145">
        <v>2</v>
      </c>
      <c r="H145">
        <v>20</v>
      </c>
    </row>
    <row r="146" spans="1:8" x14ac:dyDescent="0.25">
      <c r="A146" s="16" t="s">
        <v>398</v>
      </c>
      <c r="B146">
        <v>135</v>
      </c>
      <c r="C146">
        <v>6</v>
      </c>
      <c r="D146">
        <v>1.3</v>
      </c>
      <c r="E146">
        <v>1.5</v>
      </c>
      <c r="F146">
        <v>18</v>
      </c>
      <c r="G146">
        <v>0</v>
      </c>
      <c r="H146">
        <v>155</v>
      </c>
    </row>
    <row r="147" spans="1:8" x14ac:dyDescent="0.25">
      <c r="A147" s="16" t="s">
        <v>399</v>
      </c>
      <c r="B147">
        <v>300</v>
      </c>
      <c r="C147">
        <v>14</v>
      </c>
      <c r="D147">
        <v>2</v>
      </c>
      <c r="E147">
        <v>4</v>
      </c>
      <c r="F147">
        <v>36</v>
      </c>
      <c r="G147">
        <v>2</v>
      </c>
      <c r="H147">
        <v>260</v>
      </c>
    </row>
    <row r="148" spans="1:8" x14ac:dyDescent="0.25">
      <c r="A148" s="16" t="s">
        <v>400</v>
      </c>
      <c r="B148">
        <v>400</v>
      </c>
      <c r="C148">
        <v>36</v>
      </c>
      <c r="D148">
        <v>4</v>
      </c>
      <c r="E148">
        <v>16</v>
      </c>
      <c r="F148">
        <v>16</v>
      </c>
      <c r="G148">
        <v>8</v>
      </c>
      <c r="H148">
        <v>1840</v>
      </c>
    </row>
    <row r="149" spans="1:8" x14ac:dyDescent="0.25">
      <c r="A149" s="16" t="s">
        <v>401</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402</v>
      </c>
      <c r="B150">
        <v>2</v>
      </c>
      <c r="C150">
        <v>0.1</v>
      </c>
      <c r="D150">
        <v>0.1</v>
      </c>
      <c r="E150">
        <v>0.3</v>
      </c>
      <c r="F150">
        <v>0.2</v>
      </c>
      <c r="G150">
        <v>0.1</v>
      </c>
      <c r="H150">
        <v>1</v>
      </c>
    </row>
    <row r="151" spans="1:8" x14ac:dyDescent="0.25">
      <c r="A151" s="16" t="s">
        <v>403</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404</v>
      </c>
      <c r="B152">
        <v>100</v>
      </c>
      <c r="C152">
        <v>6</v>
      </c>
      <c r="D152">
        <v>4</v>
      </c>
      <c r="E152">
        <v>8</v>
      </c>
      <c r="F152">
        <v>2</v>
      </c>
      <c r="G152">
        <v>0</v>
      </c>
      <c r="H152">
        <v>280</v>
      </c>
    </row>
    <row r="153" spans="1:8" x14ac:dyDescent="0.25">
      <c r="A153" s="16" t="s">
        <v>411</v>
      </c>
      <c r="B153" s="17">
        <v>70</v>
      </c>
      <c r="C153" s="17">
        <v>5</v>
      </c>
      <c r="D153" s="17">
        <v>3.5</v>
      </c>
      <c r="E153" s="17">
        <v>1</v>
      </c>
      <c r="F153" s="17">
        <v>4</v>
      </c>
      <c r="G153" s="17">
        <v>0</v>
      </c>
      <c r="H153" s="17">
        <v>15</v>
      </c>
    </row>
    <row r="154" spans="1:8" x14ac:dyDescent="0.25">
      <c r="A154" s="16" t="s">
        <v>412</v>
      </c>
      <c r="B154">
        <v>120</v>
      </c>
      <c r="C154">
        <v>2</v>
      </c>
      <c r="D154">
        <v>0</v>
      </c>
      <c r="E154">
        <v>18</v>
      </c>
      <c r="F154">
        <v>6</v>
      </c>
      <c r="G154">
        <v>1</v>
      </c>
      <c r="H154">
        <v>360</v>
      </c>
    </row>
    <row r="155" spans="1:8" x14ac:dyDescent="0.25">
      <c r="A155" s="16" t="s">
        <v>414</v>
      </c>
      <c r="B155">
        <v>140</v>
      </c>
      <c r="C155">
        <v>7</v>
      </c>
      <c r="D155">
        <v>1</v>
      </c>
      <c r="E155">
        <v>2</v>
      </c>
      <c r="F155">
        <v>18</v>
      </c>
      <c r="G155">
        <v>2</v>
      </c>
      <c r="H155">
        <v>90</v>
      </c>
    </row>
    <row r="156" spans="1:8" x14ac:dyDescent="0.25">
      <c r="A156" s="16" t="s">
        <v>419</v>
      </c>
      <c r="B156">
        <v>400</v>
      </c>
      <c r="C156">
        <v>10</v>
      </c>
      <c r="D156">
        <v>5</v>
      </c>
      <c r="E156">
        <v>4</v>
      </c>
      <c r="F156">
        <v>74</v>
      </c>
      <c r="G156">
        <v>1</v>
      </c>
      <c r="H156">
        <v>240</v>
      </c>
    </row>
    <row r="157" spans="1:8" x14ac:dyDescent="0.25">
      <c r="A157" s="16" t="s">
        <v>422</v>
      </c>
      <c r="B157">
        <v>164</v>
      </c>
      <c r="C157">
        <v>5.4</v>
      </c>
      <c r="D157">
        <v>1.2</v>
      </c>
      <c r="E157">
        <v>1.7</v>
      </c>
      <c r="F157">
        <v>29.2</v>
      </c>
      <c r="G157">
        <v>0.7</v>
      </c>
      <c r="H157">
        <v>176</v>
      </c>
    </row>
    <row r="158" spans="1:8" x14ac:dyDescent="0.25">
      <c r="A158" s="16" t="s">
        <v>427</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426</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429</v>
      </c>
      <c r="B160" s="17">
        <v>70</v>
      </c>
      <c r="C160" s="17">
        <v>5</v>
      </c>
      <c r="D160" s="17">
        <v>3.5</v>
      </c>
      <c r="E160" s="17">
        <v>1</v>
      </c>
      <c r="F160" s="17">
        <v>4</v>
      </c>
      <c r="G160" s="17">
        <v>0</v>
      </c>
      <c r="H160" s="17">
        <v>20</v>
      </c>
    </row>
    <row r="161" spans="1:8" x14ac:dyDescent="0.25">
      <c r="A161" s="16" t="s">
        <v>433</v>
      </c>
      <c r="B161">
        <v>134</v>
      </c>
      <c r="C161">
        <v>3.9</v>
      </c>
      <c r="D161">
        <v>0.9</v>
      </c>
      <c r="E161">
        <v>7.1</v>
      </c>
      <c r="F161">
        <v>16.7</v>
      </c>
      <c r="G161">
        <v>0.6</v>
      </c>
      <c r="H161">
        <v>193</v>
      </c>
    </row>
    <row r="162" spans="1:8" x14ac:dyDescent="0.25">
      <c r="A162" s="16" t="s">
        <v>432</v>
      </c>
      <c r="B162">
        <v>106</v>
      </c>
      <c r="C162">
        <v>0.4</v>
      </c>
      <c r="D162">
        <v>0.1</v>
      </c>
      <c r="E162">
        <v>8</v>
      </c>
      <c r="F162">
        <v>16.7</v>
      </c>
      <c r="G162">
        <v>0.6</v>
      </c>
      <c r="H162">
        <v>186</v>
      </c>
    </row>
    <row r="163" spans="1:8" x14ac:dyDescent="0.25">
      <c r="A163" s="16" t="s">
        <v>434</v>
      </c>
      <c r="B163">
        <v>40</v>
      </c>
      <c r="C163">
        <v>4.5</v>
      </c>
      <c r="D163">
        <v>1</v>
      </c>
      <c r="E163">
        <v>0</v>
      </c>
      <c r="F163">
        <v>0</v>
      </c>
      <c r="G163">
        <v>0</v>
      </c>
      <c r="H163">
        <v>40</v>
      </c>
    </row>
    <row r="164" spans="1:8" x14ac:dyDescent="0.25">
      <c r="A164" s="16" t="s">
        <v>435</v>
      </c>
      <c r="B164">
        <v>16</v>
      </c>
      <c r="C164">
        <v>0.1</v>
      </c>
      <c r="D164">
        <v>0</v>
      </c>
      <c r="E164">
        <v>1.1000000000000001</v>
      </c>
      <c r="F164">
        <v>2.8</v>
      </c>
      <c r="G164">
        <v>0.1</v>
      </c>
      <c r="H164">
        <v>690</v>
      </c>
    </row>
    <row r="165" spans="1:8" x14ac:dyDescent="0.25">
      <c r="A165" s="16" t="s">
        <v>436</v>
      </c>
      <c r="B165">
        <v>82</v>
      </c>
      <c r="C165">
        <v>0.2</v>
      </c>
      <c r="D165">
        <v>0.1</v>
      </c>
      <c r="E165">
        <v>0.9</v>
      </c>
      <c r="F165">
        <v>21.6</v>
      </c>
      <c r="G165">
        <v>2.2999999999999998</v>
      </c>
      <c r="H165">
        <v>2</v>
      </c>
    </row>
    <row r="166" spans="1:8" x14ac:dyDescent="0.25">
      <c r="A166" s="16" t="s">
        <v>437</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438</v>
      </c>
      <c r="B167">
        <v>216</v>
      </c>
      <c r="C167">
        <v>1.8</v>
      </c>
      <c r="D167">
        <v>0.4</v>
      </c>
      <c r="E167">
        <v>5</v>
      </c>
      <c r="F167">
        <v>44.8</v>
      </c>
      <c r="G167">
        <v>3.5</v>
      </c>
      <c r="H167">
        <v>10</v>
      </c>
    </row>
    <row r="168" spans="1:8" x14ac:dyDescent="0.25">
      <c r="A168" s="16" t="s">
        <v>439</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440</v>
      </c>
      <c r="B169">
        <v>16</v>
      </c>
      <c r="C169">
        <v>0.1</v>
      </c>
      <c r="D169">
        <v>0.1</v>
      </c>
      <c r="E169">
        <v>0.7</v>
      </c>
      <c r="F169">
        <v>3.8</v>
      </c>
      <c r="G169">
        <v>0.5</v>
      </c>
      <c r="H169">
        <v>2</v>
      </c>
    </row>
    <row r="170" spans="1:8" x14ac:dyDescent="0.25">
      <c r="A170" s="16" t="s">
        <v>441</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442</v>
      </c>
      <c r="B171">
        <v>51</v>
      </c>
      <c r="C171">
        <v>4.3</v>
      </c>
      <c r="D171">
        <v>0.6</v>
      </c>
      <c r="E171">
        <v>1.5</v>
      </c>
      <c r="F171">
        <v>2.2999999999999998</v>
      </c>
      <c r="G171">
        <v>1.3</v>
      </c>
      <c r="H171">
        <v>1</v>
      </c>
    </row>
    <row r="172" spans="1:8" x14ac:dyDescent="0.25">
      <c r="A172" s="16" t="s">
        <v>443</v>
      </c>
      <c r="B172">
        <v>2</v>
      </c>
      <c r="C172">
        <v>0.1</v>
      </c>
      <c r="D172">
        <v>0.1</v>
      </c>
      <c r="E172">
        <v>0.1</v>
      </c>
      <c r="F172">
        <v>0.4</v>
      </c>
      <c r="G172">
        <v>0.1</v>
      </c>
      <c r="H172">
        <v>1</v>
      </c>
    </row>
    <row r="173" spans="1:8" x14ac:dyDescent="0.25">
      <c r="A173" s="16" t="s">
        <v>444</v>
      </c>
      <c r="B173">
        <v>5</v>
      </c>
      <c r="C173">
        <v>0.1</v>
      </c>
      <c r="D173">
        <v>0</v>
      </c>
      <c r="E173">
        <v>0.2</v>
      </c>
      <c r="F173">
        <v>1.2</v>
      </c>
      <c r="G173">
        <v>0.4</v>
      </c>
      <c r="H173">
        <v>1</v>
      </c>
    </row>
    <row r="174" spans="1:8" x14ac:dyDescent="0.25">
      <c r="A174" s="16" t="s">
        <v>447</v>
      </c>
      <c r="B174">
        <v>130</v>
      </c>
      <c r="C174">
        <v>5</v>
      </c>
      <c r="D174">
        <v>2.5</v>
      </c>
      <c r="E174">
        <v>1</v>
      </c>
      <c r="F174">
        <v>24</v>
      </c>
      <c r="G174">
        <v>1</v>
      </c>
      <c r="H174">
        <v>75</v>
      </c>
    </row>
    <row r="175" spans="1:8" x14ac:dyDescent="0.25">
      <c r="A175" s="16" t="s">
        <v>448</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449</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453</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456</v>
      </c>
      <c r="B178" s="17">
        <v>115</v>
      </c>
      <c r="C178" s="17">
        <f t="shared" ref="C178:D178" si="32">C23/3</f>
        <v>0</v>
      </c>
      <c r="D178" s="17">
        <f t="shared" si="32"/>
        <v>0</v>
      </c>
      <c r="E178" s="17">
        <v>0.5</v>
      </c>
      <c r="F178" s="17">
        <v>3.7</v>
      </c>
      <c r="G178" s="17">
        <v>0</v>
      </c>
      <c r="H178" s="17">
        <v>12</v>
      </c>
    </row>
    <row r="179" spans="1:8" x14ac:dyDescent="0.25">
      <c r="A179" s="16" t="s">
        <v>462</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463</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459</v>
      </c>
      <c r="B181">
        <f>370*2</f>
        <v>740</v>
      </c>
      <c r="C181">
        <f>15*2</f>
        <v>30</v>
      </c>
      <c r="D181">
        <f>15*2</f>
        <v>30</v>
      </c>
      <c r="E181">
        <v>0</v>
      </c>
      <c r="F181">
        <f>60*2</f>
        <v>120</v>
      </c>
      <c r="G181">
        <v>0</v>
      </c>
      <c r="H181">
        <f>25*2</f>
        <v>50</v>
      </c>
    </row>
    <row r="182" spans="1:8" x14ac:dyDescent="0.25">
      <c r="A182" s="16" t="s">
        <v>460</v>
      </c>
      <c r="B182">
        <v>480</v>
      </c>
      <c r="C182">
        <v>26</v>
      </c>
      <c r="D182">
        <v>5</v>
      </c>
      <c r="E182">
        <v>6</v>
      </c>
      <c r="F182">
        <v>59</v>
      </c>
      <c r="G182">
        <v>0</v>
      </c>
      <c r="H182">
        <v>590</v>
      </c>
    </row>
    <row r="183" spans="1:8" x14ac:dyDescent="0.25">
      <c r="A183" s="16" t="s">
        <v>461</v>
      </c>
      <c r="B183">
        <v>330</v>
      </c>
      <c r="C183">
        <v>14</v>
      </c>
      <c r="D183">
        <v>11</v>
      </c>
      <c r="E183">
        <v>5</v>
      </c>
      <c r="F183">
        <v>44</v>
      </c>
      <c r="G183">
        <v>0</v>
      </c>
      <c r="H183">
        <v>60</v>
      </c>
    </row>
    <row r="184" spans="1:8" x14ac:dyDescent="0.25">
      <c r="A184" s="16" t="s">
        <v>466</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467</v>
      </c>
      <c r="B185">
        <v>15</v>
      </c>
      <c r="C185">
        <v>0</v>
      </c>
      <c r="D185">
        <v>0</v>
      </c>
      <c r="E185">
        <v>0</v>
      </c>
      <c r="F185">
        <v>4</v>
      </c>
      <c r="G185">
        <v>0</v>
      </c>
      <c r="H185">
        <v>0</v>
      </c>
    </row>
    <row r="186" spans="1:8" x14ac:dyDescent="0.25">
      <c r="A186" s="16" t="s">
        <v>468</v>
      </c>
      <c r="B186">
        <f>B185*3</f>
        <v>45</v>
      </c>
      <c r="C186">
        <f t="shared" ref="C186:H186" si="36">C185*3</f>
        <v>0</v>
      </c>
      <c r="D186">
        <f t="shared" si="36"/>
        <v>0</v>
      </c>
      <c r="E186">
        <f t="shared" si="36"/>
        <v>0</v>
      </c>
      <c r="F186">
        <f t="shared" si="36"/>
        <v>12</v>
      </c>
      <c r="G186">
        <f t="shared" si="36"/>
        <v>0</v>
      </c>
      <c r="H186">
        <f t="shared" si="36"/>
        <v>0</v>
      </c>
    </row>
    <row r="187" spans="1:8" x14ac:dyDescent="0.25">
      <c r="A187" s="16" t="s">
        <v>471</v>
      </c>
      <c r="B187" s="17">
        <v>220</v>
      </c>
      <c r="C187" s="17">
        <v>14</v>
      </c>
      <c r="D187" s="17">
        <v>9</v>
      </c>
      <c r="E187" s="17">
        <v>1</v>
      </c>
      <c r="F187" s="17">
        <v>22</v>
      </c>
      <c r="G187" s="17">
        <v>0</v>
      </c>
      <c r="H187" s="17">
        <v>200</v>
      </c>
    </row>
    <row r="188" spans="1:8" x14ac:dyDescent="0.25">
      <c r="A188" s="16" t="s">
        <v>472</v>
      </c>
      <c r="B188">
        <v>230</v>
      </c>
      <c r="C188">
        <v>18</v>
      </c>
      <c r="D188">
        <v>10</v>
      </c>
      <c r="E188">
        <v>5</v>
      </c>
      <c r="F188">
        <v>20</v>
      </c>
      <c r="G188">
        <v>0</v>
      </c>
      <c r="H188">
        <v>140</v>
      </c>
    </row>
    <row r="189" spans="1:8" x14ac:dyDescent="0.25">
      <c r="A189" s="16" t="s">
        <v>473</v>
      </c>
      <c r="B189">
        <v>700</v>
      </c>
      <c r="C189">
        <v>41</v>
      </c>
      <c r="D189">
        <v>8</v>
      </c>
      <c r="E189">
        <v>8</v>
      </c>
      <c r="F189">
        <v>78</v>
      </c>
      <c r="G189">
        <f t="shared" ref="G189" si="37">G187/2</f>
        <v>0</v>
      </c>
      <c r="H189">
        <v>630</v>
      </c>
    </row>
    <row r="190" spans="1:8" x14ac:dyDescent="0.25">
      <c r="A190" s="16" t="s">
        <v>476</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477</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511</v>
      </c>
      <c r="B192">
        <v>80</v>
      </c>
      <c r="C192">
        <v>6</v>
      </c>
      <c r="D192">
        <v>3</v>
      </c>
      <c r="E192">
        <v>6</v>
      </c>
      <c r="F192">
        <v>2</v>
      </c>
      <c r="G192">
        <v>0</v>
      </c>
      <c r="H192">
        <v>180</v>
      </c>
    </row>
    <row r="193" spans="1:8" x14ac:dyDescent="0.25">
      <c r="A193" s="16" t="s">
        <v>482</v>
      </c>
      <c r="B193">
        <v>51</v>
      </c>
      <c r="C193">
        <v>5.0999999999999996</v>
      </c>
      <c r="D193">
        <v>3.2</v>
      </c>
      <c r="E193">
        <v>1.1000000000000001</v>
      </c>
      <c r="F193">
        <v>0.4</v>
      </c>
      <c r="G193">
        <v>0</v>
      </c>
      <c r="H193">
        <v>43</v>
      </c>
    </row>
    <row r="194" spans="1:8" x14ac:dyDescent="0.25">
      <c r="A194" s="16" t="s">
        <v>480</v>
      </c>
      <c r="B194">
        <v>100</v>
      </c>
      <c r="C194">
        <v>10</v>
      </c>
      <c r="D194">
        <v>8</v>
      </c>
      <c r="E194">
        <v>5</v>
      </c>
      <c r="F194">
        <v>0</v>
      </c>
      <c r="G194">
        <v>0</v>
      </c>
      <c r="H194">
        <v>210</v>
      </c>
    </row>
    <row r="195" spans="1:8" x14ac:dyDescent="0.25">
      <c r="A195" s="16" t="s">
        <v>481</v>
      </c>
      <c r="B195">
        <v>120</v>
      </c>
      <c r="C195">
        <v>13.6</v>
      </c>
      <c r="D195">
        <v>1.9</v>
      </c>
      <c r="E195">
        <v>0</v>
      </c>
      <c r="F195">
        <v>0</v>
      </c>
      <c r="G195">
        <v>0</v>
      </c>
      <c r="H195">
        <v>0</v>
      </c>
    </row>
    <row r="196" spans="1:8" x14ac:dyDescent="0.25">
      <c r="A196" s="16" t="s">
        <v>483</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484</v>
      </c>
      <c r="B197">
        <v>460</v>
      </c>
      <c r="C197">
        <v>33</v>
      </c>
      <c r="D197">
        <v>20</v>
      </c>
      <c r="E197">
        <v>6</v>
      </c>
      <c r="F197">
        <v>39</v>
      </c>
      <c r="G197">
        <v>2</v>
      </c>
      <c r="H197">
        <v>210</v>
      </c>
    </row>
    <row r="198" spans="1:8" x14ac:dyDescent="0.25">
      <c r="A198" s="16" t="s">
        <v>486</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487</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489</v>
      </c>
      <c r="B200">
        <v>35</v>
      </c>
      <c r="C200">
        <v>1.5</v>
      </c>
      <c r="D200">
        <v>0</v>
      </c>
      <c r="E200">
        <v>0</v>
      </c>
      <c r="F200">
        <v>5</v>
      </c>
      <c r="G200">
        <v>0</v>
      </c>
      <c r="H200">
        <v>15</v>
      </c>
    </row>
    <row r="201" spans="1:8" x14ac:dyDescent="0.25">
      <c r="A201" s="16" t="s">
        <v>492</v>
      </c>
      <c r="B201">
        <v>190</v>
      </c>
      <c r="C201">
        <v>7</v>
      </c>
      <c r="D201">
        <v>1.5</v>
      </c>
      <c r="E201">
        <v>4</v>
      </c>
      <c r="F201">
        <v>29</v>
      </c>
      <c r="G201">
        <v>2</v>
      </c>
      <c r="H201">
        <v>340</v>
      </c>
    </row>
    <row r="202" spans="1:8" x14ac:dyDescent="0.25">
      <c r="A202" s="16" t="s">
        <v>493</v>
      </c>
      <c r="B202">
        <f>240*3</f>
        <v>720</v>
      </c>
      <c r="C202">
        <f>14*3</f>
        <v>42</v>
      </c>
      <c r="D202">
        <f>8*3</f>
        <v>24</v>
      </c>
      <c r="E202">
        <f>19*3</f>
        <v>57</v>
      </c>
      <c r="F202">
        <f>9*3</f>
        <v>27</v>
      </c>
      <c r="G202">
        <f>3*3</f>
        <v>9</v>
      </c>
      <c r="H202">
        <f>370</f>
        <v>370</v>
      </c>
    </row>
    <row r="203" spans="1:8" x14ac:dyDescent="0.25">
      <c r="A203" s="16" t="s">
        <v>494</v>
      </c>
      <c r="B203">
        <f>200*6</f>
        <v>1200</v>
      </c>
      <c r="C203">
        <f>1*6</f>
        <v>6</v>
      </c>
      <c r="D203">
        <f>0*6</f>
        <v>0</v>
      </c>
      <c r="E203">
        <f>3*6</f>
        <v>18</v>
      </c>
      <c r="F203">
        <f>45*3</f>
        <v>135</v>
      </c>
      <c r="G203">
        <f>1*3</f>
        <v>3</v>
      </c>
      <c r="H203">
        <f>0*6</f>
        <v>0</v>
      </c>
    </row>
    <row r="204" spans="1:8" x14ac:dyDescent="0.25">
      <c r="A204" s="16" t="s">
        <v>496</v>
      </c>
      <c r="B204">
        <f>90*5</f>
        <v>450</v>
      </c>
      <c r="C204">
        <f>2.5*5</f>
        <v>12.5</v>
      </c>
      <c r="D204">
        <f>1*5</f>
        <v>5</v>
      </c>
      <c r="E204">
        <f>3*5</f>
        <v>15</v>
      </c>
      <c r="F204">
        <f>12*5</f>
        <v>60</v>
      </c>
      <c r="G204">
        <f>3*5</f>
        <v>15</v>
      </c>
      <c r="H204">
        <f>590*5</f>
        <v>2950</v>
      </c>
    </row>
    <row r="205" spans="1:8" x14ac:dyDescent="0.25">
      <c r="A205" s="16" t="s">
        <v>497</v>
      </c>
      <c r="B205">
        <v>100</v>
      </c>
      <c r="C205">
        <v>6</v>
      </c>
      <c r="D205">
        <v>4</v>
      </c>
      <c r="E205">
        <v>8</v>
      </c>
      <c r="F205">
        <v>2</v>
      </c>
      <c r="G205">
        <v>0</v>
      </c>
      <c r="H205">
        <v>280</v>
      </c>
    </row>
    <row r="206" spans="1:8" x14ac:dyDescent="0.25">
      <c r="A206" s="16" t="s">
        <v>495</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498</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A208" s="16" t="s">
        <v>503</v>
      </c>
      <c r="B208">
        <f>30*3.5</f>
        <v>105</v>
      </c>
      <c r="C208">
        <f>0</f>
        <v>0</v>
      </c>
      <c r="D208">
        <v>0</v>
      </c>
      <c r="E208">
        <f>1*3.5</f>
        <v>3.5</v>
      </c>
      <c r="F208">
        <f>4*3.5</f>
        <v>14</v>
      </c>
      <c r="G208">
        <f>2*3.5</f>
        <v>7</v>
      </c>
      <c r="H208">
        <f>20*3.5</f>
        <v>70</v>
      </c>
    </row>
    <row r="209" spans="1:8" x14ac:dyDescent="0.25">
      <c r="A209" s="16" t="s">
        <v>505</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25">
      <c r="A210" s="16" t="s">
        <v>504</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25">
      <c r="A211" s="16" t="s">
        <v>506</v>
      </c>
      <c r="B211">
        <v>70</v>
      </c>
      <c r="C211">
        <v>5</v>
      </c>
      <c r="D211">
        <v>3.5</v>
      </c>
      <c r="E211">
        <v>1</v>
      </c>
      <c r="F211">
        <v>4</v>
      </c>
      <c r="G211">
        <v>0</v>
      </c>
      <c r="H211">
        <v>20</v>
      </c>
    </row>
    <row r="212" spans="1:8" x14ac:dyDescent="0.25">
      <c r="A212" s="16" t="s">
        <v>514</v>
      </c>
      <c r="B212">
        <v>80</v>
      </c>
      <c r="C212">
        <v>5</v>
      </c>
      <c r="D212">
        <v>1</v>
      </c>
      <c r="E212">
        <v>1</v>
      </c>
      <c r="F212">
        <v>20</v>
      </c>
      <c r="G212">
        <v>9</v>
      </c>
      <c r="H212">
        <v>0</v>
      </c>
    </row>
    <row r="213" spans="1:8" x14ac:dyDescent="0.25">
      <c r="A213" s="16" t="s">
        <v>515</v>
      </c>
      <c r="B213">
        <v>110</v>
      </c>
      <c r="C213">
        <v>11</v>
      </c>
      <c r="D213">
        <v>6</v>
      </c>
      <c r="E213">
        <v>2</v>
      </c>
      <c r="F213">
        <v>2</v>
      </c>
      <c r="G213">
        <v>0</v>
      </c>
      <c r="H213">
        <v>390</v>
      </c>
    </row>
    <row r="214" spans="1:8" x14ac:dyDescent="0.25">
      <c r="A214" s="16" t="s">
        <v>516</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25">
      <c r="A215" s="16" t="s">
        <v>517</v>
      </c>
      <c r="B215">
        <f>B214/4</f>
        <v>1173</v>
      </c>
      <c r="C215">
        <f t="shared" ref="C215:H215" si="48">C214/4</f>
        <v>57.75</v>
      </c>
      <c r="D215">
        <f t="shared" si="48"/>
        <v>29.5</v>
      </c>
      <c r="E215">
        <f t="shared" si="48"/>
        <v>46.5</v>
      </c>
      <c r="F215">
        <f t="shared" si="48"/>
        <v>25.5</v>
      </c>
      <c r="G215">
        <f t="shared" si="48"/>
        <v>7.25</v>
      </c>
      <c r="H215">
        <f t="shared" si="48"/>
        <v>961.25</v>
      </c>
    </row>
    <row r="216" spans="1:8" x14ac:dyDescent="0.25">
      <c r="A216" s="16" t="s">
        <v>520</v>
      </c>
      <c r="B216" s="17">
        <v>120</v>
      </c>
      <c r="C216" s="17">
        <v>5</v>
      </c>
      <c r="D216" s="17">
        <v>3</v>
      </c>
      <c r="E216" s="17">
        <v>1</v>
      </c>
      <c r="F216" s="17">
        <v>17</v>
      </c>
      <c r="G216" s="17">
        <v>1</v>
      </c>
      <c r="H216" s="17">
        <v>100</v>
      </c>
    </row>
    <row r="217" spans="1:8" x14ac:dyDescent="0.25">
      <c r="A217" s="16" t="s">
        <v>523</v>
      </c>
      <c r="B217">
        <v>140</v>
      </c>
      <c r="C217">
        <v>7</v>
      </c>
      <c r="D217">
        <v>1</v>
      </c>
      <c r="E217">
        <v>2</v>
      </c>
      <c r="F217">
        <v>18</v>
      </c>
      <c r="G217">
        <v>2</v>
      </c>
      <c r="H217">
        <v>90</v>
      </c>
    </row>
    <row r="218" spans="1:8" x14ac:dyDescent="0.25">
      <c r="A218" s="16" t="s">
        <v>524</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25">
      <c r="A219" s="16" t="s">
        <v>525</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25">
      <c r="A220" s="16" t="s">
        <v>528</v>
      </c>
      <c r="B220">
        <v>30</v>
      </c>
      <c r="C220">
        <v>2.5</v>
      </c>
      <c r="D220">
        <v>0</v>
      </c>
      <c r="E220">
        <v>1</v>
      </c>
      <c r="F220">
        <v>1</v>
      </c>
      <c r="G220">
        <v>1</v>
      </c>
      <c r="H220">
        <v>170</v>
      </c>
    </row>
    <row r="221" spans="1:8" x14ac:dyDescent="0.25">
      <c r="A221" s="16" t="s">
        <v>529</v>
      </c>
      <c r="B221">
        <v>266</v>
      </c>
      <c r="C221">
        <v>0.1</v>
      </c>
      <c r="D221">
        <v>0</v>
      </c>
      <c r="E221">
        <v>1.7</v>
      </c>
      <c r="F221">
        <v>72</v>
      </c>
      <c r="G221">
        <v>6.4</v>
      </c>
      <c r="H221">
        <v>0</v>
      </c>
    </row>
    <row r="222" spans="1:8" x14ac:dyDescent="0.25">
      <c r="A222" s="16" t="s">
        <v>530</v>
      </c>
      <c r="B222">
        <v>180</v>
      </c>
      <c r="C222">
        <v>0</v>
      </c>
      <c r="D222">
        <v>0</v>
      </c>
      <c r="E222">
        <v>0</v>
      </c>
      <c r="F222">
        <v>48</v>
      </c>
      <c r="G222">
        <v>4</v>
      </c>
      <c r="H222">
        <v>20</v>
      </c>
    </row>
    <row r="223" spans="1:8" x14ac:dyDescent="0.25">
      <c r="A223" s="16" t="s">
        <v>531</v>
      </c>
      <c r="B223">
        <v>179</v>
      </c>
      <c r="C223">
        <v>14.5</v>
      </c>
      <c r="D223">
        <v>10.199999999999999</v>
      </c>
      <c r="E223">
        <v>9.6999999999999993</v>
      </c>
      <c r="F223">
        <v>10.8</v>
      </c>
      <c r="G223">
        <v>0</v>
      </c>
      <c r="H223">
        <v>759</v>
      </c>
    </row>
    <row r="224" spans="1:8" x14ac:dyDescent="0.25">
      <c r="A224" s="16" t="s">
        <v>534</v>
      </c>
      <c r="B224">
        <v>300</v>
      </c>
      <c r="C224">
        <v>10</v>
      </c>
      <c r="D224">
        <v>6</v>
      </c>
      <c r="E224">
        <v>4</v>
      </c>
      <c r="F224">
        <v>38</v>
      </c>
      <c r="G224">
        <v>2</v>
      </c>
      <c r="H224">
        <v>240</v>
      </c>
    </row>
    <row r="225" spans="1:8" x14ac:dyDescent="0.25">
      <c r="A225" s="16" t="s">
        <v>535</v>
      </c>
      <c r="B225">
        <v>500</v>
      </c>
      <c r="C225">
        <v>24</v>
      </c>
      <c r="D225">
        <v>9</v>
      </c>
      <c r="E225">
        <v>8</v>
      </c>
      <c r="F225">
        <v>66</v>
      </c>
      <c r="G225">
        <v>2</v>
      </c>
      <c r="H225">
        <v>240</v>
      </c>
    </row>
    <row r="226" spans="1:8" x14ac:dyDescent="0.25">
      <c r="A226" s="16" t="s">
        <v>538</v>
      </c>
      <c r="B226" s="17">
        <v>110</v>
      </c>
      <c r="C226" s="17">
        <v>9</v>
      </c>
      <c r="D226" s="17">
        <v>5</v>
      </c>
      <c r="E226" s="17">
        <v>6</v>
      </c>
      <c r="F226" s="17">
        <v>1</v>
      </c>
      <c r="G226" s="17">
        <v>0</v>
      </c>
      <c r="H226" s="17">
        <v>260</v>
      </c>
    </row>
    <row r="227" spans="1:8" x14ac:dyDescent="0.25">
      <c r="A227" s="16" t="s">
        <v>543</v>
      </c>
      <c r="B227">
        <v>90</v>
      </c>
      <c r="C227">
        <v>6</v>
      </c>
      <c r="D227">
        <v>3.5</v>
      </c>
      <c r="E227">
        <v>7</v>
      </c>
      <c r="F227">
        <v>2</v>
      </c>
      <c r="G227">
        <v>0</v>
      </c>
      <c r="H227">
        <v>200</v>
      </c>
    </row>
    <row r="228" spans="1:8" x14ac:dyDescent="0.25">
      <c r="A228" s="16" t="s">
        <v>544</v>
      </c>
      <c r="B228">
        <v>120</v>
      </c>
      <c r="C228">
        <v>14</v>
      </c>
      <c r="D228">
        <v>2</v>
      </c>
      <c r="E228">
        <v>0</v>
      </c>
      <c r="F228">
        <v>0</v>
      </c>
      <c r="G228">
        <v>0</v>
      </c>
      <c r="H228">
        <v>0</v>
      </c>
    </row>
    <row r="229" spans="1:8" x14ac:dyDescent="0.25">
      <c r="A229" s="16" t="s">
        <v>546</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25">
      <c r="A230" s="16" t="s">
        <v>545</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25">
      <c r="A231" s="16" t="s">
        <v>549</v>
      </c>
      <c r="B231">
        <v>110</v>
      </c>
      <c r="C231">
        <v>7</v>
      </c>
      <c r="D231">
        <v>4</v>
      </c>
      <c r="E231">
        <v>10</v>
      </c>
      <c r="F231">
        <v>2</v>
      </c>
      <c r="G231">
        <v>0</v>
      </c>
      <c r="H231">
        <v>330</v>
      </c>
    </row>
    <row r="232" spans="1:8" x14ac:dyDescent="0.25">
      <c r="A232" s="16" t="s">
        <v>550</v>
      </c>
      <c r="B232">
        <v>480</v>
      </c>
      <c r="C232">
        <v>23</v>
      </c>
      <c r="D232">
        <v>4</v>
      </c>
      <c r="E232">
        <v>7</v>
      </c>
      <c r="F232">
        <v>63</v>
      </c>
      <c r="G232">
        <v>6</v>
      </c>
      <c r="H232">
        <v>370</v>
      </c>
    </row>
    <row r="233" spans="1:8" x14ac:dyDescent="0.25">
      <c r="A233" s="16" t="s">
        <v>551</v>
      </c>
      <c r="B233">
        <v>330</v>
      </c>
      <c r="C233">
        <v>14</v>
      </c>
      <c r="D233">
        <v>11</v>
      </c>
      <c r="E233">
        <v>5</v>
      </c>
      <c r="F233">
        <v>44</v>
      </c>
      <c r="G233">
        <v>0</v>
      </c>
      <c r="H233">
        <v>60</v>
      </c>
    </row>
    <row r="234" spans="1:8" x14ac:dyDescent="0.25">
      <c r="A234" s="16" t="s">
        <v>552</v>
      </c>
      <c r="B234">
        <v>76</v>
      </c>
      <c r="C234">
        <v>5.8</v>
      </c>
      <c r="D234">
        <v>2.6</v>
      </c>
      <c r="E234">
        <v>2.9</v>
      </c>
      <c r="F234">
        <v>3</v>
      </c>
      <c r="G234">
        <v>0.2</v>
      </c>
      <c r="H234">
        <v>361</v>
      </c>
    </row>
    <row r="235" spans="1:8" x14ac:dyDescent="0.25">
      <c r="A235" s="16" t="s">
        <v>555</v>
      </c>
      <c r="B235">
        <v>220</v>
      </c>
      <c r="C235">
        <v>17</v>
      </c>
      <c r="D235">
        <v>12</v>
      </c>
      <c r="E235">
        <v>2</v>
      </c>
      <c r="F235">
        <v>16</v>
      </c>
      <c r="G235">
        <v>1</v>
      </c>
      <c r="H235">
        <v>35</v>
      </c>
    </row>
    <row r="236" spans="1:8" x14ac:dyDescent="0.25">
      <c r="A236" s="16" t="s">
        <v>556</v>
      </c>
      <c r="B236">
        <v>519</v>
      </c>
      <c r="C236">
        <v>0</v>
      </c>
      <c r="D236">
        <v>0</v>
      </c>
      <c r="E236">
        <v>4</v>
      </c>
      <c r="F236">
        <v>124</v>
      </c>
      <c r="G236">
        <v>0</v>
      </c>
      <c r="H236">
        <v>60</v>
      </c>
    </row>
    <row r="237" spans="1:8" x14ac:dyDescent="0.25">
      <c r="B237" s="17">
        <f>B230*2</f>
        <v>1372.3333333333333</v>
      </c>
      <c r="C237" s="17">
        <f t="shared" ref="C237:H237" si="53">C230*2</f>
        <v>42.833333333333336</v>
      </c>
      <c r="D237" s="17">
        <f t="shared" si="53"/>
        <v>9.6666666666666661</v>
      </c>
      <c r="E237" s="17">
        <f t="shared" si="53"/>
        <v>50</v>
      </c>
      <c r="F237" s="17">
        <f t="shared" si="53"/>
        <v>207.5</v>
      </c>
      <c r="G237" s="17">
        <f t="shared" si="53"/>
        <v>14.333333333333334</v>
      </c>
      <c r="H237" s="17">
        <f t="shared" si="53"/>
        <v>1326.6666666666667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Z1" zoomScale="85" zoomScaleNormal="85" workbookViewId="0">
      <pane ySplit="1" topLeftCell="A79" activePane="bottomLeft" state="frozen"/>
      <selection activeCell="O1" sqref="O1"/>
      <selection pane="bottomLeft" activeCell="Z91" sqref="Z91"/>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90" si="1">$AC3/$AB3</f>
        <v>1.8795539033457251E-2</v>
      </c>
      <c r="AJ3" s="6">
        <f t="shared" ref="AJ3:AJ90" si="2">$AD3/$AB3</f>
        <v>1.3085501858736059E-2</v>
      </c>
      <c r="AK3" s="6">
        <f t="shared" ref="AK3:AK90" si="3">$AE3/$AB3</f>
        <v>3.0810408921933083E-2</v>
      </c>
      <c r="AL3" s="6">
        <f t="shared" ref="AL3:AL90" si="4">$AF3/$AB3</f>
        <v>0.16981412639405205</v>
      </c>
      <c r="AM3" s="6">
        <f t="shared" ref="AM3:AM90" si="5">$AG3/$AB3</f>
        <v>1.6773234200743493E-2</v>
      </c>
      <c r="AN3" s="6">
        <f t="shared" ref="AN3:AN90"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451</v>
      </c>
      <c r="AA67" s="10" t="s">
        <v>450</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455</v>
      </c>
      <c r="AA68" s="10" t="s">
        <v>454</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458</v>
      </c>
      <c r="AA69" s="10" t="s">
        <v>457</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465</v>
      </c>
      <c r="AA70" s="10" t="s">
        <v>464</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469</v>
      </c>
      <c r="AA71" s="12" t="s">
        <v>470</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138</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475</v>
      </c>
      <c r="AA72" s="10" t="s">
        <v>474</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479</v>
      </c>
      <c r="AA73" s="10" t="s">
        <v>478</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485</v>
      </c>
      <c r="AA74" s="10" t="s">
        <v>488</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491</v>
      </c>
      <c r="AA75" s="10" t="s">
        <v>490</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500</v>
      </c>
      <c r="AA76" s="10" t="s">
        <v>499</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502</v>
      </c>
      <c r="AA77" s="10" t="s">
        <v>501</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row>
    <row r="78" spans="1:61" ht="20.100000000000001" customHeight="1" x14ac:dyDescent="0.25">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508</v>
      </c>
      <c r="AA78" s="10" t="s">
        <v>507</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row>
    <row r="79" spans="1:61" ht="20.100000000000001" customHeight="1" x14ac:dyDescent="0.25">
      <c r="A79" s="3" t="s">
        <v>138</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510</v>
      </c>
      <c r="AA79" s="10" t="s">
        <v>509</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row>
    <row r="80" spans="1:61" ht="20.100000000000001" customHeight="1" x14ac:dyDescent="0.25">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513</v>
      </c>
      <c r="AA80" s="10" t="s">
        <v>512</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row>
    <row r="81" spans="1:61" ht="20.100000000000001" customHeight="1" x14ac:dyDescent="0.25">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519</v>
      </c>
      <c r="AA81" s="10" t="s">
        <v>518</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row>
    <row r="82" spans="1:61" ht="20.100000000000001" customHeight="1" x14ac:dyDescent="0.25">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521</v>
      </c>
      <c r="AA82" s="10" t="s">
        <v>522</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row>
    <row r="83" spans="1:61" ht="20.100000000000001" customHeight="1" x14ac:dyDescent="0.25">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527</v>
      </c>
      <c r="AA83" s="10" t="s">
        <v>526</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row>
    <row r="84" spans="1:61" ht="20.100000000000001" customHeight="1" x14ac:dyDescent="0.25">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533</v>
      </c>
      <c r="AA84" s="10" t="s">
        <v>532</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row>
    <row r="85" spans="1:61" ht="20.100000000000001" customHeight="1" x14ac:dyDescent="0.25">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536</v>
      </c>
      <c r="AA85" s="10" t="s">
        <v>537</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row>
    <row r="86" spans="1:61" ht="20.100000000000001" customHeight="1" x14ac:dyDescent="0.25">
      <c r="A86" s="3" t="s">
        <v>138</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540</v>
      </c>
      <c r="AA86" s="10" t="s">
        <v>539</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row>
    <row r="87" spans="1:61" ht="20.100000000000001" customHeight="1" x14ac:dyDescent="0.25">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542</v>
      </c>
      <c r="AA87" s="10" t="s">
        <v>541</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row>
    <row r="88" spans="1:61" ht="20.100000000000001" customHeight="1" x14ac:dyDescent="0.25">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548</v>
      </c>
      <c r="AA88" s="10" t="s">
        <v>547</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row>
    <row r="89" spans="1:61" ht="20.100000000000001" customHeight="1" x14ac:dyDescent="0.25">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554</v>
      </c>
      <c r="AA89" s="10" t="s">
        <v>553</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row>
    <row r="90" spans="1:61" ht="20.100000000000001" customHeight="1" x14ac:dyDescent="0.25">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558</v>
      </c>
      <c r="AA90" s="10" t="s">
        <v>557</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row>
    <row r="91" spans="1:61" ht="20.100000000000001" customHeight="1" x14ac:dyDescent="0.25">
      <c r="A91" s="3" t="s">
        <v>17</v>
      </c>
      <c r="B91" s="3">
        <v>27</v>
      </c>
      <c r="C91" s="8">
        <v>44300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O91" s="7">
        <v>4</v>
      </c>
      <c r="AP91" s="7">
        <v>1</v>
      </c>
      <c r="AQ91" s="7">
        <v>1</v>
      </c>
      <c r="AR91" s="10">
        <v>0</v>
      </c>
      <c r="AS91" s="7">
        <v>0</v>
      </c>
      <c r="AT91" s="7">
        <v>0</v>
      </c>
      <c r="AU91" s="7">
        <v>0</v>
      </c>
      <c r="AV91" s="7">
        <v>0</v>
      </c>
      <c r="AW91" s="7">
        <v>31</v>
      </c>
      <c r="AX91" s="7">
        <v>1</v>
      </c>
      <c r="AY91" s="5">
        <v>7</v>
      </c>
      <c r="AZ91" s="7">
        <v>1</v>
      </c>
      <c r="BA91" s="7">
        <v>1</v>
      </c>
      <c r="BB91" s="7">
        <v>1</v>
      </c>
      <c r="BC91" s="7">
        <v>1</v>
      </c>
      <c r="BD91" s="7">
        <v>1</v>
      </c>
      <c r="BE91" s="7">
        <v>1</v>
      </c>
      <c r="BF91" s="7">
        <v>0</v>
      </c>
      <c r="BG91" s="7">
        <v>0</v>
      </c>
      <c r="BH91" s="7">
        <v>0</v>
      </c>
      <c r="BI91" s="7">
        <v>0</v>
      </c>
    </row>
    <row r="92" spans="1:61" ht="20.100000000000001" customHeight="1" x14ac:dyDescent="0.25"/>
    <row r="93" spans="1:61" ht="20.100000000000001" customHeight="1" x14ac:dyDescent="0.25"/>
    <row r="94" spans="1:61" ht="20.100000000000001" customHeight="1" x14ac:dyDescent="0.25"/>
    <row r="95" spans="1:61" ht="20.100000000000001" customHeight="1" x14ac:dyDescent="0.25"/>
    <row r="96" spans="1:61"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2021-04-14T14:31:28Z</dcterms:modified>
</cp:coreProperties>
</file>