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0077C7D4-AEE4-4B02-A896-C46A4E56AD99}"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82" i="1" l="1"/>
  <c r="AG282" i="1"/>
  <c r="AF282" i="1"/>
  <c r="AE282" i="1"/>
  <c r="AD282" i="1"/>
  <c r="AC282" i="1"/>
  <c r="AB282" i="1"/>
  <c r="AH281" i="1"/>
  <c r="AG281" i="1"/>
  <c r="AF281" i="1"/>
  <c r="AL281" i="1" s="1"/>
  <c r="AE281" i="1"/>
  <c r="AK281" i="1" s="1"/>
  <c r="AD281" i="1"/>
  <c r="AJ281" i="1" s="1"/>
  <c r="AC281" i="1"/>
  <c r="AB281" i="1"/>
  <c r="AM281" i="1" s="1"/>
  <c r="C644" i="4"/>
  <c r="D644" i="4"/>
  <c r="E644" i="4"/>
  <c r="F644" i="4"/>
  <c r="G644" i="4"/>
  <c r="H644" i="4"/>
  <c r="B644" i="4"/>
  <c r="AH280" i="1"/>
  <c r="AG280" i="1"/>
  <c r="AF280" i="1"/>
  <c r="AE280" i="1"/>
  <c r="AD280" i="1"/>
  <c r="AC280" i="1"/>
  <c r="AB280" i="1"/>
  <c r="AI280" i="1" s="1"/>
  <c r="AB279" i="1"/>
  <c r="AL279" i="1" s="1"/>
  <c r="AC279" i="1"/>
  <c r="AD279" i="1"/>
  <c r="AE279" i="1"/>
  <c r="AF279" i="1"/>
  <c r="AH279" i="1"/>
  <c r="AG279" i="1"/>
  <c r="AH278" i="1"/>
  <c r="AG278" i="1"/>
  <c r="AF278" i="1"/>
  <c r="AE278" i="1"/>
  <c r="AD278" i="1"/>
  <c r="AC278" i="1"/>
  <c r="AI278" i="1" s="1"/>
  <c r="AB278" i="1"/>
  <c r="AJ278" i="1" s="1"/>
  <c r="AH277" i="1"/>
  <c r="AG277" i="1"/>
  <c r="AF277" i="1"/>
  <c r="AE277" i="1"/>
  <c r="AD277" i="1"/>
  <c r="AC277" i="1"/>
  <c r="AB277" i="1"/>
  <c r="AJ277" i="1" s="1"/>
  <c r="AH276" i="1"/>
  <c r="AG276" i="1"/>
  <c r="AF276" i="1"/>
  <c r="AE276" i="1"/>
  <c r="AD276" i="1"/>
  <c r="AC276" i="1"/>
  <c r="AB276" i="1"/>
  <c r="H642" i="4"/>
  <c r="G642" i="4"/>
  <c r="F642" i="4"/>
  <c r="E642" i="4"/>
  <c r="D642" i="4"/>
  <c r="C642" i="4"/>
  <c r="B642" i="4"/>
  <c r="AI276" i="1"/>
  <c r="AJ276" i="1"/>
  <c r="AK276" i="1"/>
  <c r="AI277" i="1"/>
  <c r="AM278" i="1"/>
  <c r="AN278" i="1"/>
  <c r="AI279" i="1"/>
  <c r="AJ279" i="1"/>
  <c r="AK279" i="1"/>
  <c r="AM280" i="1"/>
  <c r="AN280" i="1"/>
  <c r="AN282" i="1"/>
  <c r="H637" i="4"/>
  <c r="G637" i="4"/>
  <c r="F637" i="4"/>
  <c r="E637" i="4"/>
  <c r="D637" i="4"/>
  <c r="C637" i="4"/>
  <c r="B637" i="4"/>
  <c r="H634" i="4"/>
  <c r="G634" i="4"/>
  <c r="F634" i="4"/>
  <c r="E634" i="4"/>
  <c r="D634" i="4"/>
  <c r="C634" i="4"/>
  <c r="B634" i="4"/>
  <c r="AH275" i="1"/>
  <c r="AG275" i="1"/>
  <c r="AF275" i="1"/>
  <c r="AE275" i="1"/>
  <c r="AD275" i="1"/>
  <c r="AJ275" i="1" s="1"/>
  <c r="AC275" i="1"/>
  <c r="AI275" i="1" s="1"/>
  <c r="AB275" i="1"/>
  <c r="M276" i="1" s="1"/>
  <c r="L276" i="1"/>
  <c r="AH274" i="1"/>
  <c r="AG274" i="1"/>
  <c r="AF274" i="1"/>
  <c r="AE274" i="1"/>
  <c r="AD274" i="1"/>
  <c r="AC274" i="1"/>
  <c r="AB274" i="1"/>
  <c r="AM274" i="1" s="1"/>
  <c r="AH273" i="1"/>
  <c r="AG273" i="1"/>
  <c r="AF273" i="1"/>
  <c r="AE273" i="1"/>
  <c r="AK273" i="1" s="1"/>
  <c r="AD273" i="1"/>
  <c r="AJ273" i="1" s="1"/>
  <c r="AC273" i="1"/>
  <c r="AB273" i="1"/>
  <c r="AL273" i="1" s="1"/>
  <c r="AH272" i="1"/>
  <c r="AG272" i="1"/>
  <c r="AF272" i="1"/>
  <c r="AE272" i="1"/>
  <c r="AD272" i="1"/>
  <c r="AC272" i="1"/>
  <c r="AB272" i="1"/>
  <c r="H629" i="4"/>
  <c r="G629" i="4"/>
  <c r="F629" i="4"/>
  <c r="E629" i="4"/>
  <c r="D629" i="4"/>
  <c r="C629" i="4"/>
  <c r="B629" i="4"/>
  <c r="AI273" i="1"/>
  <c r="AK274" i="1"/>
  <c r="AL274" i="1"/>
  <c r="L272" i="1"/>
  <c r="M272" i="1"/>
  <c r="L273" i="1"/>
  <c r="L274" i="1"/>
  <c r="L275" i="1"/>
  <c r="AH271" i="1"/>
  <c r="AN271" i="1" s="1"/>
  <c r="AG271" i="1"/>
  <c r="AF271" i="1"/>
  <c r="AE271" i="1"/>
  <c r="AD271" i="1"/>
  <c r="AJ271" i="1" s="1"/>
  <c r="AC271" i="1"/>
  <c r="AB271" i="1"/>
  <c r="AI271" i="1"/>
  <c r="AK271" i="1"/>
  <c r="AL271" i="1"/>
  <c r="AM271" i="1"/>
  <c r="L271" i="1"/>
  <c r="M271" i="1"/>
  <c r="AH270" i="1"/>
  <c r="AG270" i="1"/>
  <c r="AF270" i="1"/>
  <c r="AE270" i="1"/>
  <c r="AD270" i="1"/>
  <c r="AC270" i="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N268" i="1" s="1"/>
  <c r="AH267" i="1"/>
  <c r="AG267" i="1"/>
  <c r="AF267" i="1"/>
  <c r="AE267" i="1"/>
  <c r="AD267" i="1"/>
  <c r="AC267" i="1"/>
  <c r="AB267" i="1"/>
  <c r="M268" i="1" s="1"/>
  <c r="C624" i="4"/>
  <c r="D624" i="4"/>
  <c r="E624" i="4"/>
  <c r="F624" i="4"/>
  <c r="G624" i="4"/>
  <c r="H624" i="4"/>
  <c r="B624" i="4"/>
  <c r="L269" i="1"/>
  <c r="L270" i="1"/>
  <c r="M270" i="1"/>
  <c r="AJ269" i="1"/>
  <c r="AK269" i="1"/>
  <c r="AN269" i="1"/>
  <c r="AI270" i="1"/>
  <c r="AY268" i="1"/>
  <c r="BG268" i="1"/>
  <c r="L268" i="1"/>
  <c r="AH266" i="1"/>
  <c r="AG266" i="1"/>
  <c r="AF266" i="1"/>
  <c r="AE266" i="1"/>
  <c r="AD266" i="1"/>
  <c r="AC266" i="1"/>
  <c r="AB266" i="1"/>
  <c r="AI266" i="1" s="1"/>
  <c r="AH265" i="1"/>
  <c r="AG265" i="1"/>
  <c r="AF265" i="1"/>
  <c r="AE265" i="1"/>
  <c r="AD265" i="1"/>
  <c r="AC265" i="1"/>
  <c r="AB265" i="1"/>
  <c r="AK265" i="1" s="1"/>
  <c r="AL265" i="1"/>
  <c r="AN265" i="1"/>
  <c r="L266" i="1"/>
  <c r="M266" i="1"/>
  <c r="L267" i="1"/>
  <c r="L265" i="1"/>
  <c r="M265" i="1"/>
  <c r="AH264" i="1"/>
  <c r="AG264" i="1"/>
  <c r="AF264" i="1"/>
  <c r="AE264" i="1"/>
  <c r="AD264" i="1"/>
  <c r="AC264" i="1"/>
  <c r="AI264" i="1" s="1"/>
  <c r="AB264" i="1"/>
  <c r="AJ264" i="1"/>
  <c r="L264" i="1"/>
  <c r="M264" i="1"/>
  <c r="AI263" i="1"/>
  <c r="AJ263" i="1"/>
  <c r="AK263" i="1"/>
  <c r="AL263" i="1"/>
  <c r="AM263" i="1"/>
  <c r="AN263" i="1"/>
  <c r="AH263" i="1"/>
  <c r="AG263" i="1"/>
  <c r="AF263" i="1"/>
  <c r="AE263" i="1"/>
  <c r="AD263" i="1"/>
  <c r="AC263" i="1"/>
  <c r="AB263" i="1"/>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82" i="1" l="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<sst xmlns="http://schemas.openxmlformats.org/spreadsheetml/2006/main" count="5415" uniqueCount="1438">
  <si>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</si>
  <si>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</si>
  <si>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</si>
  <si>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</si>
  <si>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</si>
  <si>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</si>
  <si>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</si>
  <si>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</si>
  <si>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</si>
  <si>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</si>
  <si>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</si>
  <si>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</si>
  <si>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</si>
  <si>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</si>
  <si>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</si>
  <si>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</si>
  <si>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</si>
  <si>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</si>
  <si>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</si>
  <si>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</si>
  <si>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</si>
  <si>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</si>
  <si>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</si>
  <si>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</si>
  <si>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</si>
  <si>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</si>
  <si>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</si>
  <si>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</si>
  <si>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</si>
  <si>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</si>
  <si>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</si>
  <si>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</si>
  <si>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</si>
  <si>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</si>
  <si>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</si>
  <si>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</si>
  <si>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</si>
  <si>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</si>
  <si>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</si>
  <si>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</si>
  <si>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</si>
  <si>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</si>
  <si>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</si>
  <si>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</si>
  <si>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</si>
  <si>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</si>
  <si>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</si>
  <si>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</si>
  <si>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</si>
  <si>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</si>
  <si>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</si>
  <si>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</si>
  <si>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</si>
  <si>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</si>
  <si>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</si>
  <si>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</si>
  <si>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</si>
  <si>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</si>
  <si>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</si>
  <si>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</si>
  <si>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</si>
  <si>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</si>
  <si>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</si>
  <si>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</si>
  <si>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</si>
  <si>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</si>
  <si>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</si>
  <si>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</si>
  <si>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</si>
  <si>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</si>
  <si>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</si>
  <si>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</si>
  <si>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</si>
  <si>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</si>
  <si>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</si>
  <si>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</si>
  <si>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</si>
  <si>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</si>
  <si>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</si>
  <si>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</si>
  <si>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</si>
  <si>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</si>
  <si>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</si>
  <si>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</si>
  <si>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</si>
  <si>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</si>
  <si>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</si>
  <si>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</si>
  <si>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</si>
  <si>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</si>
  <si>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</si>
  <si>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</si>
  <si>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</si>
  <si>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</si>
  <si>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</si>
  <si>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</si>
  <si>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</si>
  <si>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</si>
  <si>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</si>
  <si>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</si>
  <si>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</si>
  <si>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</si>
  <si>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</si>
  <si>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</si>
  <si>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</si>
  <si>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</si>
  <si>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</si>
  <si>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</si>
  <si>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</si>
  <si>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</si>
  <si>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</si>
  <si>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</si>
  <si>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</si>
  <si>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</si>
  <si>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</si>
  <si>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</si>
  <si>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</si>
  <si>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</si>
  <si>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</si>
  <si>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</si>
  <si>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</si>
  <si>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</si>
  <si>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</si>
  <si>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</si>
  <si>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</si>
  <si>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</si>
  <si>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</si>
  <si>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</si>
  <si>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</si>
  <si>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</si>
  <si>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</si>
  <si>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</si>
  <si>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</si>
  <si>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</si>
  <si>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</si>
  <si>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</si>
  <si>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</si>
  <si>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</si>
  <si>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</si>
  <si>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</si>
  <si>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</si>
  <si>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</si>
  <si>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</si>
  <si>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</si>
  <si>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</si>
  <si>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</si>
  <si>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</si>
  <si>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</si>
  <si>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</si>
  <si>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</si>
  <si>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</si>
  <si>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</si>
  <si>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</si>
  <si>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</si>
  <si>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</si>
  <si>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</si>
  <si>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</si>
  <si>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</si>
  <si>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</si>
  <si>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</si>
  <si>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</si>
  <si>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</si>
  <si>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</si>
  <si>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</si>
  <si>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</si>
  <si>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</si>
  <si>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</si>
  <si>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</si>
  <si>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</si>
  <si>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</si>
  <si>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</si>
  <si>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</si>
  <si>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</si>
  <si>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</si>
  <si>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</si>
  <si>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</si>
  <si>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</si>
  <si>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</si>
  <si>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</si>
  <si>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</si>
  <si>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</si>
  <si>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</si>
  <si>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</si>
  <si>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</si>
  <si>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</si>
  <si>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</si>
  <si>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</si>
  <si>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</si>
  <si>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</si>
  <si>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</si>
  <si>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</si>
  <si>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</si>
  <si>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</si>
  <si>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</si>
  <si>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</si>
  <si>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</si>
  <si>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</si>
  <si>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</si>
  <si>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</si>
  <si>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</si>
  <si>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</si>
  <si>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</si>
  <si>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</si>
  <si>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</si>
  <si>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</si>
  <si>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</si>
  <si>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</si>
  <si>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</si>
  <si>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</si>
  <si>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</si>
  <si>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</si>
  <si>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</si>
  <si>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</si>
  <si>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</si>
  <si>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</si>
  <si>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</si>
  <si>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</si>
  <si>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</si>
  <si>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</si>
  <si>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</si>
  <si>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</si>
  <si>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</si>
  <si>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</si>
  <si>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</si>
  <si>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</si>
  <si>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</si>
  <si>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</si>
  <si>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</si>
  <si>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</si>
  <si>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</si>
  <si>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</si>
  <si>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</si>
  <si>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</si>
  <si>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</si>
  <si>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</si>
  <si>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</si>
  <si>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</si>
  <si>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</si>
  <si>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</si>
  <si>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</si>
  <si>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</si>
  <si>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</si>
  <si>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</si>
  <si>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</si>
  <si>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</si>
  <si>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</si>
  <si>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</si>
  <si>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</si>
  <si>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</si>
  <si>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</si>
  <si>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</si>
  <si>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</si>
  <si>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</si>
  <si>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</si>
  <si>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</si>
  <si>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</si>
  <si>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</si>
  <si>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</si>
  <si>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</si>
  <si>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</si>
  <si>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</si>
  <si>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</si>
  <si>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</si>
  <si>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</si>
  <si>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</si>
  <si>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</si>
  <si>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</si>
  <si>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</si>
  <si>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</si>
  <si>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</si>
  <si>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</si>
  <si>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</si>
  <si>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</si>
  <si>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</si>
  <si>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</si>
  <si>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</si>
  <si>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</si>
  <si>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</si>
  <si>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</si>
  <si>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</si>
  <si>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</si>
  <si>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</si>
  <si>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</si>
  <si>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</si>
  <si>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</si>
  <si>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</si>
  <si>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</si>
  <si>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</si>
  <si>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</si>
  <si>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</si>
  <si>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</si>
  <si>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</si>
  <si>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</si>
  <si>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</si>
  <si>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</si>
  <si>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</si>
  <si>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</si>
  <si>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</si>
  <si>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</si>
  <si>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</si>
  <si>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</si>
  <si>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</si>
  <si>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</si>
  <si>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</si>
  <si>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</si>
  <si>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</si>
  <si>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</si>
  <si>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</si>
  <si>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</si>
  <si>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</si>
  <si>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</si>
  <si>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</si>
  <si>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</si>
  <si>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</si>
  <si>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</si>
  <si>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</si>
  <si>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</si>
  <si>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</si>
  <si>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</si>
  <si>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</si>
  <si>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</si>
  <si>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</si>
  <si>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</si>
  <si>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</si>
  <si>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</si>
  <si>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</si>
  <si>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</si>
  <si>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</si>
  <si>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</si>
  <si>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</si>
  <si>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</si>
  <si>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</si>
  <si>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</si>
  <si>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</si>
  <si>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</si>
  <si>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</si>
  <si>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</si>
  <si>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</si>
  <si>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</si>
  <si>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</si>
  <si>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</si>
  <si>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</si>
  <si>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</si>
  <si>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</si>
  <si>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</si>
  <si>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</si>
  <si>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</si>
  <si>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</si>
  <si>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</si>
  <si>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</si>
  <si>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</si>
  <si>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</si>
  <si>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</si>
  <si>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</si>
  <si>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</si>
  <si>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</si>
  <si>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</si>
  <si>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</si>
  <si>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</si>
  <si>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</si>
  <si>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</si>
  <si>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</si>
  <si>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</si>
  <si>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</si>
  <si>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</si>
  <si>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</si>
  <si>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</si>
  <si>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</si>
  <si>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</si>
  <si>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</si>
  <si>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</si>
  <si>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</si>
  <si>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</si>
  <si>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</si>
  <si>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</si>
  <si>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</si>
  <si>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</si>
  <si>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</si>
  <si>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</si>
  <si>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</si>
  <si>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</si>
  <si>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</si>
  <si>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</si>
  <si>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</si>
  <si>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</si>
  <si>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</si>
  <si>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</si>
  <si>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</si>
  <si>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</si>
  <si>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</si>
  <si>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</si>
  <si>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</si>
  <si>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</si>
  <si>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</si>
  <si>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</si>
  <si>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</si>
  <si>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</si>
  <si>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</si>
  <si>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</si>
  <si>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</si>
  <si>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</si>
  <si>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</si>
  <si>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</si>
  <si>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</si>
  <si>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</si>
  <si>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</si>
  <si>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</si>
  <si>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</si>
  <si>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</si>
  <si>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</si>
  <si>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</si>
  <si>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</si>
  <si>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</si>
  <si>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</si>
  <si>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</si>
  <si>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</si>
  <si>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</si>
  <si>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</si>
  <si>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</si>
  <si>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</si>
  <si>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</si>
  <si>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</si>
  <si>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</si>
  <si>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</si>
  <si>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</si>
  <si>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</si>
  <si>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</si>
  <si>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</si>
  <si>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</si>
  <si>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</si>
  <si>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</si>
  <si>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</si>
  <si>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</si>
  <si>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</si>
  <si>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</si>
  <si>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</si>
  <si>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</si>
  <si>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</si>
  <si>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</si>
  <si>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</si>
  <si>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</si>
  <si>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</si>
  <si>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</si>
  <si>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</si>
  <si>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</si>
  <si>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</si>
  <si>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</si>
  <si>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</si>
  <si>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</si>
  <si>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</si>
  <si>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</si>
  <si>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</si>
  <si>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</si>
  <si>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</si>
  <si>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</si>
  <si>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</si>
  <si>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</si>
  <si>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</si>
  <si>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</si>
  <si>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</si>
  <si>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</si>
  <si>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</si>
  <si>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</si>
  <si>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</si>
  <si>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</si>
  <si>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</si>
  <si>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</si>
  <si>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</si>
  <si>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</si>
  <si>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</si>
  <si>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</si>
  <si>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</si>
  <si>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</si>
  <si>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</si>
  <si>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</si>
  <si>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</si>
  <si>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</si>
  <si>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</si>
  <si>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</si>
  <si>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</si>
  <si>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</si>
  <si>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</si>
  <si>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</si>
  <si>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</si>
  <si>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</si>
  <si>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</si>
  <si>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</si>
  <si>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</si>
  <si>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</si>
  <si>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</si>
  <si>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</si>
  <si>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</si>
  <si>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</si>
  <si>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</si>
  <si>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</si>
  <si>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</si>
  <si>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</si>
  <si>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</si>
  <si>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</si>
  <si>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</si>
  <si>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</si>
  <si>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</si>
  <si>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</si>
  <si>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</si>
  <si>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</si>
  <si>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</si>
  <si>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</si>
  <si>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</si>
  <si>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</si>
  <si>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</si>
  <si>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</si>
  <si>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</si>
  <si>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</si>
  <si>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</si>
  <si>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</si>
  <si>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</si>
  <si>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</si>
  <si>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</si>
  <si>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</si>
  <si>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</si>
  <si>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</si>
  <si>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</si>
  <si>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</si>
  <si>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</si>
  <si>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</si>
  <si>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</si>
  <si>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</si>
  <si>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</si>
  <si>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</si>
  <si>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</si>
  <si>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</si>
  <si>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</si>
  <si>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</si>
  <si>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</si>
  <si>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</si>
  <si>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</si>
  <si>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</si>
  <si>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</si>
  <si>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</si>
  <si>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</si>
  <si>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</si>
  <si>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</si>
  <si>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</si>
  <si>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</si>
  <si>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</si>
  <si>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</si>
  <si>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</si>
  <si>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</si>
  <si>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</si>
  <si>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</si>
  <si>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</si>
  <si>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</si>
  <si>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</si>
  <si>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</si>
  <si>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</si>
  <si>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</si>
  <si>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</si>
  <si>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</si>
  <si>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</si>
  <si>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</si>
  <si>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</si>
  <si>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</si>
  <si>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</si>
  <si>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</si>
  <si>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</si>
  <si>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</si>
  <si>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</si>
  <si>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</si>
  <si>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</si>
  <si>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</si>
  <si>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</si>
  <si>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</si>
  <si>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</si>
  <si>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</si>
  <si>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</si>
  <si>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</si>
  <si>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</si>
  <si>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</si>
  <si>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</si>
  <si>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</si>
  <si>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</si>
  <si>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</si>
  <si>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</si>
  <si>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</si>
  <si>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</si>
  <si>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</si>
  <si>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</si>
  <si>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</si>
  <si>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</si>
  <si>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</si>
  <si>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</si>
  <si>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</si>
  <si>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</si>
  <si>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</si>
  <si>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</si>
  <si>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</si>
  <si>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</si>
  <si>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</si>
  <si>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</si>
  <si>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</si>
  <si>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</si>
  <si>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</si>
  <si>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</si>
  <si>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</si>
  <si>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</si>
  <si>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</si>
  <si>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</si>
  <si>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</si>
  <si>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</si>
  <si>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</si>
  <si>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</si>
  <si>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</si>
  <si>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</si>
  <si>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</si>
  <si>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</si>
  <si>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</si>
  <si>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</si>
  <si>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</si>
  <si>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</si>
  <si>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</si>
  <si>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</si>
  <si>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</si>
  <si>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</si>
  <si>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</si>
  <si>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</si>
  <si>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</si>
  <si>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</si>
  <si>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</si>
  <si>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</si>
  <si>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</si>
  <si>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</si>
  <si>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</si>
  <si>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</si>
  <si>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</si>
  <si>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</si>
  <si>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</si>
  <si>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</si>
  <si>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</si>
  <si>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</si>
  <si>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</si>
  <si>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</si>
  <si>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</si>
  <si>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</si>
  <si>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</si>
  <si>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</si>
  <si>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</si>
  <si>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</si>
  <si>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</si>
  <si>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</si>
  <si>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</si>
  <si>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</si>
  <si>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</si>
  <si>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</si>
  <si>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</si>
  <si>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</si>
  <si>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</si>
  <si>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</si>
  <si>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</si>
  <si>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</si>
  <si>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</si>
  <si>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</si>
  <si>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</si>
  <si>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</si>
  <si>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</si>
  <si>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</si>
  <si>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</si>
  <si>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</si>
  <si>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</si>
  <si>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</si>
  <si>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</si>
  <si>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</si>
  <si>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</si>
  <si>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</si>
  <si>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</si>
  <si>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</si>
  <si>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</si>
  <si>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</si>
  <si>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</si>
  <si>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</si>
  <si>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</si>
  <si>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</si>
  <si>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</si>
  <si>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</si>
  <si>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</si>
  <si>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</si>
  <si>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</si>
  <si>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</si>
  <si>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</si>
  <si>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</si>
  <si>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</si>
  <si>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</si>
  <si>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</si>
  <si>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</si>
  <si>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</si>
  <si>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</si>
  <si>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</si>
  <si>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</si>
  <si>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</si>
  <si>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</si>
  <si>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</si>
  <si>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</si>
  <si>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</si>
  <si>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</si>
  <si>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</si>
  <si>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</si>
  <si>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</si>
  <si>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</si>
  <si>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</si>
  <si>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</si>
  <si>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</si>
  <si>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</si>
  <si>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</si>
  <si>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</si>
  <si>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</si>
  <si>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</si>
  <si>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</si>
  <si>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</si>
  <si>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</si>
  <si>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</si>
  <si>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</si>
  <si>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</si>
  <si>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</si>
  <si>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</si>
  <si>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</si>
  <si>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</si>
  <si>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</si>
  <si>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</si>
  <si>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</si>
  <si>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</si>
  <si>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</si>
  <si>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</si>
  <si>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</si>
  <si>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</si>
  <si>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</si>
  <si>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</si>
  <si>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</si>
  <si>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</si>
  <si>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</si>
  <si>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</si>
  <si>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</si>
  <si>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</si>
  <si>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</si>
  <si>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</si>
  <si>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</si>
  <si>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</si>
  <si>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</si>
  <si>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</si>
  <si>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</si>
  <si>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</si>
  <si>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</si>
  <si>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</si>
  <si>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</si>
  <si>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</si>
  <si>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</si>
  <si>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</si>
  <si>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</si>
  <si>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</si>
  <si>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</si>
  <si>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</si>
  <si>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</si>
  <si>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</si>
  <si>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</si>
  <si>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</si>
  <si>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</si>
  <si>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</si>
  <si>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</si>
  <si>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</si>
  <si>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</si>
  <si>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</si>
  <si>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</si>
  <si>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</si>
  <si>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</si>
  <si>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</si>
  <si>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</si>
  <si>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</si>
  <si>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</si>
  <si>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</si>
  <si>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</si>
  <si>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</si>
  <si>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</si>
  <si>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</si>
  <si>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</si>
  <si>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</si>
  <si>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</si>
  <si>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</si>
  <si>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</si>
  <si>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</si>
  <si>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</si>
  <si>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</si>
  <si>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</si>
  <si>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</si>
  <si>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</si>
  <si>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</si>
  <si>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</si>
  <si>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</si>
  <si>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</si>
  <si>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</si>
  <si>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</si>
  <si>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</si>
  <si>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</si>
  <si>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</si>
  <si>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</si>
  <si>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</si>
  <si>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</si>
  <si>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</si>
  <si>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</si>
  <si>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</si>
  <si>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</si>
  <si>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</si>
  <si>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</si>
  <si>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</si>
  <si>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</si>
  <si>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</si>
  <si>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</si>
  <si>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</si>
  <si>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</si>
  <si>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</si>
  <si>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</si>
  <si>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</si>
  <si>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</si>
  <si>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</si>
  <si>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</si>
  <si>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</si>
  <si>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</si>
  <si>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</si>
  <si>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</si>
  <si>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</si>
  <si>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</si>
  <si>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</si>
  <si>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</si>
  <si>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</si>
  <si>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</si>
  <si>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</si>
  <si>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</si>
  <si>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</si>
  <si>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</si>
  <si>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</si>
  <si>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</si>
  <si>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</si>
  <si>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</si>
  <si>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</si>
  <si>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</si>
  <si>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</si>
  <si>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</si>
  <si>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</si>
  <si>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</si>
  <si>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</si>
  <si>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</si>
  <si>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</si>
  <si>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</si>
  <si>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</si>
  <si>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</si>
  <si>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</si>
  <si>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</si>
  <si>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</si>
  <si>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</si>
  <si>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</si>
  <si>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</si>
  <si>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</si>
  <si>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</si>
  <si>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</si>
  <si>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</si>
  <si>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</si>
  <si>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</si>
  <si>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</si>
  <si>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</si>
  <si>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</si>
  <si>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</si>
  <si>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</si>
  <si>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</si>
  <si>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</si>
  <si>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</si>
  <si>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</si>
  <si>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</si>
  <si>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</si>
  <si>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</si>
  <si>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</si>
  <si>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</si>
  <si>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</si>
  <si>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</si>
  <si>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</si>
  <si>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</si>
  <si>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</si>
  <si>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</si>
  <si>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</si>
  <si>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</si>
  <si>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</si>
  <si>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</si>
  <si>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</si>
  <si>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</si>
  <si>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</si>
  <si>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</si>
  <si>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</si>
  <si>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</si>
  <si>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</si>
  <si>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</si>
  <si>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</si>
  <si>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</si>
  <si>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</si>
  <si>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</si>
  <si>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</si>
  <si>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</si>
  <si>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</si>
  <si>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</si>
  <si>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</si>
  <si>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</si>
  <si>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</si>
  <si>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</si>
  <si>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</si>
  <si>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</si>
  <si>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</si>
  <si>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</si>
  <si>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</si>
  <si>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</si>
  <si>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</si>
  <si>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</si>
  <si>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</si>
  <si>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</si>
  <si>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</si>
  <si>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</si>
  <si>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</si>
  <si>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</si>
  <si>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</si>
  <si>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</si>
  <si>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</si>
  <si>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</si>
  <si>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</si>
  <si>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</si>
  <si>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</si>
  <si>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</si>
  <si>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</si>
  <si>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</si>
  <si>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</si>
  <si>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</si>
  <si>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</si>
  <si>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</si>
  <si>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</si>
  <si>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</si>
  <si>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</si>
  <si>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</si>
  <si>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</si>
  <si>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</si>
  <si>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</si>
  <si>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</si>
  <si>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</si>
  <si>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</si>
  <si>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</si>
  <si>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</si>
  <si>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</si>
  <si>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</si>
  <si>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</si>
  <si>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</si>
  <si>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</si>
  <si>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</si>
  <si>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</si>
  <si>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</si>
  <si>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</si>
  <si>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</si>
  <si>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</si>
  <si>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</si>
  <si>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</si>
  <si>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</si>
  <si>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</si>
  <si>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</si>
  <si>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</si>
  <si>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</si>
  <si>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</si>
  <si>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</si>
  <si>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</si>
  <si>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</si>
  <si>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</si>
  <si>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</si>
  <si>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</si>
  <si>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</si>
  <si>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</si>
  <si>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</si>
  <si>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</si>
  <si>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</si>
  <si>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</si>
  <si>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</si>
  <si>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</si>
  <si>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</si>
  <si>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</si>
  <si>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</si>
  <si>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</si>
  <si>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</si>
  <si>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</si>
  <si>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</si>
  <si>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</si>
  <si>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</si>
  <si>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</si>
  <si>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</si>
  <si>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</si>
  <si>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</si>
  <si>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</si>
  <si>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</si>
  <si>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</si>
  <si>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</si>
  <si>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</si>
  <si>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</si>
  <si>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</si>
  <si>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</si>
  <si>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</si>
  <si>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</si>
  <si>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</si>
  <si>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</si>
  <si>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</si>
  <si>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</si>
  <si>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</si>
  <si>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</si>
  <si>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</si>
  <si>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</si>
  <si>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</si>
  <si>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</si>
  <si>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</si>
  <si>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</si>
  <si>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</si>
  <si>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</si>
  <si>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</si>
  <si>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</si>
  <si>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</si>
  <si>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</si>
  <si>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</si>
  <si>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</si>
  <si>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</si>
  <si>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</si>
  <si>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</si>
  <si>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</si>
  <si>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</si>
  <si>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</si>
  <si>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</si>
  <si>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</si>
  <si>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</si>
  <si>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</si>
  <si>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</si>
  <si>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</si>
  <si>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</si>
  <si>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</si>
  <si>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</si>
  <si>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</si>
  <si>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</si>
  <si>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</si>
  <si>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</si>
  <si>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</si>
  <si>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</si>
  <si>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</si>
  <si>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</si>
  <si>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</si>
  <si>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</si>
  <si>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</si>
  <si>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</si>
  <si>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</si>
  <si>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</si>
  <si>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</si>
  <si>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</si>
  <si>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</si>
  <si>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</si>
  <si>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</si>
  <si>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</si>
  <si>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</si>
  <si>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</si>
  <si>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</si>
  <si>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</si>
  <si>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</si>
  <si>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</si>
  <si>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</si>
  <si>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</si>
  <si>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</si>
  <si>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</si>
  <si>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</si>
  <si>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</si>
  <si>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</si>
  <si>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</si>
  <si>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</si>
  <si>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</si>
  <si>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</si>
  <si>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</si>
  <si>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</si>
  <si>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</si>
  <si>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</si>
  <si>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</si>
  <si>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</si>
  <si>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</si>
  <si>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</si>
  <si>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</si>
  <si>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</si>
  <si>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</si>
  <si>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</si>
  <si>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</si>
  <si>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</si>
  <si>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</si>
  <si>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</si>
  <si>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</si>
  <si>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</si>
  <si>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</si>
  <si>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</si>
  <si>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</si>
  <si>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</si>
  <si>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</si>
  <si>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</si>
  <si>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</si>
  <si>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</si>
  <si>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</si>
  <si>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</si>
  <si>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</si>
  <si>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</si>
  <si>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</si>
  <si>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</si>
  <si>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</si>
  <si>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</si>
  <si>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</si>
  <si>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</si>
  <si>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</si>
  <si>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</si>
  <si>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</si>
  <si>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</si>
  <si>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</si>
  <si>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</si>
  <si>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</si>
  <si>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</si>
  <si>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</si>
  <si>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</si>
  <si>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</si>
  <si>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</si>
  <si>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</si>
  <si>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</si>
  <si>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</si>
  <si>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</si>
  <si>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</si>
  <si>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</si>
  <si>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</si>
  <si>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</si>
  <si>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</si>
  <si>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</si>
  <si>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</si>
  <si>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</si>
  <si>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</si>
  <si>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</si>
  <si>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</si>
  <si>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</si>
  <si>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</si>
  <si>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</si>
  <si>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</si>
  <si>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</si>
  <si>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</si>
  <si>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</si>
  <si>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</si>
  <si>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</si>
  <si>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</si>
  <si>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</si>
  <si>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</si>
  <si>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</si>
  <si>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</si>
  <si>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</si>
  <si>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</si>
  <si>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</si>
  <si>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</si>
  <si>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</si>
  <si>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</si>
  <si>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</si>
  <si>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</si>
  <si>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</si>
  <si>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</si>
  <si>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</si>
  <si>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</si>
  <si>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</si>
  <si>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</si>
  <si>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</si>
  <si>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</si>
  <si>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</si>
  <si>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</si>
  <si>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</si>
  <si>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</si>
  <si>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</si>
  <si>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</si>
  <si>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</si>
  <si>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</si>
  <si>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</si>
  <si>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</si>
  <si>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</si>
  <si>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</si>
  <si>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</si>
  <si>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</si>
  <si>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</si>
  <si>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</si>
  <si>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</si>
  <si>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</si>
  <si>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</si>
  <si>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</si>
  <si>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</si>
  <si>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</si>
  <si>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</si>
  <si>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</si>
  <si>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</si>
  <si>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</si>
  <si>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</si>
  <si>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</si>
  <si>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</si>
  <si>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</si>
  <si>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</si>
  <si>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</si>
  <si>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</si>
  <si>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</si>
  <si>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</si>
  <si>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</si>
  <si>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</si>
  <si>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</si>
  <si>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</si>
  <si>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</si>
  <si>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</si>
  <si>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</si>
  <si>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</si>
  <si>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</si>
  <si>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</si>
  <si>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</si>
  <si>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</si>
  <si>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</si>
  <si>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</si>
  <si>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</si>
  <si>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</si>
  <si>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</si>
  <si>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</si>
  <si>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</si>
  <si>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</si>
  <si>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</si>
  <si>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</si>
  <si>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</si>
  <si>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</si>
  <si>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</si>
  <si>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</si>
  <si>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</si>
  <si>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</si>
  <si>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</si>
  <si>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</si>
  <si>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</si>
  <si>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</si>
  <si>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</si>
  <si>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</si>
  <si>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</si>
  <si>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</si>
  <si>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</si>
  <si>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</si>
  <si>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</si>
  <si>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</si>
  <si>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</si>
  <si>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</si>
  <si>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</si>
  <si>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</si>
  <si>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</si>
  <si>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</si>
  <si>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</si>
  <si>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</si>
  <si>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</si>
  <si>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</si>
  <si>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</si>
  <si>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</si>
  <si>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</si>
  <si>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</si>
  <si>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</si>
  <si>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</si>
  <si>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</si>
  <si>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</si>
  <si>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</si>
  <si>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</si>
  <si>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</si>
  <si>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</si>
  <si>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</si>
  <si>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</si>
  <si>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</si>
  <si>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</si>
  <si>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</si>
  <si>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</si>
  <si>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</si>
  <si>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</si>
  <si>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</si>
  <si>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</si>
  <si>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</si>
  <si>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</si>
  <si>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</si>
  <si>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</si>
  <si>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</si>
  <si>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</si>
  <si>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</si>
  <si>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</si>
  <si>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</si>
  <si>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</si>
  <si>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</si>
  <si>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</si>
  <si>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</si>
  <si>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</si>
  <si>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</si>
  <si>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</si>
  <si>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</si>
  <si>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</si>
  <si>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</si>
  <si>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</si>
  <si>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</si>
  <si>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</si>
  <si>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</si>
  <si>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</si>
  <si>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</si>
  <si>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</si>
  <si>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</si>
  <si>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</si>
  <si>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</si>
  <si>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</si>
  <si>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</si>
  <si>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</si>
  <si>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</si>
  <si>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</si>
  <si>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</si>
  <si>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</si>
  <si>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</si>
  <si>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</si>
  <si>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</si>
  <si>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</si>
  <si>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</si>
  <si>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</si>
  <si>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</si>
  <si>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</si>
  <si>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</si>
  <si>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</si>
  <si>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</si>
  <si>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</si>
  <si>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</si>
  <si>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</si>
  <si>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</si>
  <si>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</si>
  <si>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</si>
  <si>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</si>
  <si>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</si>
  <si>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</si>
  <si>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</si>
  <si>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</si>
  <si>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</si>
  <si>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</si>
  <si>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</si>
  <si>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</si>
  <si>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</si>
  <si>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</si>
  <si>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</si>
  <si>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</si>
  <si>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</si>
  <si>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</si>
  <si>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</si>
  <si>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</si>
  <si>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</si>
  <si>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</si>
  <si>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</si>
  <si>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</si>
  <si>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</si>
  <si>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</si>
  <si>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</si>
  <si>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</si>
  <si>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</si>
  <si>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</si>
  <si>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</si>
  <si>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</si>
  <si>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</si>
  <si>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</si>
  <si>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</si>
  <si>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</si>
  <si>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</si>
  <si>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</si>
  <si>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</si>
  <si>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</si>
  <si>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</si>
  <si>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</si>
  <si>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</si>
  <si>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</si>
  <si>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</si>
  <si>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</si>
  <si>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</si>
  <si>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</si>
  <si>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</si>
  <si>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</si>
  <si>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</si>
  <si>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</si>
  <si>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</si>
  <si>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</si>
  <si>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</si>
  <si>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</si>
  <si>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</si>
  <si>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</si>
  <si>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</si>
  <si>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</si>
  <si>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</si>
  <si>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</si>
  <si>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</si>
  <si>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</si>
  <si>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</si>
  <si>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</si>
  <si>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</si>
  <si>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</si>
  <si>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</si>
  <si>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</si>
  <si>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</si>
  <si>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</si>
  <si>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</si>
  <si>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</si>
  <si>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</si>
  <si>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</si>
  <si>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</si>
  <si>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</si>
  <si>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</si>
  <si>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</si>
  <si>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</si>
  <si>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</si>
  <si>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</si>
  <si>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</si>
  <si>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</si>
  <si>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</si>
  <si>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</si>
  <si>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</si>
  <si>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</si>
  <si>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</si>
  <si>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</si>
  <si>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</si>
  <si>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 xml:space="preserve">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</si>
  <si>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</si>
  <si>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</si>
  <si>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</si>
  <si>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</si>
  <si>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</si>
  <si>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</si>
  <si>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</si>
  <si>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</si>
  <si>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</si>
  <si>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</si>
  <si>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</si>
  <si>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</si>
  <si>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</si>
  <si>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</si>
  <si>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</si>
  <si>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</si>
  <si>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</si>
  <si>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</si>
  <si>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 xml:space="preserve">15 tbs creamer
(525	22.5	0	0	75	0	225)
1/2 bag shrimp scampi noodles
(445	21	9.5	16.5	47.5	2.5	1070)
=525+445
=23+21
=0+10
=0+17
=75+48
=0+3
=225+1070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</si>
</sst>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2" borderId="0" xfId="0" applyFill="1"/>
    <xf numFmtId="2"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44"/>
  <sheetViews>
    <sheetView workbookViewId="0">
      <pane ySplit="1" topLeftCell="A630" activePane="bottomLeft" state="frozen"/>
      <selection pane="bottomLeft" activeCell="I644" sqref="I64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1419</v>
      </c>
      <c r="B632">
        <v>260</v>
      </c>
      <c r="C632">
        <v>7</v>
      </c>
      <c r="D632">
        <v>4.5</v>
      </c>
      <c r="E632">
        <v>7</v>
      </c>
      <c r="F632">
        <v>41</v>
      </c>
      <c r="G632">
        <v>0</v>
      </c>
      <c r="H632">
        <v>100</v>
      </c>
    </row>
    <row r="633" spans="1:8" x14ac:dyDescent="0.3">
      <c r="A633" s="16" t="s">
        <v>1420</v>
      </c>
      <c r="B633">
        <v>450</v>
      </c>
      <c r="C633">
        <v>28</v>
      </c>
      <c r="D633">
        <v>4.5</v>
      </c>
      <c r="E633">
        <v>5</v>
      </c>
      <c r="F633">
        <v>42</v>
      </c>
      <c r="G633">
        <v>2</v>
      </c>
      <c r="H633">
        <v>680</v>
      </c>
    </row>
    <row r="634" spans="1:8" x14ac:dyDescent="0.3">
      <c r="A634" s="16" t="s">
        <v>1421</v>
      </c>
      <c r="B634">
        <f>4*200</f>
        <v>800</v>
      </c>
      <c r="C634">
        <f>4*8</f>
        <v>32</v>
      </c>
      <c r="D634">
        <f>8*1.5</f>
        <v>12</v>
      </c>
      <c r="E634">
        <f>4*5</f>
        <v>20</v>
      </c>
      <c r="F634">
        <f>4*26</f>
        <v>104</v>
      </c>
      <c r="G634">
        <f>4*1</f>
        <v>4</v>
      </c>
      <c r="H634">
        <f>4*260</f>
        <v>1040</v>
      </c>
    </row>
    <row r="635" spans="1:8" x14ac:dyDescent="0.3">
      <c r="A635" s="16" t="s">
        <v>1422</v>
      </c>
      <c r="B635">
        <v>70</v>
      </c>
      <c r="C635">
        <v>6</v>
      </c>
      <c r="D635">
        <v>3.5</v>
      </c>
      <c r="E635">
        <v>5</v>
      </c>
      <c r="F635">
        <v>0</v>
      </c>
      <c r="G635">
        <v>0</v>
      </c>
      <c r="H635">
        <v>115</v>
      </c>
    </row>
    <row r="636" spans="1:8" x14ac:dyDescent="0.3">
      <c r="A636" s="16" t="s">
        <v>1423</v>
      </c>
      <c r="B636">
        <v>890</v>
      </c>
      <c r="C636">
        <v>42</v>
      </c>
      <c r="D636">
        <v>19</v>
      </c>
      <c r="E636">
        <v>33</v>
      </c>
      <c r="F636">
        <v>95</v>
      </c>
      <c r="G636">
        <v>5</v>
      </c>
      <c r="H636">
        <v>2140</v>
      </c>
    </row>
    <row r="637" spans="1:8" x14ac:dyDescent="0.3">
      <c r="A637" s="16" t="s">
        <v>1424</v>
      </c>
      <c r="B637">
        <f>3.5*130</f>
        <v>455</v>
      </c>
      <c r="C637">
        <f>3.5*3.5</f>
        <v>12.25</v>
      </c>
      <c r="D637">
        <f>3.5*0.5</f>
        <v>1.75</v>
      </c>
      <c r="E637">
        <f>3.5*2</f>
        <v>7</v>
      </c>
      <c r="F637">
        <f>3.5*23</f>
        <v>80.5</v>
      </c>
      <c r="G637">
        <f>3.5*2</f>
        <v>7</v>
      </c>
      <c r="H637">
        <f>3.5*230</f>
        <v>805</v>
      </c>
    </row>
    <row r="638" spans="1:8" x14ac:dyDescent="0.3">
      <c r="A638" s="16" t="s">
        <v>1425</v>
      </c>
      <c r="B638">
        <v>70</v>
      </c>
      <c r="C638">
        <v>5</v>
      </c>
      <c r="D638">
        <v>3</v>
      </c>
      <c r="E638">
        <v>4</v>
      </c>
      <c r="F638">
        <v>0</v>
      </c>
      <c r="G638">
        <v>0</v>
      </c>
      <c r="H638">
        <v>105</v>
      </c>
    </row>
    <row r="639" spans="1:8" x14ac:dyDescent="0.3">
      <c r="A639" s="16" t="s">
        <v>1426</v>
      </c>
      <c r="B639">
        <v>400</v>
      </c>
      <c r="C639">
        <v>22</v>
      </c>
      <c r="D639">
        <v>9</v>
      </c>
      <c r="E639">
        <v>19</v>
      </c>
      <c r="F639">
        <v>38</v>
      </c>
      <c r="G639">
        <v>3</v>
      </c>
      <c r="H639">
        <v>920</v>
      </c>
    </row>
    <row r="640" spans="1:8" x14ac:dyDescent="0.3">
      <c r="A640" s="16" t="s">
        <v>1427</v>
      </c>
      <c r="B640">
        <v>240</v>
      </c>
      <c r="C640">
        <v>2.5</v>
      </c>
      <c r="D640">
        <v>0.5</v>
      </c>
      <c r="E640">
        <v>9</v>
      </c>
      <c r="F640">
        <v>47</v>
      </c>
      <c r="G640">
        <v>3</v>
      </c>
      <c r="H640">
        <v>600</v>
      </c>
    </row>
    <row r="641" spans="1:8" x14ac:dyDescent="0.3">
      <c r="A641" s="16" t="s">
        <v>1428</v>
      </c>
      <c r="B641">
        <v>240</v>
      </c>
      <c r="C641">
        <v>2</v>
      </c>
      <c r="D641">
        <v>0.5</v>
      </c>
      <c r="E641">
        <v>8</v>
      </c>
      <c r="F641">
        <v>46</v>
      </c>
      <c r="G641">
        <v>2</v>
      </c>
      <c r="H641">
        <v>630</v>
      </c>
    </row>
    <row r="642" spans="1:8" x14ac:dyDescent="0.3">
      <c r="A642" s="16" t="s">
        <v>1429</v>
      </c>
      <c r="B642">
        <f>110*2</f>
        <v>220</v>
      </c>
      <c r="C642">
        <f>2.5*2</f>
        <v>5</v>
      </c>
      <c r="D642">
        <f>1*2</f>
        <v>2</v>
      </c>
      <c r="E642">
        <f>3*2</f>
        <v>6</v>
      </c>
      <c r="F642">
        <f>19*2</f>
        <v>38</v>
      </c>
      <c r="G642">
        <f>2*2</f>
        <v>4</v>
      </c>
      <c r="H642">
        <f>340*2</f>
        <v>680</v>
      </c>
    </row>
    <row r="643" spans="1:8" x14ac:dyDescent="0.3">
      <c r="A643" s="16" t="s">
        <v>1434</v>
      </c>
      <c r="B643">
        <v>827</v>
      </c>
      <c r="C643">
        <v>72</v>
      </c>
      <c r="D643">
        <v>10</v>
      </c>
      <c r="E643">
        <v>38</v>
      </c>
      <c r="F643">
        <v>24</v>
      </c>
      <c r="G643">
        <v>13</v>
      </c>
      <c r="H643">
        <v>26</v>
      </c>
    </row>
    <row r="644" spans="1:8" x14ac:dyDescent="0.3">
      <c r="B644">
        <f>B581*2.5</f>
        <v>375</v>
      </c>
      <c r="C644">
        <f t="shared" ref="C644:H644" si="130">C581*2.5</f>
        <v>15</v>
      </c>
      <c r="D644">
        <f t="shared" si="130"/>
        <v>2.5</v>
      </c>
      <c r="E644">
        <f t="shared" si="130"/>
        <v>5</v>
      </c>
      <c r="F644">
        <f t="shared" si="130"/>
        <v>50</v>
      </c>
      <c r="G644">
        <f t="shared" si="130"/>
        <v>2.5</v>
      </c>
      <c r="H644">
        <f t="shared" si="130"/>
        <v>900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84"/>
  <sheetViews>
    <sheetView tabSelected="1" topLeftCell="S1" zoomScale="74" zoomScaleNormal="85" workbookViewId="0">
      <pane ySplit="1" topLeftCell="A279" activePane="bottomLeft" state="frozen"/>
      <selection activeCell="O1" sqref="O1"/>
      <selection pane="bottomLeft" activeCell="Z282" sqref="Z28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1238</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1242</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1259</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1264</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1270</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1279</v>
      </c>
      <c r="AS243" s="7" t="s">
        <v>1278</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1283</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1294</v>
      </c>
      <c r="AS247" s="7" t="s">
        <v>1293</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1299</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1308</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1313</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1360</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7">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7">
        <v>0</v>
      </c>
      <c r="AS263" s="7">
        <v>0</v>
      </c>
      <c r="AT263" s="7">
        <v>0</v>
      </c>
      <c r="AU263" s="7">
        <v>0</v>
      </c>
      <c r="AV263" s="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7">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10" t="s">
        <v>1369</v>
      </c>
      <c r="AS264" s="7">
        <v>0</v>
      </c>
      <c r="AT264" s="7">
        <v>-3</v>
      </c>
      <c r="AU264" s="7">
        <v>0</v>
      </c>
      <c r="AV264" s="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7">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0" t="s">
        <v>1379</v>
      </c>
      <c r="AS265" s="7">
        <v>0</v>
      </c>
      <c r="AT265" s="7">
        <v>0</v>
      </c>
      <c r="AU265" s="7">
        <v>0</v>
      </c>
      <c r="AV265" s="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7">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7">
        <v>0</v>
      </c>
      <c r="AS266" s="7">
        <v>0</v>
      </c>
      <c r="AT266" s="7">
        <v>0</v>
      </c>
      <c r="AU266" s="7">
        <v>0</v>
      </c>
      <c r="AV266" s="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7">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7">
        <v>0</v>
      </c>
      <c r="AS267" s="7">
        <v>0</v>
      </c>
      <c r="AT267" s="7">
        <v>0</v>
      </c>
      <c r="AU267" s="7">
        <v>0</v>
      </c>
      <c r="AV267" s="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7">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10" t="s">
        <v>1380</v>
      </c>
      <c r="AS268" s="7">
        <v>0</v>
      </c>
      <c r="AT268" s="7">
        <v>-10</v>
      </c>
      <c r="AU268" s="7">
        <v>0</v>
      </c>
      <c r="AV268" s="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7">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7">
        <v>0</v>
      </c>
      <c r="AS269" s="7">
        <v>0</v>
      </c>
      <c r="AT269" s="7">
        <v>0</v>
      </c>
      <c r="AU269" s="7">
        <v>0</v>
      </c>
      <c r="AV269" s="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7">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7">
        <v>0</v>
      </c>
      <c r="AS270" s="7">
        <v>0</v>
      </c>
      <c r="AT270" s="7">
        <v>0</v>
      </c>
      <c r="AU270" s="7">
        <v>0</v>
      </c>
      <c r="AV270" s="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7">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3" t="s">
        <v>1392</v>
      </c>
      <c r="AS271" s="7">
        <v>0</v>
      </c>
      <c r="AT271" s="7">
        <v>0</v>
      </c>
      <c r="AU271" s="7">
        <v>0</v>
      </c>
      <c r="AV271" s="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7">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7">
        <v>0</v>
      </c>
      <c r="AS272" s="7">
        <v>0</v>
      </c>
      <c r="AT272" s="7">
        <v>0</v>
      </c>
      <c r="AU272" s="7">
        <v>0</v>
      </c>
      <c r="AV272" s="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7">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7">
        <v>0</v>
      </c>
      <c r="AS273" s="7">
        <v>0</v>
      </c>
      <c r="AT273" s="7">
        <v>0</v>
      </c>
      <c r="AU273" s="7">
        <v>0</v>
      </c>
      <c r="AV273" s="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7">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7">
        <v>0</v>
      </c>
      <c r="AS274" s="7">
        <v>0</v>
      </c>
      <c r="AT274" s="7">
        <v>0</v>
      </c>
      <c r="AU274" s="7">
        <v>0</v>
      </c>
      <c r="AV274" s="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7">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7">
        <v>0</v>
      </c>
      <c r="AS275" s="7">
        <v>0</v>
      </c>
      <c r="AT275" s="7">
        <v>0</v>
      </c>
      <c r="AU275" s="7">
        <v>0</v>
      </c>
      <c r="AV275" s="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7">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1430</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7">
        <v>0</v>
      </c>
      <c r="AS276" s="7">
        <v>0</v>
      </c>
      <c r="AT276" s="7">
        <v>0</v>
      </c>
      <c r="AU276" s="7">
        <v>0</v>
      </c>
      <c r="AV276" s="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7">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1431</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7">
        <v>0</v>
      </c>
      <c r="AS277" s="7">
        <v>0</v>
      </c>
      <c r="AT277" s="7">
        <v>0</v>
      </c>
      <c r="AU277" s="7">
        <v>0</v>
      </c>
      <c r="AV277" s="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7">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1432</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7">
        <v>0</v>
      </c>
      <c r="AS278" s="7">
        <v>0</v>
      </c>
      <c r="AT278" s="7">
        <v>0</v>
      </c>
      <c r="AU278" s="7">
        <v>0</v>
      </c>
      <c r="AV278" s="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7">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1433</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282" si="517">$AC279/$AB279</f>
        <v>0.12925619834710744</v>
      </c>
      <c r="AJ279" s="6">
        <f t="shared" ref="AJ279:AJ282" si="518">$AD279/$AB279</f>
        <v>9.5537190082644621E-2</v>
      </c>
      <c r="AK279" s="6">
        <f t="shared" ref="AK279:AK282" si="519">$AE279/$AB279</f>
        <v>0.10446280991735538</v>
      </c>
      <c r="AL279" s="6">
        <f t="shared" ref="AL279:AL282" si="520">$AF279/$AB279</f>
        <v>0.16925619834710745</v>
      </c>
      <c r="AM279" s="6">
        <f t="shared" ref="AM279:AM282" si="521">$AG279/$AB279</f>
        <v>8.2644628099173556E-2</v>
      </c>
      <c r="AN279" s="6">
        <f t="shared" ref="AN279:AN282" si="522">$AH279/$AB279</f>
        <v>1.3619834710743801</v>
      </c>
      <c r="AO279" s="7">
        <v>7</v>
      </c>
      <c r="AP279" s="7">
        <v>3</v>
      </c>
      <c r="AQ279" s="7">
        <v>0</v>
      </c>
      <c r="AR279" s="7">
        <v>0</v>
      </c>
      <c r="AS279" s="7">
        <v>0</v>
      </c>
      <c r="AT279" s="7">
        <v>0</v>
      </c>
      <c r="AU279" s="7">
        <v>0</v>
      </c>
      <c r="AV279" s="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7">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1435</v>
      </c>
      <c r="AB280" s="5">
        <f>780+450+455+207+280</f>
        <v>2172</v>
      </c>
      <c r="AC280" s="6">
        <f>21+28+13+18+24</f>
        <v>104</v>
      </c>
      <c r="AD280" s="6">
        <f>14+5+2+3+14</f>
        <v>38</v>
      </c>
      <c r="AE280" s="6">
        <f>21+5+7+10+20</f>
        <v>63</v>
      </c>
      <c r="AF280" s="6">
        <f>123+42+81+6+0</f>
        <v>252</v>
      </c>
      <c r="AG280" s="6">
        <f>0+2+7+3+0</f>
        <v>12</v>
      </c>
      <c r="AH280" s="6">
        <f>300+680+805+7+460</f>
        <v>2252</v>
      </c>
      <c r="AI280" s="6">
        <f t="shared" si="517"/>
        <v>4.7882136279926338E-2</v>
      </c>
      <c r="AJ280" s="6">
        <f t="shared" si="518"/>
        <v>1.7495395948434623E-2</v>
      </c>
      <c r="AK280" s="6">
        <f t="shared" si="519"/>
        <v>2.9005524861878452E-2</v>
      </c>
      <c r="AL280" s="6">
        <f t="shared" si="520"/>
        <v>0.11602209944751381</v>
      </c>
      <c r="AM280" s="6">
        <f t="shared" si="521"/>
        <v>5.5248618784530384E-3</v>
      </c>
      <c r="AN280" s="6">
        <f t="shared" si="522"/>
        <v>1.0368324125230202</v>
      </c>
      <c r="AO280" s="7">
        <v>5</v>
      </c>
      <c r="AP280" s="7">
        <v>0</v>
      </c>
      <c r="AQ280" s="7">
        <v>0</v>
      </c>
      <c r="AR280" s="7">
        <v>0</v>
      </c>
      <c r="AS280" s="7">
        <v>0</v>
      </c>
      <c r="AT280" s="7">
        <v>0</v>
      </c>
      <c r="AU280" s="7">
        <v>0</v>
      </c>
      <c r="AV280" s="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7">
        <v>2</v>
      </c>
    </row>
    <row r="281" spans="1:65" ht="19.95" customHeight="1" x14ac:dyDescent="0.3">
      <c r="A281" s="3" t="s">
        <v>18</v>
      </c>
      <c r="B281" s="3">
        <v>0</v>
      </c>
      <c r="C281" s="8">
        <v>44490</v>
      </c>
      <c r="D281" s="9">
        <v>0.16666666666666666</v>
      </c>
      <c r="E281" s="4">
        <v>49</v>
      </c>
      <c r="F281" s="3">
        <v>0</v>
      </c>
      <c r="G281" s="3">
        <v>0</v>
      </c>
      <c r="H281" s="3">
        <v>0</v>
      </c>
      <c r="I281" s="3">
        <v>0</v>
      </c>
      <c r="J281" s="27"/>
      <c r="K281" s="27"/>
      <c r="L281" s="28"/>
      <c r="M281" s="28"/>
      <c r="N281" s="28"/>
      <c r="O281" s="28"/>
      <c r="P281" s="28"/>
      <c r="Q281" s="28"/>
      <c r="R281" s="28"/>
      <c r="S281" s="28"/>
      <c r="T281" s="28"/>
      <c r="U281" s="28"/>
      <c r="V281" s="28"/>
      <c r="W281" s="28"/>
      <c r="X281" s="28"/>
      <c r="Y281" s="28"/>
      <c r="Z281" s="3" t="s">
        <v>1415</v>
      </c>
      <c r="AA281" s="10" t="s">
        <v>1436</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7"/>
        <v>4.8387096774193547E-2</v>
      </c>
      <c r="AJ281" s="6">
        <f t="shared" si="518"/>
        <v>1.9420671494404212E-2</v>
      </c>
      <c r="AK281" s="6">
        <f t="shared" si="519"/>
        <v>2.6662277814351546E-2</v>
      </c>
      <c r="AL281" s="6">
        <f t="shared" si="520"/>
        <v>0.11224489795918367</v>
      </c>
      <c r="AM281" s="6">
        <f t="shared" si="521"/>
        <v>4.279131007241606E-3</v>
      </c>
      <c r="AN281" s="6">
        <f t="shared" si="522"/>
        <v>1.5204081632653061</v>
      </c>
      <c r="AO281" s="7">
        <v>4</v>
      </c>
      <c r="AP281" s="7">
        <v>1</v>
      </c>
      <c r="AQ281" s="7">
        <v>1</v>
      </c>
      <c r="AR281" s="7">
        <v>0</v>
      </c>
      <c r="AS281" s="7">
        <v>0</v>
      </c>
      <c r="AT281" s="7">
        <v>0</v>
      </c>
      <c r="AU281" s="7">
        <v>0</v>
      </c>
      <c r="AV281" s="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7">
        <v>1</v>
      </c>
    </row>
    <row r="282" spans="1:65" s="21" customFormat="1" ht="40.049999999999997" customHeight="1" x14ac:dyDescent="0.3">
      <c r="A282" s="21" t="s">
        <v>137</v>
      </c>
      <c r="B282" s="21">
        <v>1</v>
      </c>
      <c r="C282" s="22">
        <v>44491</v>
      </c>
      <c r="D282" s="23">
        <v>0.20833333333333334</v>
      </c>
      <c r="E282" s="24">
        <v>51</v>
      </c>
      <c r="F282" s="21">
        <v>0</v>
      </c>
      <c r="G282" s="21">
        <v>0</v>
      </c>
      <c r="H282" s="21">
        <v>0</v>
      </c>
      <c r="I282" s="21">
        <v>0</v>
      </c>
      <c r="J282" s="23">
        <v>0.49374999999999997</v>
      </c>
      <c r="K282" s="21">
        <v>143.19999999999999</v>
      </c>
      <c r="N282" s="25">
        <v>30.875</v>
      </c>
      <c r="O282" s="25">
        <v>31.875</v>
      </c>
      <c r="P282" s="25">
        <v>10.75</v>
      </c>
      <c r="Q282" s="25">
        <v>10.625</v>
      </c>
      <c r="R282" s="25">
        <v>19.75</v>
      </c>
      <c r="S282" s="25">
        <v>20.375</v>
      </c>
      <c r="T282" s="25">
        <v>15</v>
      </c>
      <c r="U282" s="25">
        <v>14</v>
      </c>
      <c r="V282" s="25">
        <v>17</v>
      </c>
      <c r="W282" s="25">
        <v>16</v>
      </c>
      <c r="X282" s="25">
        <v>7</v>
      </c>
      <c r="Y282" s="25">
        <v>7</v>
      </c>
      <c r="Z282" s="21" t="s">
        <v>1418</v>
      </c>
      <c r="AA282" s="26" t="s">
        <v>1437</v>
      </c>
      <c r="AB282" s="6">
        <f>525+445</f>
        <v>970</v>
      </c>
      <c r="AC282" s="6">
        <f>23+21</f>
        <v>44</v>
      </c>
      <c r="AD282" s="6">
        <f>0+10</f>
        <v>10</v>
      </c>
      <c r="AE282" s="6">
        <f>0+17</f>
        <v>17</v>
      </c>
      <c r="AF282" s="6">
        <f>75+48</f>
        <v>123</v>
      </c>
      <c r="AG282" s="6">
        <f>0+3</f>
        <v>3</v>
      </c>
      <c r="AH282" s="6">
        <f>225+1070</f>
        <v>1295</v>
      </c>
      <c r="AI282" s="6">
        <f t="shared" si="517"/>
        <v>4.536082474226804E-2</v>
      </c>
      <c r="AJ282" s="6">
        <f t="shared" si="518"/>
        <v>1.0309278350515464E-2</v>
      </c>
      <c r="AK282" s="6">
        <f t="shared" si="519"/>
        <v>1.7525773195876289E-2</v>
      </c>
      <c r="AL282" s="6">
        <f t="shared" si="520"/>
        <v>0.1268041237113402</v>
      </c>
      <c r="AM282" s="6">
        <f t="shared" si="521"/>
        <v>3.092783505154639E-3</v>
      </c>
      <c r="AN282" s="6">
        <f t="shared" si="522"/>
        <v>1.3350515463917525</v>
      </c>
      <c r="AO282" s="7">
        <v>5</v>
      </c>
      <c r="AP282" s="7">
        <v>3</v>
      </c>
      <c r="AQ282" s="7">
        <v>1</v>
      </c>
      <c r="AR282" s="7">
        <v>0</v>
      </c>
      <c r="AS282" s="7">
        <v>0</v>
      </c>
      <c r="AT282" s="7">
        <v>0</v>
      </c>
      <c r="AU282" s="7">
        <v>0</v>
      </c>
      <c r="AV282" s="7">
        <v>0</v>
      </c>
      <c r="AW282" s="7">
        <v>31</v>
      </c>
      <c r="AX282" s="7">
        <v>1</v>
      </c>
      <c r="AY282" s="6">
        <v>5</v>
      </c>
      <c r="AZ282" s="7">
        <v>0</v>
      </c>
      <c r="BA282" s="7">
        <v>1</v>
      </c>
      <c r="BB282" s="7">
        <v>0</v>
      </c>
      <c r="BC282" s="7">
        <v>1</v>
      </c>
      <c r="BD282" s="7">
        <v>1</v>
      </c>
      <c r="BE282" s="7">
        <v>0</v>
      </c>
      <c r="BF282" s="7">
        <v>0</v>
      </c>
      <c r="BG282" s="7">
        <v>0</v>
      </c>
      <c r="BH282" s="7">
        <v>0</v>
      </c>
      <c r="BI282" s="7">
        <v>0</v>
      </c>
      <c r="BJ282" s="7">
        <v>1</v>
      </c>
      <c r="BK282" s="25">
        <v>0</v>
      </c>
      <c r="BL282" s="7">
        <v>0</v>
      </c>
      <c r="BM282" s="7">
        <v>1</v>
      </c>
    </row>
    <row r="283" spans="1:65" s="21" customFormat="1" x14ac:dyDescent="0.3">
      <c r="C283" s="22"/>
      <c r="E283" s="24"/>
      <c r="L283" s="25"/>
      <c r="M283" s="25"/>
      <c r="N283" s="25"/>
      <c r="O283" s="25"/>
      <c r="P283" s="25"/>
      <c r="Q283" s="25"/>
      <c r="R283" s="25"/>
      <c r="S283" s="25"/>
      <c r="T283" s="25"/>
      <c r="U283" s="25"/>
      <c r="V283" s="25"/>
      <c r="W283" s="25"/>
      <c r="X283" s="25"/>
      <c r="Y283" s="25"/>
      <c r="AB283" s="6"/>
      <c r="AC283" s="6"/>
      <c r="AD283" s="6"/>
      <c r="AE283" s="6"/>
      <c r="AF283" s="6"/>
      <c r="AG283" s="6"/>
      <c r="AH283" s="6"/>
      <c r="AI283" s="6"/>
      <c r="AJ283" s="6"/>
      <c r="AK283" s="6"/>
      <c r="AL283" s="6"/>
      <c r="AM283" s="6"/>
      <c r="AN283" s="6"/>
      <c r="AO283" s="7"/>
      <c r="AP283" s="7"/>
      <c r="AQ283" s="7"/>
      <c r="AU283" s="7"/>
      <c r="AY283" s="6"/>
      <c r="BK283" s="25"/>
    </row>
    <row r="284" spans="1:65" s="21" customFormat="1" x14ac:dyDescent="0.3">
      <c r="C284" s="22"/>
      <c r="E284" s="24"/>
      <c r="L284" s="25"/>
      <c r="M284" s="25"/>
      <c r="N284" s="25"/>
      <c r="O284" s="25"/>
      <c r="P284" s="25"/>
      <c r="Q284" s="25"/>
      <c r="R284" s="25"/>
      <c r="S284" s="25"/>
      <c r="T284" s="25"/>
      <c r="U284" s="25"/>
      <c r="V284" s="25"/>
      <c r="W284" s="25"/>
      <c r="X284" s="25"/>
      <c r="Y284" s="25"/>
      <c r="AB284" s="6"/>
      <c r="AC284" s="6"/>
      <c r="AD284" s="6"/>
      <c r="AE284" s="6"/>
      <c r="AF284" s="6"/>
      <c r="AG284" s="6"/>
      <c r="AH284" s="6"/>
      <c r="AI284" s="6"/>
      <c r="AJ284" s="6"/>
      <c r="AK284" s="6"/>
      <c r="AL284" s="6"/>
      <c r="AM284" s="6"/>
      <c r="AN284" s="6"/>
      <c r="AO284" s="7"/>
      <c r="AP284" s="7"/>
      <c r="AQ284" s="7"/>
      <c r="AU284" s="7"/>
      <c r="AY284" s="6"/>
      <c r="BK284" s="25"/>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2021-10-22T18:56:20Z</dcterms:modified>
</cp:coreProperties>
</file>