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3944190-A34C-48ED-971C-72C43007873D}" xr6:coauthVersionLast="47" xr6:coauthVersionMax="47" xr10:uidLastSave="{00000000-0000-0000-0000-000000000000}"/>
  <bookViews>
    <workbookView xWindow="-108" yWindow="-108" windowWidth="23256" windowHeight="12576"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71" i="4" l="1"/>
  <c r="D671" i="4"/>
  <c r="E671" i="4"/>
  <c r="F671" i="4"/>
  <c r="G671" i="4"/>
  <c r="H671" i="4"/>
  <c r="B671" i="4"/>
  <c r="C667" i="4"/>
  <c r="D667" i="4"/>
  <c r="E667" i="4"/>
  <c r="E669" i="4" s="1"/>
  <c r="F667" i="4"/>
  <c r="F669" i="4" s="1"/>
  <c r="G667" i="4"/>
  <c r="G669" i="4" s="1"/>
  <c r="H667" i="4"/>
  <c r="H669" i="4" s="1"/>
  <c r="B667" i="4"/>
  <c r="B669" i="4" s="1"/>
  <c r="C669" i="4"/>
  <c r="D669" i="4"/>
  <c r="M281" i="1"/>
  <c r="M291" i="1"/>
  <c r="M292" i="1"/>
  <c r="M293" i="1"/>
  <c r="M294" i="1"/>
  <c r="M295" i="1"/>
  <c r="M296" i="1"/>
  <c r="M297" i="1"/>
  <c r="M298" i="1"/>
  <c r="M299" i="1"/>
  <c r="M300" i="1"/>
  <c r="M301" i="1"/>
  <c r="M302" i="1"/>
  <c r="M303" i="1"/>
  <c r="M304" i="1"/>
  <c r="M305" i="1"/>
  <c r="M306" i="1"/>
  <c r="M307" i="1"/>
  <c r="L293" i="1"/>
  <c r="L299" i="1"/>
  <c r="L303" i="1"/>
  <c r="L304" i="1"/>
  <c r="L305" i="1"/>
  <c r="L307" i="1"/>
  <c r="AV307" i="1"/>
  <c r="AT307" i="1"/>
  <c r="AH304" i="1"/>
  <c r="AG304" i="1"/>
  <c r="AM304" i="1" s="1"/>
  <c r="AF304" i="1"/>
  <c r="AE304" i="1"/>
  <c r="AD304" i="1"/>
  <c r="AC304" i="1"/>
  <c r="AB304" i="1"/>
  <c r="AL304" i="1" s="1"/>
  <c r="C665" i="4"/>
  <c r="D665" i="4"/>
  <c r="E665" i="4"/>
  <c r="F665" i="4"/>
  <c r="G665" i="4"/>
  <c r="H665" i="4"/>
  <c r="B665" i="4"/>
  <c r="AH303" i="1"/>
  <c r="AG303" i="1"/>
  <c r="AF303" i="1"/>
  <c r="AE303" i="1"/>
  <c r="AD303" i="1"/>
  <c r="AC303" i="1"/>
  <c r="AB303" i="1"/>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H300" i="1"/>
  <c r="AG300" i="1"/>
  <c r="AF300" i="1"/>
  <c r="AE300" i="1"/>
  <c r="AD300" i="1"/>
  <c r="AC300" i="1"/>
  <c r="AB300"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304" i="1" l="1"/>
  <c r="AK304" i="1"/>
  <c r="AN304" i="1"/>
  <c r="AJ304" i="1"/>
  <c r="AK303" i="1"/>
  <c r="AI303" i="1"/>
  <c r="AN303" i="1"/>
  <c r="AM303" i="1"/>
  <c r="AL303" i="1"/>
  <c r="AK302" i="1"/>
  <c r="AJ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<sst xmlns="http://schemas.openxmlformats.org/spreadsheetml/2006/main" count="5560" uniqueCount="1532">
  <si>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</si>
  <si>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</si>
  <si>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</si>
  <si>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</si>
  <si>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</si>
  <si>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</si>
  <si>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</si>
  <si>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</si>
  <si>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</si>
  <si>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</si>
  <si>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</si>
  <si>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</si>
  <si>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</si>
  <si>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</si>
  <si>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</si>
  <si>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</si>
  <si>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</si>
  <si>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</si>
  <si>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</si>
  <si>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</si>
  <si>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</si>
  <si>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</si>
  <si>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</si>
  <si>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</si>
  <si>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</si>
  <si>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</si>
  <si>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</si>
  <si>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</si>
  <si>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</si>
  <si>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</si>
  <si>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</si>
  <si>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</si>
  <si>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</si>
  <si>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</si>
  <si>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</si>
  <si>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</si>
  <si>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</si>
  <si>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</si>
  <si>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</si>
  <si>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</si>
  <si>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</si>
  <si>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</si>
  <si>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</si>
  <si>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</si>
  <si>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</si>
  <si>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</si>
  <si>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</si>
  <si>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</si>
  <si>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</si>
  <si>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</si>
  <si>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</si>
  <si>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</si>
  <si>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</si>
  <si>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</si>
  <si>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</si>
  <si>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</si>
  <si>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</si>
  <si>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</si>
  <si>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</si>
  <si>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</si>
  <si>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</si>
  <si>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</si>
  <si>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</si>
  <si>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</si>
  <si>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</si>
  <si>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</si>
  <si>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</si>
  <si>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</si>
  <si>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</si>
  <si>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</si>
  <si>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</si>
  <si>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</si>
  <si>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</si>
  <si>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</si>
  <si>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</si>
  <si>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</si>
  <si>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</si>
  <si>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</si>
  <si>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</si>
  <si>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</si>
  <si>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</si>
  <si>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</si>
  <si>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</si>
  <si>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</si>
  <si>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</si>
  <si>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</si>
  <si>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</si>
  <si>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</si>
  <si>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</si>
  <si>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</si>
  <si>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</si>
  <si>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</si>
  <si>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</si>
  <si>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</si>
  <si>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</si>
  <si>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</si>
  <si>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</si>
  <si>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</si>
  <si>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</si>
  <si>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</si>
  <si>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</si>
  <si>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</si>
  <si>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</si>
  <si>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</si>
  <si>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</si>
  <si>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</si>
  <si>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</si>
  <si>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</si>
  <si>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</si>
  <si>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</si>
  <si>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</si>
  <si>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</si>
  <si>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</si>
  <si>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</si>
  <si>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</si>
  <si>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</si>
  <si>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</si>
  <si>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</si>
  <si>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</si>
  <si>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</si>
  <si>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</si>
  <si>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</si>
  <si>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</si>
  <si>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</si>
  <si>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</si>
  <si>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</si>
  <si>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</si>
  <si>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</si>
  <si>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</si>
  <si>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</si>
  <si>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</si>
  <si>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</si>
  <si>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</si>
  <si>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</si>
  <si>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</si>
  <si>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</si>
  <si>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</si>
  <si>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</si>
  <si>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</si>
  <si>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</si>
  <si>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</si>
  <si>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</si>
  <si>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</si>
  <si>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</si>
  <si>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</si>
  <si>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</si>
  <si>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</si>
  <si>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</si>
  <si>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</si>
  <si>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</si>
  <si>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</si>
  <si>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</si>
  <si>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</si>
  <si>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</si>
  <si>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</si>
  <si>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</si>
  <si>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</si>
  <si>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</si>
  <si>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</si>
  <si>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</si>
  <si>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</si>
  <si>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</si>
  <si>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</si>
  <si>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</si>
  <si>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</si>
  <si>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</si>
  <si>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</si>
  <si>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</si>
  <si>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</si>
  <si>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</si>
  <si>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</si>
  <si>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</si>
  <si>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</si>
  <si>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</si>
  <si>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</si>
  <si>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</si>
  <si>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</si>
  <si>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</si>
  <si>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</si>
  <si>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</si>
  <si>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</si>
  <si>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</si>
  <si>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</si>
  <si>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</si>
  <si>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</si>
  <si>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</si>
  <si>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</si>
  <si>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</si>
  <si>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</si>
  <si>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</si>
  <si>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</si>
  <si>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</si>
  <si>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</si>
  <si>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</si>
  <si>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</si>
  <si>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</si>
  <si>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</si>
  <si>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</si>
  <si>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</si>
  <si>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</si>
  <si>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</si>
  <si>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</si>
  <si>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</si>
  <si>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</si>
  <si>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</si>
  <si>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</si>
  <si>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</si>
  <si>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</si>
  <si>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</si>
  <si>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</si>
  <si>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</si>
  <si>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</si>
  <si>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</si>
  <si>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</si>
  <si>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</si>
  <si>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</si>
  <si>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</si>
  <si>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</si>
  <si>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</si>
  <si>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</si>
  <si>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</si>
  <si>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</si>
  <si>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</si>
  <si>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</si>
  <si>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</si>
  <si>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</si>
  <si>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</si>
  <si>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</si>
  <si>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</si>
  <si>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</si>
  <si>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</si>
  <si>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</si>
  <si>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</si>
  <si>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</si>
  <si>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</si>
  <si>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</si>
  <si>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</si>
  <si>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</si>
  <si>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</si>
  <si>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</si>
  <si>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</si>
  <si>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</si>
  <si>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</si>
  <si>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</si>
  <si>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</si>
  <si>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</si>
  <si>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</si>
  <si>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</si>
  <si>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</si>
  <si>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</si>
  <si>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</si>
  <si>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</si>
  <si>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</si>
  <si>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</si>
  <si>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</si>
  <si>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</si>
  <si>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</si>
  <si>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</si>
  <si>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</si>
  <si>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</si>
  <si>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</si>
  <si>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</si>
  <si>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</si>
  <si>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</si>
  <si>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</si>
  <si>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</si>
  <si>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</si>
  <si>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</si>
  <si>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</si>
  <si>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</si>
  <si>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</si>
  <si>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</si>
  <si>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</si>
  <si>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</si>
  <si>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</si>
  <si>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</si>
  <si>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</si>
  <si>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</si>
  <si>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</si>
  <si>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</si>
  <si>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</si>
  <si>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</si>
  <si>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</si>
  <si>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</si>
  <si>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</si>
  <si>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</si>
  <si>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</si>
  <si>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</si>
  <si>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</si>
  <si>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</si>
  <si>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</si>
  <si>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</si>
  <si>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</si>
  <si>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</si>
  <si>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</si>
  <si>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</si>
  <si>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</si>
  <si>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</si>
  <si>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</si>
  <si>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</si>
  <si>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</si>
  <si>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</si>
  <si>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</si>
  <si>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</si>
  <si>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</si>
  <si>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</si>
  <si>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</si>
  <si>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</si>
  <si>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</si>
  <si>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</si>
  <si>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</si>
  <si>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</si>
  <si>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</si>
  <si>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</si>
  <si>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</si>
  <si>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</si>
  <si>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</si>
  <si>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</si>
  <si>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</si>
  <si>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</si>
  <si>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</si>
  <si>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</si>
  <si>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</si>
  <si>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</si>
  <si>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</si>
  <si>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</si>
  <si>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</si>
  <si>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</si>
  <si>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</si>
  <si>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</si>
  <si>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</si>
  <si>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</si>
  <si>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</si>
  <si>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</si>
  <si>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</si>
  <si>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</si>
  <si>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</si>
  <si>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</si>
  <si>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</si>
  <si>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</si>
  <si>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</si>
  <si>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</si>
  <si>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</si>
  <si>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</si>
  <si>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</si>
  <si>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</si>
  <si>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</si>
  <si>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</si>
  <si>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</si>
  <si>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</si>
  <si>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</si>
  <si>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</si>
  <si>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</si>
  <si>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</si>
  <si>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</si>
  <si>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</si>
  <si>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</si>
  <si>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</si>
  <si>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</si>
  <si>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</si>
  <si>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</si>
  <si>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</si>
  <si>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</si>
  <si>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</si>
  <si>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</si>
  <si>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</si>
  <si>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</si>
  <si>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</si>
  <si>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</si>
  <si>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</si>
  <si>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</si>
  <si>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</si>
  <si>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</si>
  <si>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</si>
  <si>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</si>
  <si>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</si>
  <si>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</si>
  <si>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</si>
  <si>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</si>
  <si>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</si>
  <si>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</si>
  <si>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</si>
  <si>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</si>
  <si>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</si>
  <si>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</si>
  <si>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</si>
  <si>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</si>
  <si>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</si>
  <si>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</si>
  <si>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</si>
  <si>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</si>
  <si>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</si>
  <si>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</si>
  <si>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</si>
  <si>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</si>
  <si>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</si>
  <si>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</si>
  <si>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</si>
  <si>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</si>
  <si>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</si>
  <si>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</si>
  <si>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</si>
  <si>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</si>
  <si>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</si>
  <si>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</si>
  <si>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</si>
  <si>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</si>
  <si>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</si>
  <si>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</si>
  <si>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</si>
  <si>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</si>
  <si>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</si>
  <si>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</si>
  <si>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</si>
  <si>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</si>
  <si>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</si>
  <si>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</si>
  <si>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</si>
  <si>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</si>
  <si>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</si>
  <si>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</si>
  <si>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</si>
  <si>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</si>
  <si>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</si>
  <si>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</si>
  <si>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</si>
  <si>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</si>
  <si>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</si>
  <si>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</si>
  <si>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</si>
  <si>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</si>
  <si>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</si>
  <si>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</si>
  <si>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</si>
  <si>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</si>
  <si>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</si>
  <si>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</si>
  <si>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</si>
  <si>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</si>
  <si>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</si>
  <si>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</si>
  <si>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</si>
  <si>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</si>
  <si>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</si>
  <si>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</si>
  <si>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</si>
  <si>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</si>
  <si>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</si>
  <si>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</si>
  <si>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</si>
  <si>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</si>
  <si>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</si>
  <si>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</si>
  <si>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</si>
  <si>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</si>
  <si>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</si>
  <si>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</si>
  <si>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</si>
  <si>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</si>
  <si>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</si>
  <si>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</si>
  <si>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</si>
  <si>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</si>
  <si>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</si>
  <si>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</si>
  <si>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</si>
  <si>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</si>
  <si>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</si>
  <si>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</si>
  <si>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</si>
  <si>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</si>
  <si>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</si>
  <si>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</si>
  <si>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</si>
  <si>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</si>
  <si>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</si>
  <si>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</si>
  <si>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</si>
  <si>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</si>
  <si>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</si>
  <si>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</si>
  <si>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</si>
  <si>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</si>
  <si>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</si>
  <si>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</si>
  <si>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</si>
  <si>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</si>
  <si>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</si>
  <si>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</si>
  <si>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</si>
  <si>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</si>
  <si>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</si>
  <si>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</si>
  <si>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</si>
  <si>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</si>
  <si>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</si>
  <si>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</si>
  <si>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</si>
  <si>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</si>
  <si>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</si>
  <si>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</si>
  <si>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</si>
  <si>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</si>
  <si>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</si>
  <si>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</si>
  <si>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</si>
  <si>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</si>
  <si>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</si>
  <si>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</si>
  <si>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</si>
  <si>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</si>
  <si>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</si>
  <si>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</si>
  <si>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</si>
  <si>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</si>
  <si>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</si>
  <si>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</si>
  <si>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</si>
  <si>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</si>
  <si>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</si>
  <si>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</si>
  <si>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</si>
  <si>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</si>
  <si>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</si>
  <si>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</si>
  <si>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</si>
  <si>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</si>
  <si>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</si>
  <si>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</si>
  <si>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</si>
  <si>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</si>
  <si>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</si>
  <si>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</si>
  <si>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</si>
  <si>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</si>
  <si>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</si>
  <si>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</si>
  <si>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</si>
  <si>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</si>
  <si>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</si>
  <si>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</si>
  <si>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</si>
  <si>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</si>
  <si>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</si>
  <si>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</si>
  <si>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</si>
  <si>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</si>
  <si>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</si>
  <si>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</si>
  <si>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</si>
  <si>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</si>
  <si>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</si>
  <si>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</si>
  <si>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</si>
  <si>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</si>
  <si>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</si>
  <si>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</si>
  <si>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</si>
  <si>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</si>
  <si>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</si>
  <si>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</si>
  <si>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</si>
  <si>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</si>
  <si>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</si>
  <si>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</si>
  <si>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</si>
  <si>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</si>
  <si>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</si>
  <si>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</si>
  <si>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</si>
  <si>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</si>
  <si>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</si>
  <si>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</si>
  <si>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</si>
  <si>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</si>
  <si>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</si>
  <si>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</si>
  <si>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</si>
  <si>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</si>
  <si>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</si>
  <si>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</si>
  <si>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</si>
  <si>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</si>
  <si>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</si>
  <si>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</si>
  <si>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</si>
  <si>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</si>
  <si>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</si>
  <si>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</si>
  <si>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</si>
  <si>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</si>
  <si>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</si>
  <si>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</si>
  <si>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</si>
  <si>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</si>
  <si>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</si>
  <si>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</si>
  <si>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</si>
  <si>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</si>
  <si>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</si>
  <si>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</si>
  <si>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</si>
  <si>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</si>
  <si>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</si>
  <si>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</si>
  <si>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</si>
  <si>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</si>
  <si>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</si>
  <si>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</si>
  <si>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</si>
  <si>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</si>
  <si>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</si>
  <si>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</si>
  <si>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</si>
  <si>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</si>
  <si>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</si>
  <si>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</si>
  <si>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</si>
  <si>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</si>
  <si>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</si>
  <si>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</si>
  <si>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</si>
  <si>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</si>
  <si>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</si>
  <si>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</si>
  <si>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</si>
  <si>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</si>
  <si>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</si>
  <si>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</si>
  <si>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</si>
  <si>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</si>
  <si>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</si>
  <si>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</si>
  <si>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</si>
  <si>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</si>
  <si>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</si>
  <si>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</si>
  <si>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</si>
  <si>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</si>
  <si>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</si>
  <si>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</si>
  <si>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</si>
  <si>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</si>
  <si>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</si>
  <si>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</si>
  <si>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</si>
  <si>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</si>
  <si>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</si>
  <si>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</si>
  <si>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</si>
  <si>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</si>
  <si>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</si>
  <si>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</si>
  <si>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</si>
  <si>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</si>
  <si>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</si>
  <si>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</si>
  <si>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</si>
  <si>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</si>
  <si>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</si>
  <si>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</si>
  <si>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</si>
  <si>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</si>
  <si>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</si>
  <si>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</si>
  <si>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</si>
  <si>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</si>
  <si>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</si>
  <si>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</si>
  <si>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</si>
  <si>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</si>
  <si>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</si>
  <si>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</si>
  <si>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</si>
  <si>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</si>
  <si>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</si>
  <si>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</si>
  <si>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</si>
  <si>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</si>
  <si>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</si>
  <si>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</si>
  <si>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</si>
  <si>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</si>
  <si>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</si>
  <si>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</si>
  <si>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</si>
  <si>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</si>
  <si>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</si>
  <si>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</si>
  <si>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</si>
  <si>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</si>
  <si>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</si>
  <si>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</si>
  <si>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</si>
  <si>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</si>
  <si>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</si>
  <si>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</si>
  <si>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</si>
  <si>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</si>
  <si>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</si>
  <si>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</si>
  <si>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</si>
  <si>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</si>
  <si>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</si>
  <si>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</si>
  <si>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</si>
  <si>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</si>
  <si>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</si>
  <si>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</si>
  <si>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</si>
  <si>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</si>
  <si>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</si>
  <si>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</si>
  <si>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</si>
  <si>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</si>
  <si>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</si>
  <si>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</si>
  <si>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</si>
  <si>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</si>
  <si>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</si>
  <si>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</si>
  <si>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</si>
  <si>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</si>
  <si>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</si>
  <si>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</si>
  <si>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</si>
  <si>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</si>
  <si>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</si>
  <si>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</si>
  <si>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</si>
  <si>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</si>
  <si>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</si>
  <si>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</si>
  <si>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</si>
  <si>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</si>
  <si>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</si>
  <si>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</si>
  <si>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</si>
  <si>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</si>
  <si>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</si>
  <si>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</si>
  <si>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</si>
  <si>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</si>
  <si>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</si>
  <si>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</si>
  <si>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</si>
  <si>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</si>
  <si>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</si>
  <si>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</si>
  <si>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</si>
  <si>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</si>
  <si>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</si>
  <si>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</si>
  <si>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</si>
  <si>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</si>
  <si>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</si>
  <si>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</si>
  <si>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</si>
  <si>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</si>
  <si>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</si>
  <si>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</si>
  <si>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</si>
  <si>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</si>
  <si>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</si>
  <si>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</si>
  <si>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</si>
  <si>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</si>
  <si>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</si>
  <si>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</si>
  <si>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</si>
  <si>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</si>
  <si>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</si>
  <si>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</si>
  <si>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</si>
  <si>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</si>
  <si>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</si>
  <si>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</si>
  <si>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</si>
  <si>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</si>
  <si>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</si>
  <si>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</si>
  <si>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</si>
  <si>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</si>
  <si>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</si>
  <si>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</si>
  <si>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</si>
  <si>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</si>
  <si>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</si>
  <si>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</si>
  <si>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</si>
  <si>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</si>
  <si>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</si>
  <si>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</si>
  <si>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</si>
  <si>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</si>
  <si>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</si>
  <si>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</si>
  <si>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</si>
  <si>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</si>
  <si>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</si>
  <si>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</si>
  <si>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</si>
  <si>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</si>
  <si>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</si>
  <si>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</si>
  <si>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</si>
  <si>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</si>
  <si>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</si>
  <si>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</si>
  <si>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</si>
  <si>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</si>
  <si>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</si>
  <si>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</si>
  <si>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</si>
  <si>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</si>
  <si>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</si>
  <si>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</si>
  <si>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</si>
  <si>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</si>
  <si>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</si>
  <si>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</si>
  <si>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</si>
  <si>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</si>
  <si>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</si>
  <si>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</si>
  <si>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</si>
  <si>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</si>
  <si>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</si>
  <si>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</si>
  <si>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</si>
  <si>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</si>
  <si>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</si>
  <si>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</si>
  <si>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</si>
  <si>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</si>
  <si>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</si>
  <si>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</si>
  <si>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</si>
  <si>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</si>
  <si>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</si>
  <si>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</si>
  <si>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</si>
  <si>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</si>
  <si>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</si>
  <si>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</si>
  <si>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</si>
  <si>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</si>
  <si>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</si>
  <si>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</si>
  <si>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</si>
  <si>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</si>
  <si>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</si>
  <si>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</si>
  <si>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</si>
  <si>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</si>
  <si>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</si>
  <si>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</si>
  <si>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</si>
  <si>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</si>
  <si>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</si>
  <si>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</si>
  <si>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</si>
  <si>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</si>
  <si>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</si>
  <si>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</si>
  <si>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</si>
  <si>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</si>
  <si>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</si>
  <si>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</si>
  <si>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</si>
  <si>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</si>
  <si>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</si>
  <si>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</si>
  <si>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</si>
  <si>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</si>
  <si>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</si>
  <si>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</si>
  <si>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</si>
  <si>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</si>
  <si>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</si>
  <si>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</si>
  <si>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</si>
  <si>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</si>
  <si>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</si>
  <si>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</si>
  <si>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</si>
  <si>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</si>
  <si>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</si>
  <si>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</si>
  <si>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</si>
  <si>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</si>
  <si>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</si>
  <si>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</si>
  <si>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</si>
  <si>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</si>
  <si>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</si>
  <si>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</si>
  <si>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</si>
  <si>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</si>
  <si>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</si>
  <si>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</si>
  <si>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</si>
  <si>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</si>
  <si>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</si>
  <si>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</si>
  <si>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</si>
  <si>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</si>
  <si>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</si>
  <si>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</si>
  <si>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</si>
  <si>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</si>
  <si>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</si>
  <si>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</si>
  <si>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</si>
  <si>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</si>
  <si>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</si>
  <si>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</si>
  <si>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</si>
  <si>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</si>
  <si>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</si>
  <si>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</si>
  <si>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</si>
  <si>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</si>
  <si>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</si>
  <si>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</si>
  <si>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</si>
  <si>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</si>
  <si>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</si>
  <si>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</si>
  <si>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</si>
  <si>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</si>
  <si>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</si>
  <si>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</si>
  <si>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</si>
  <si>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</si>
  <si>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</si>
  <si>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</si>
  <si>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</si>
  <si>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</si>
  <si>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</si>
  <si>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</si>
  <si>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</si>
  <si>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</si>
  <si>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</si>
  <si>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</si>
  <si>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</si>
  <si>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</si>
  <si>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</si>
  <si>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</si>
  <si>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</si>
  <si>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</si>
  <si>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</si>
  <si>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</si>
  <si>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</si>
  <si>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</si>
  <si>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</si>
  <si>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</si>
  <si>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</si>
  <si>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</si>
  <si>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</si>
  <si>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</si>
  <si>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</si>
  <si>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</si>
  <si>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</si>
  <si>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</si>
  <si>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</si>
  <si>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</si>
  <si>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</si>
  <si>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</si>
  <si>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</si>
  <si>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</si>
  <si>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</si>
  <si>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</si>
  <si>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</si>
  <si>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</si>
  <si>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</si>
  <si>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</si>
  <si>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</si>
  <si>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</si>
  <si>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</si>
  <si>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</si>
  <si>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</si>
  <si>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</si>
  <si>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</si>
  <si>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</si>
  <si>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</si>
  <si>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</si>
  <si>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</si>
  <si>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</si>
  <si>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</si>
  <si>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</si>
  <si>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</si>
  <si>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</si>
  <si>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</si>
  <si>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</si>
  <si>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</si>
  <si>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</si>
  <si>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</si>
  <si>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</si>
  <si>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</si>
  <si>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</si>
  <si>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</si>
  <si>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</si>
  <si>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</si>
  <si>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</si>
  <si>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</si>
  <si>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</si>
  <si>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</si>
  <si>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</si>
  <si>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</si>
  <si>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</si>
  <si>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</si>
  <si>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</si>
  <si>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</si>
  <si>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</si>
  <si>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</si>
  <si>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</si>
  <si>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</si>
  <si>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</si>
  <si>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</si>
  <si>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</si>
  <si>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</si>
  <si>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</si>
  <si>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</si>
  <si>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</si>
  <si>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</si>
  <si>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</si>
  <si>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</si>
  <si>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</si>
  <si>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</si>
  <si>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</si>
  <si>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</si>
  <si>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</si>
  <si>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</si>
  <si>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</si>
  <si>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</si>
  <si>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</si>
  <si>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</si>
  <si>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</si>
  <si>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</si>
  <si>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</si>
  <si>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</si>
  <si>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</si>
  <si>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</si>
  <si>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</si>
  <si>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</si>
  <si>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</si>
  <si>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</si>
  <si>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</si>
  <si>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</si>
  <si>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</si>
  <si>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</si>
  <si>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</si>
  <si>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</si>
  <si>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</si>
  <si>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</si>
  <si>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</si>
  <si>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</si>
  <si>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</si>
  <si>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</si>
  <si>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</si>
  <si>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</si>
  <si>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</si>
  <si>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</si>
  <si>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</si>
  <si>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</si>
  <si>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</si>
  <si>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</si>
  <si>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</si>
  <si>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</si>
  <si>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</si>
  <si>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</si>
  <si>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</si>
  <si>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</si>
  <si>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</si>
  <si>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</si>
  <si>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</si>
  <si>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</si>
  <si>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</si>
  <si>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</si>
  <si>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</si>
  <si>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</si>
  <si>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</si>
  <si>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</si>
  <si>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</si>
  <si>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</si>
  <si>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</si>
  <si>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</si>
  <si>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</si>
  <si>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</si>
  <si>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</si>
  <si>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</si>
  <si>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</si>
  <si>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</si>
  <si>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</si>
  <si>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</si>
  <si>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</si>
  <si>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</si>
  <si>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</si>
  <si>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</si>
  <si>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</si>
  <si>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</si>
  <si>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</si>
  <si>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</si>
  <si>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</si>
  <si>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</si>
  <si>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</si>
  <si>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</si>
  <si>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</si>
  <si>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</si>
  <si>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</si>
  <si>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</si>
  <si>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</si>
  <si>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</si>
  <si>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</si>
  <si>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</si>
  <si>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</si>
  <si>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</si>
  <si>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</si>
  <si>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</si>
  <si>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</si>
  <si>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</si>
  <si>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</si>
  <si>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</si>
  <si>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</si>
  <si>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</si>
  <si>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</si>
  <si>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</si>
  <si>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</si>
  <si>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</si>
  <si>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</si>
  <si>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</si>
  <si>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</si>
  <si>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</si>
  <si>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</si>
  <si>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</si>
  <si>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</si>
  <si>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</si>
  <si>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</si>
  <si>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</si>
  <si>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</si>
  <si>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</si>
  <si>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</si>
  <si>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</si>
  <si>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</si>
  <si>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</si>
  <si>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</si>
  <si>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</si>
  <si>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</si>
  <si>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</si>
  <si>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</si>
  <si>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</si>
  <si>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</si>
  <si>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</si>
  <si>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</si>
  <si>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</si>
  <si>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</si>
  <si>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</si>
  <si>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</si>
  <si>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</si>
  <si>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</si>
  <si>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</si>
  <si>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</si>
  <si>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</si>
  <si>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</si>
  <si>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</si>
  <si>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</si>
  <si>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</si>
  <si>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</si>
  <si>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</si>
  <si>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</si>
  <si>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</si>
  <si>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</si>
  <si>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</si>
  <si>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</si>
  <si>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</si>
  <si>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</si>
  <si>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</si>
  <si>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</si>
  <si>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</si>
  <si>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</si>
  <si>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</si>
  <si>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</si>
  <si>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</si>
  <si>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</si>
  <si>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</si>
  <si>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</si>
  <si>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</si>
  <si>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</si>
  <si>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</si>
  <si>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</si>
  <si>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</si>
  <si>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</si>
  <si>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</si>
  <si>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</si>
  <si>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</si>
  <si>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</si>
  <si>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</si>
  <si>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</si>
  <si>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</si>
  <si>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</si>
  <si>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</si>
  <si>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</si>
  <si>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</si>
  <si>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</si>
  <si>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</si>
  <si>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</si>
  <si>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</si>
  <si>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</si>
  <si>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</si>
  <si>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</si>
  <si>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</si>
  <si>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</si>
  <si>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</si>
  <si>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</si>
  <si>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</si>
  <si>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</si>
  <si>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</si>
  <si>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</si>
  <si>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</si>
  <si>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</si>
  <si>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</si>
  <si>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</si>
  <si>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</si>
  <si>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</si>
  <si>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</si>
  <si>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</si>
  <si>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</si>
  <si>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</si>
  <si>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</si>
  <si>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</si>
  <si>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</si>
  <si>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</si>
  <si>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</si>
  <si>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</si>
  <si>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</si>
  <si>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</si>
  <si>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</si>
  <si>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</si>
  <si>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</si>
  <si>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</si>
  <si>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</si>
  <si>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</si>
  <si>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</si>
  <si>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</si>
  <si>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</si>
  <si>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</si>
  <si>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</si>
  <si>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</si>
  <si>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</si>
  <si>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</si>
  <si>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</si>
  <si>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</si>
  <si>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</si>
  <si>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</si>
  <si>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</si>
  <si>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</si>
  <si>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</si>
  <si>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</si>
  <si>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</si>
  <si>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</si>
  <si>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</si>
  <si>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</si>
  <si>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</si>
  <si>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</si>
  <si>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</si>
  <si>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</si>
  <si>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</si>
  <si>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</si>
  <si>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</si>
  <si>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</si>
  <si>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</si>
  <si>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</si>
  <si>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</si>
  <si>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</si>
  <si>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</si>
  <si>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</si>
  <si>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</si>
  <si>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</si>
  <si>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</si>
  <si>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</si>
  <si>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</si>
  <si>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</si>
  <si>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</si>
  <si>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</si>
  <si>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</si>
  <si>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</si>
  <si>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</si>
  <si>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</si>
  <si>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</si>
  <si>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</si>
  <si>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</si>
  <si>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</si>
  <si>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</si>
  <si>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</si>
  <si>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</si>
  <si>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</si>
  <si>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</si>
  <si>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</si>
  <si>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</si>
  <si>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</si>
  <si>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</si>
  <si>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</si>
  <si>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</si>
  <si>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</si>
  <si>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</si>
  <si>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</si>
  <si>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</si>
  <si>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</si>
  <si>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</si>
  <si>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</si>
  <si>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</si>
  <si>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</si>
  <si>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</si>
  <si>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</si>
  <si>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</si>
  <si>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</si>
  <si>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</si>
  <si>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</si>
  <si>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</si>
  <si>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</si>
  <si>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</si>
  <si>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</si>
  <si>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</si>
  <si>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</si>
  <si>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</si>
  <si>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</si>
  <si>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</si>
  <si>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</si>
  <si>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</si>
  <si>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</si>
  <si>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</si>
  <si>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</si>
  <si>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</si>
  <si>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</si>
  <si>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</si>
  <si>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</si>
  <si>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</si>
  <si>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</si>
  <si>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</si>
  <si>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</si>
  <si>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</si>
  <si>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</si>
  <si>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</si>
  <si>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</si>
  <si>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</si>
  <si>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</si>
  <si>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</si>
  <si>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</si>
  <si>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</si>
  <si>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</si>
  <si>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</si>
  <si>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</si>
  <si>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</si>
  <si>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</si>
  <si>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</si>
  <si>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</si>
  <si>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</si>
  <si>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</si>
  <si>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</si>
  <si>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</si>
  <si>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</si>
  <si>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</si>
  <si>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</si>
  <si>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</si>
  <si>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</si>
  <si>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</si>
  <si>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</si>
  <si>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</si>
  <si>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</si>
  <si>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</si>
  <si>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</si>
  <si>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</si>
  <si>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</si>
  <si>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</si>
  <si>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</si>
  <si>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</si>
  <si>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</si>
  <si>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</si>
  <si>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</si>
  <si>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</si>
  <si>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</si>
  <si>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</si>
  <si>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</si>
  <si>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</si>
  <si>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</si>
  <si>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</si>
  <si>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</si>
  <si>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</si>
  <si>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</si>
  <si>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</si>
  <si>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</si>
  <si>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</si>
  <si>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</si>
  <si>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</si>
  <si>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</si>
  <si>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</si>
  <si>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</si>
  <si>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</si>
  <si>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</si>
  <si>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</si>
  <si>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</si>
  <si>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</si>
  <si>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</si>
  <si>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</si>
  <si>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</si>
  <si>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</si>
  <si>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</si>
  <si>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</si>
  <si>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</si>
  <si>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</si>
  <si>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</si>
  <si>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</si>
  <si>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</si>
  <si>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</si>
  <si>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</si>
  <si>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</si>
  <si>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</si>
  <si>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</si>
  <si>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</si>
  <si>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</si>
  <si>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</si>
  <si>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</si>
  <si>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</si>
  <si>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</si>
  <si>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</si>
  <si>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</si>
  <si>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</si>
  <si>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</si>
  <si>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</si>
  <si>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</si>
  <si>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</si>
  <si>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</si>
  <si>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</si>
  <si>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</si>
  <si>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</si>
  <si>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</si>
  <si>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</si>
  <si>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</si>
  <si>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</si>
  <si>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</si>
  <si>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</si>
  <si>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</si>
  <si>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</si>
  <si>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</si>
  <si>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</si>
  <si>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</si>
  <si>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</si>
  <si>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</si>
  <si>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</si>
  <si>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</si>
  <si>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</si>
  <si>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</si>
  <si>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</si>
  <si>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</si>
  <si>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</si>
  <si>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</si>
  <si>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</si>
  <si>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</si>
  <si>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</si>
  <si>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</si>
  <si>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</si>
  <si>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</si>
  <si>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</si>
  <si>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</si>
  <si>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</si>
  <si>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</si>
  <si>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</si>
  <si>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</si>
  <si>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</si>
  <si>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</si>
  <si>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</si>
  <si>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</si>
  <si>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</si>
  <si>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</si>
  <si>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</si>
  <si>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</si>
  <si>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</si>
  <si>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</si>
  <si>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</si>
  <si>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</si>
  <si>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</si>
  <si>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</si>
  <si>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</si>
  <si>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</si>
  <si>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</si>
  <si>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</si>
  <si>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</si>
  <si>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</si>
  <si>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</si>
  <si>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</si>
  <si>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</si>
  <si>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</si>
  <si>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</si>
  <si>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</si>
  <si>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</si>
  <si>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</si>
  <si>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</si>
  <si>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</si>
  <si>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</si>
  <si>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</si>
  <si>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</si>
  <si>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</si>
  <si>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</si>
  <si>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</si>
  <si>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</si>
  <si>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</si>
  <si>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Had a potato mozz flour tortilla rollup for brkfst left over and warmed in airfryer. At work had 1 cup pistachios approximately and a double salmon poki bowl normal style with added albacore. And a 5th cup coffee with fr. vanilla creamer about 4 tbs. Had my 4th cup w/ same creamer and amount before leaving for work. After work had a shot and a half of Jameson and swept the floor. MeowMeow is pissing/spraying on all the bedding and the furniture covers and I didn't see the little blck kitty or the bigger one today. On my Blink cam I saw the little one ate the peanuts I put out front for the squirrel but she has her own cat food out back. Hopefully they are alright. Not worried about the big one, but the little one is a shy little one. </t>
  </si>
  <si>
    <t>DOUBLE salmon, 1 serv albarcore, brown rice, masago, cucumbers, wasabi, ginger, ponzu sauce, sesame seeds poki bowl</t>
  </si>
  <si>
    <t>1 cup pistachios
(320	26	3	12	16	66	460)
1 flour tortilla
(110.00	2.50	1.00	3.00	19.00	2.00	340.00)
1 mozz
(70	4.5	2.5	5	1	0	150)
1/2 cup potatoes mashed oreida
(40.00	0.00	0.00	1.33	10.00	1.33	213.33)
double salmon poki bowl with house sauce/ponzu sauce and added albacore
(691.00	11.53	2.33	28.58	114.45	8.38	2267.50)
cream cheese 3 tbs with poki bowl
(200.00	20.00	12.00	4.00	4.00	0.00	210.00)
white pita
(180	0	0	6	39	1	210)
2 mozz
(120.00	8.00	5.00	10.00	2.00	0.00	280.00)
=320+110+70+40+691+200+180+120
=26+3+5+0+12+20+0+8
=3+1+3+0+2+12+0+5
=12+3+5+1+29+4+6+10
=16+19+1+10+114+4+39+2
=66+2+0+1+8+0+1+0
=460+340+150+213+2268+210+210+280</t>
  </si>
  <si>
    <t>all 8 reps 3 sets w/ 15 lb dumbbells while waiting for brkst ckn nuggs in airfryer for 10-12 minutes.
biceps
hams dead lifts, -10
quads and glutes squats, -65
outer lower quads 1 legged squat
shoulders pec majr military press, -10
triceps overhead kick backs
rhomboids latts horizontal rows bend over knee, -20
shoulders upr trpz shoulder shrugs, -15
-(10+65+10+20+15)</t>
  </si>
  <si>
    <t xml:space="preserve">Woke up at 5 am, measurements taken after a white pita w 1/2 cup mashed potatoes and 2 slices american cheese and 2 cups coffee and lg BM. Had 6 cups coffee and 3 of them with the instant crmr. Lunch was a double salmon poke bowl same as yesterday w/o the albacore and added seaweed thatt won't do again its gross. Ankles really swollen. Wore compression socks and waist trimmer at work. Couple no shows and cheap tippers and one guy I had regularly months ago tipped $5 less than his normal wage. Same service too. The other cheap one was a 90 min for $10 tip in cash at desk. Nice lady though, a Filipino older lady but young enough to know good tipping ettiquette. The no shows were a substantial amount of time, a stretch 30 min session and 90 minute massage scheduled after and a 60 minute no show. I got paid though, so thats good. But this check could be garbage. Won't have the extra 2 days and great tips of last pay period on it. When I got home had a white pita w/ 1 muenster and 1 mozz slice and then 3 andes chocolates and 2 peppermint white chocolage hersheys kisses all bought at Aldis after work with more water, just a case. and had 2 Jameson before bed with 1 in decaf with crmer that was gross and won't do again. bed time was around 9 pm. Did some studying for FABS1 quiz and CTAP quiz. </t>
  </si>
  <si>
    <t>2 pita
()
1/2 cup mashed potoatoes
()
2 american cheese
()
1 meunster
()
1 mozz
()
double salmon poki bowl added seaweed
()
4 tbs creamcheese
()
12 tbs instant creamer
()</t>
  </si>
  <si>
    <t xml:space="preserve">Woke up at 4 am and got about 7 hours sleep as I went to bed early and finished studying for FABS and CTAP, got a perfect score and extra credit on the quiz in FABS and 80% in CTAP later in day, shared my notes w/ CP1 group. Had 2 coffees before a lg BM earlier after waking, then 2 pitas w/ 2 mozz each and 1 pita w 2 muenstrer trhough out day, wore the waist trimmer and compression socks an d looked for shadow the stray kitten missing since FRiday night at local pound to no avail, didn't see any dead cats nearby in street either. Poor thing I was really worried aobut hher and picked up my Macys order ready since yesterday got home and prepared for GA1 by watching the prerecorded lab and lectures later up until part 2 before bed around 910 pm. I also had a hot cocoa w/ 2 pepp kisses and 2 nades that was good and separately 4 andes chocl and 5 pepp hersdys  and 6 cups coffee by end of day with 3 instant crmr and 1 in the hot cocoa, later in day had another pita wheat w american cheese and 1 muesntrer and then a coca cola wi 2 jameson after 2 jameson over ice or with water. Not feeling good due to kitty disappeared. I checked tapes too and they were only on the activity setting or when something passes sensor in cameras to record, nothing of kitty, I reset it but didn't check to see if it is reset to record all the time and also have sep motion detections. finish part 1 LE in GA1 and lab with screenshots and notes but not to filter or edit into digestible quick access for the lab tomorrow. Bet time was 910 pm, no prblems sleeping. </t>
  </si>
  <si>
    <t xml:space="preserve">4 pitas
()
1 amer
()
4 mozz
()
3 muenster
()
6 andes chocs
()
7 pepp wht choc kss
()
hot cocao 
()
12 tbs intant crmer
()
1 coca cola
()
</t>
  </si>
  <si>
    <t>Lucky Charms Swiss Miss Hot cocoa, serving 1 envelope</t>
  </si>
  <si>
    <t xml:space="preserve">8 ckn nugs
()
pita
()
2 mozz
()
4 andes
()
10 pepp hershys kss
()
12 tbs crmr instnt hzlnt
()
hot cocoa
()
lucky charms marshmallow hot cocoa
()
5 motts frut snx
()
2 welchs juicefuls frt snx
()
1 homemade vegan plant based eggroll in airfryer bc split 2 with pups. 
(cauliflower (1), carrots (baby 3 cups), zuchini (3 lg), beyond meat (2 pkgs), mangos (4), green bell peppers(2), red bell peppers(2), makes 1 pot filled, half soup and made about 3/4 to 4/5 vegetable filler to eggroll, used lg wraps coated with sesame oil in airfryer 5 min on each side approx.) Have to calculate all of this out, and say one eggroll fills with about 4 tbs of the mixture.
()
</t>
  </si>
  <si>
    <t xml:space="preserve">Woke up at 4 am and got about 6.5 hours sleep as went to bed last night around 930 pm. Reg BM after 2 cups coffee. Rag was med flow and went to campus and only needed to change it once. Had 4 coffee and 1 w/ inst. crmr, bkfast was 2 eggrolls w the veg mix and a hot cocoa swiss miss with 3 andes chocolates. Took measurements after BM and bkfst. Was studying in am before classes and before campus, have FABS quiz tomorrow. At school for IPA1 at 3 pm couldn't login and spent 1st part of the 2 hour course trying to contact the IT to fix this problem, and had to email from personal email and my Tmobile cell phone. But couldn't login to the wifi at school and it upset me. Missed the whole lecture for the most part and everyone left early. I was able to get approved to login from my emails sent to instructor. At home had a Jameson then continued studying for FABS1 and GA1 quizes. UP till about midnight or 1130 pm. Shared my study guides with Miriam and the CP1 group. I honestly don't think they look  at them, but if they do I would like to help. I assume it helps. Didn't wear the waist trimmer and had early am menstrual cramps around sides and L3-L4 area that goes for last night too, but went away by the time that CP1 started in the afternoon. Rag was med flow. Bed time was later than normal around 1130 pm. Had 7 cups coffee all day, bkfst was 2 eggrolls, lunch 2 cups veggie soup, and 4 servings cheetos to /from campus, Had 1.67 servings Jameson at home after arriving. But also 2 more servings of 1 1/2 cups veg soup each, 6 Motts fruit snx and 6 frtsnx welches juicefuls, 12 tbs instant creamer, 1 pita w mozz. </t>
  </si>
  <si>
    <t xml:space="preserve">Woke up at 4 am and still on rag only been 3 days but med heavy flow not too heavy last night, no pain at all though on this rag on any day of the rag. Had indigestion though had reg BM after 2 cups coffee like normal then had diarhea 2 x afterwards, 4th cup coffee by 630 am w/ crmer and first 3 no crmer, wrokd out with hand weights 15 lbs for 10 minutes 3 sets 8 reps to do something better than nothing quick routine while waiting for bkfst ckn nuggets vegan morning star. biceps/hams/glutes/sh/pecs/uprtrpz/rhombs/quads. I have a client prepaid monthly later today. Did my normal stupid comments on dumb articles on Facebook to strat monrng bf finishing part 2 lecture in GA1. Measurements taken after the little workout and bkfst and 4 cups coffee. Then started bleeding heavy and passing blood clots by 740 am. Must be a heavy day, still no menstrual or lower back cramps though. My reg client Beulah at 1230 pm, then home and did the prerecorded videos, had 2 jameson and a coffee before that on the way to my client's house. 5 for the day. ONly 1 with instant crmr. Rag was med/heavy flow, ankles still swollen, and bed was about 930 pm bc no quiz in the am and none on campus Wed. Made a pot of 2 pkgs beyond meat, 2 green bell peppers, 2 red bell peppers, 1 cauliflowr about 2 cups baby carrots from a package, 3 zuchini, 4 mangos, 4 tbs minced garlic prepackaged minced, and 4 tbs coconut oil. This medley made some soup from liquids of veggies and drained some veggies to put in eggrolls. Wanted to make a generic sort like my mom's lumpia but so far from what she made when alive or how hers were tiny and made with mostly meat and others stuff and pan oil fryed. Mine were made with egg roll wonton wrappers at winco in airfryer with 2 tbs sesame oil that dries up 4-5 minutes each side.  I only made eggrolls as needed by filling them like tacos and rolling then coating with sesame oil. They were good but not my best. Still me and pups liked them. Filling. The pot of veggie beyond mix made about the whole 5 quart pot but more like 4 quarts that is 16 cups. I will split it into cups for the way served as soup or in eggrolls with juice drained. </t>
  </si>
  <si>
    <t xml:space="preserve">Woke at 4 am by alarm. About 4.5 hours sleep Had 2 cups veg soup, 7 cups coffee all day and 4 w/ crmr instant hzlnt, 2 eggrolls veg, 2 conrn tortillas taco veg, 3 frut snx, 4 srv cheetos, 1.5 Jameson after 430 pm, 12 tbs crmer total by end of day. swollen ankles, wore waist trimmer and compression socks, had reg multivitamins 5 count, and rag was med-lt. On campus was doing length and strength in CP1, the Dr. Caper offended me again on the ESM strength pushing my head down and telling Mario to put me out my misery and stop bc line is off with me and he is surprised I could hold it 45 seconds. He is an asshole w/o a filter and his white race born before 1964 implementation of the rights guaranteed to people by gender, race, etc went over his head. He was talking to the group in front that Mariam belongs to about himself like all happy sociopath psychopaths do and when He saw me on the table for the 2 min ESM strength test he stopped his conversation about himself no doubt to go see what I was doing and push my head down and use those words to put me out my miseray. He is 20 years older than me and looks older. I told him I don't care what he thinks I am capable of and that he didn't know my workout routine or my health condition so that implies he thought 45 seconds was far longer than he thought I could based on my BMI of big belly fibroid, age, and gender. He is an asshole and he knew he fucked up but like all psychopaths said to Mario that he never knows how to word things and didn't mean to offend. That dude's a creep and I don't understand why the fuck he comes up to me everytime. He has to know he upsets me or creeps me out. He already knows I don't like him touching me without sanitizer, but he has to find a way to put me down and make some wise crack commentary like he did like there is a class of 5 groups of 5-7 members on our side that want to listen to everything he says and applaud him like a sitcom does. It is so annoying. Dude's a weirdo and makes CP1 class unenjoyable for me. He is a short 5'3" white male aged 59. So the definition of white male privilege and in Whittier of all southern CA cities where mostly white and conservatives that worship the white male. He is so oblivious to how he treats females, older ones, and minority ones. I think he has early on set alzheimers the way he does these commentaries that are offensive. </t>
  </si>
  <si>
    <t>3 andes choc
()
1 hot cocoa swiss miss
()
2 eggrolls
()
4.5 cups veg soup
()
4 servings cheetos
()
12 tbs instant crmer hzlt
()
6 motts frt snz
()
6 welchs juicefuls frt snx
()
1 pita
()
2 mozz
()</t>
  </si>
  <si>
    <t>2 cups veg soup
()
2 eggrolls veg
()
2 tbs sesame oil
()
2 corn tortillas
()
1/3 cup veg mix
()
2 swiss
()
3 frt snx welchs
()
4 serv cheetos
()
12 tbs inst crmr hzlnt
()</t>
  </si>
  <si>
    <t>2 pita
()
2 muenster
()
2 mozz
()
18 tbs crmr hzl
()
3/4 cup mixed nuts
()</t>
  </si>
  <si>
    <t xml:space="preserve">Woke at 4 am, bed time was late bc studied for CP1 until about 11 pm. We ended up being able to choose a group help or on own with notes as take home quiz bc instructor wasn't feeling well from booster vax. Had 3 BMs, 1 lg, then 2 sm before 8 am LE. Might have been indigestion or stress, didn't feel like diarheaa. Must be a new trend or something, this happened last CP1 quiz day too. Ankles were swollen, wore waist trimmer and compression socks and at work later. All day had 6 cups coffee, all with inst crmer hzl, 3/4 cups mixd nuts, Rag was light flow, had a pita and 2 muensteer and the reg 5 multivits, pita w/ 2 mozz, 1 cup veggi in 3 eggrolls airfryed with the sesame oil on outside. Had a Jameson after work around 1045 pm. and went to bed around 1130 pm. Had a 45 min nap at 12 pm. </t>
  </si>
  <si>
    <t xml:space="preserve"> </t>
  </si>
  <si>
    <t xml:space="preserve">Woke at 530 am after setting alarm at 4 am alarm slept again. Went to bed around 1130 pm last night, got about 6 hours sleep. Lg BM after 2 cups coffee like always, all coffees had inst crmr hzlnt except at work fr. vanila. bkfst 2 eggrolls, lunch 3 eggrolls with the veggie mix and w/o sesame oil. At home had 2 Jameson and a pita w/ 2 mozz. and 2 pepp hershys wht chocl. Rag was spotty, but didn't wear a pad, just spotted in undies. Thought was done but nah. Had 5 cups coffee all day all w crmer, was dehydrated and skin started itching around the 5th client after lunch. Also had about 1/3 airfryed bella mushrooms with pita after work with the 2 Jamesons. </t>
  </si>
  <si>
    <t>5 eggrolls
()
1 pita
()
2 mozz
()
15 tbs instant crmer hzlnt
()
2 pepp hrsh wht choc
()</t>
  </si>
  <si>
    <t>pot of veggies and beyond meat makes 4 quarts or 16 cups, 1 cabbage, 2 green bells, 2 red bells, 3 zucchini, 2 cups baby carrots, 4 mangos, 2 pkgs beyond meat, 4 tbs coconut oil</t>
  </si>
  <si>
    <t>wonton wrapper for 1 eggroll, Twin Dragon Eggroll Wrappers</t>
  </si>
  <si>
    <t>1 cup veggie soup/mix from pot above</t>
  </si>
  <si>
    <t>2 cups baby carrots calorieking.com</t>
  </si>
  <si>
    <t>1 eggroll vegan beyond meat is 1/4 cup veg mix beyond with 1 eggroll wrapper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</si>
</sst>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xf numFmtId="20"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71"/>
  <sheetViews>
    <sheetView tabSelected="1" workbookViewId="0">
      <pane ySplit="1" topLeftCell="A652" activePane="bottomLeft" state="frozen"/>
      <selection pane="bottomLeft" activeCell="A672" sqref="A67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A665" s="16" t="s">
        <v>1508</v>
      </c>
      <c r="B665" s="17">
        <f>B173+B171+B172+B170+B168+B161+B456+B251+B162</f>
        <v>691</v>
      </c>
      <c r="C665" s="17">
        <f t="shared" ref="C665:H665" si="130">C173+C171+C172+C170+C168+C161+C456+C251+C162</f>
        <v>11.525</v>
      </c>
      <c r="D665" s="17">
        <f t="shared" si="130"/>
        <v>2.3250000000000002</v>
      </c>
      <c r="E665" s="17">
        <f t="shared" si="130"/>
        <v>28.574999999999999</v>
      </c>
      <c r="F665" s="17">
        <f t="shared" si="130"/>
        <v>114.44999999999999</v>
      </c>
      <c r="G665" s="17">
        <f t="shared" si="130"/>
        <v>8.375</v>
      </c>
      <c r="H665" s="17">
        <f t="shared" si="130"/>
        <v>2267.5</v>
      </c>
    </row>
    <row r="666" spans="1:8" x14ac:dyDescent="0.3">
      <c r="A666" s="16" t="s">
        <v>1515</v>
      </c>
      <c r="B666" s="17">
        <v>180</v>
      </c>
      <c r="C666" s="17">
        <v>2.5</v>
      </c>
      <c r="D666" s="17">
        <v>2.5</v>
      </c>
      <c r="E666" s="17">
        <v>1</v>
      </c>
      <c r="F666" s="17">
        <v>37</v>
      </c>
      <c r="G666" s="17">
        <v>0</v>
      </c>
      <c r="H666" s="17">
        <v>180</v>
      </c>
    </row>
    <row r="667" spans="1:8" x14ac:dyDescent="0.3">
      <c r="A667" s="16" t="s">
        <v>1527</v>
      </c>
      <c r="B667">
        <f>B52*4+B317*2+B670+B39*2+B40*2+B119*4+B37*8+B117*3</f>
        <v>3448</v>
      </c>
      <c r="C667">
        <f t="shared" ref="C667:H667" si="131">C52*4+C317*2+C670+C39*2+C40*2+C119*4+C37*8+C117*3</f>
        <v>203.60000000000002</v>
      </c>
      <c r="D667">
        <f t="shared" si="131"/>
        <v>92.6</v>
      </c>
      <c r="E667">
        <f t="shared" si="131"/>
        <v>180.20000000000002</v>
      </c>
      <c r="F667">
        <f t="shared" si="131"/>
        <v>252.20000000000002</v>
      </c>
      <c r="G667">
        <f t="shared" si="131"/>
        <v>57.199999999999996</v>
      </c>
      <c r="H667">
        <f t="shared" si="131"/>
        <v>3216.2</v>
      </c>
    </row>
    <row r="668" spans="1:8" x14ac:dyDescent="0.3">
      <c r="A668" s="16" t="s">
        <v>1528</v>
      </c>
      <c r="B668" s="17">
        <v>70</v>
      </c>
      <c r="C668" s="17">
        <v>0</v>
      </c>
      <c r="D668" s="17">
        <v>0</v>
      </c>
      <c r="E668" s="17">
        <v>3</v>
      </c>
      <c r="F668" s="17">
        <v>15</v>
      </c>
      <c r="G668" s="17">
        <v>0</v>
      </c>
      <c r="H668" s="17">
        <v>65</v>
      </c>
    </row>
    <row r="669" spans="1:8" x14ac:dyDescent="0.3">
      <c r="A669" s="16" t="s">
        <v>1529</v>
      </c>
      <c r="B669">
        <f>B667/16</f>
        <v>215.5</v>
      </c>
      <c r="C669">
        <f t="shared" ref="C669:H669" si="132">C667/16</f>
        <v>12.725000000000001</v>
      </c>
      <c r="D669">
        <f t="shared" si="132"/>
        <v>5.7874999999999996</v>
      </c>
      <c r="E669">
        <f t="shared" si="132"/>
        <v>11.262500000000001</v>
      </c>
      <c r="F669">
        <f t="shared" si="132"/>
        <v>15.762500000000001</v>
      </c>
      <c r="G669">
        <f t="shared" si="132"/>
        <v>3.5749999999999997</v>
      </c>
      <c r="H669">
        <f t="shared" si="132"/>
        <v>201.01249999999999</v>
      </c>
    </row>
    <row r="670" spans="1:8" x14ac:dyDescent="0.3">
      <c r="A670" s="16" t="s">
        <v>1530</v>
      </c>
      <c r="B670">
        <v>159</v>
      </c>
      <c r="C670">
        <v>0.6</v>
      </c>
      <c r="D670">
        <v>0.1</v>
      </c>
      <c r="E670">
        <v>2.9</v>
      </c>
      <c r="F670">
        <v>37.4</v>
      </c>
      <c r="G670">
        <v>8.1999999999999993</v>
      </c>
      <c r="H670">
        <v>354</v>
      </c>
    </row>
    <row r="671" spans="1:8" x14ac:dyDescent="0.3">
      <c r="A671" s="16" t="s">
        <v>1531</v>
      </c>
      <c r="B671" s="17">
        <f>B669/4+B668</f>
        <v>123.875</v>
      </c>
      <c r="C671" s="17">
        <f t="shared" ref="C671:H671" si="133">C669/4+C668</f>
        <v>3.1812500000000004</v>
      </c>
      <c r="D671" s="17">
        <f t="shared" si="133"/>
        <v>1.4468749999999999</v>
      </c>
      <c r="E671" s="17">
        <f t="shared" si="133"/>
        <v>5.8156250000000007</v>
      </c>
      <c r="F671" s="17">
        <f t="shared" si="133"/>
        <v>18.940625000000001</v>
      </c>
      <c r="G671" s="17">
        <f t="shared" si="133"/>
        <v>0.89374999999999993</v>
      </c>
      <c r="H671" s="17">
        <f t="shared" si="133"/>
        <v>115.253125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zoomScale="74" zoomScaleNormal="85" workbookViewId="0">
      <pane ySplit="1" topLeftCell="A305" activePane="bottomLeft" state="frozen"/>
      <selection pane="bottomLeft" activeCell="E309" sqref="E30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5">
        <f t="shared" si="518"/>
        <v>2172</v>
      </c>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M307"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L307" si="532">K290-K289</f>
        <v>1.1999999999999886</v>
      </c>
      <c r="M290" s="5">
        <f t="shared" ref="M290:M306"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55"/>
      <c r="M291" s="5">
        <f t="shared" si="531"/>
        <v>1660</v>
      </c>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55"/>
      <c r="M292" s="5">
        <f t="shared" si="533"/>
        <v>1420</v>
      </c>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11">
        <f t="shared" si="532"/>
        <v>142.6</v>
      </c>
      <c r="M293" s="5">
        <f t="shared" si="531"/>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55"/>
      <c r="M294" s="5">
        <f t="shared" si="533"/>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55"/>
      <c r="M295" s="5">
        <f t="shared" si="531"/>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5"/>
      <c r="M296" s="5">
        <f t="shared" si="533"/>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5">
        <f t="shared" si="531"/>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5">
        <f t="shared" si="533"/>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11">
        <f t="shared" si="532"/>
        <v>144.4</v>
      </c>
      <c r="M299" s="5">
        <f t="shared" si="531"/>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c r="K300" s="54"/>
      <c r="L300" s="55"/>
      <c r="M300" s="5">
        <f t="shared" si="533"/>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c r="K301" s="54"/>
      <c r="L301" s="55"/>
      <c r="M301" s="5">
        <f t="shared" si="531"/>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
        <f t="shared" si="533"/>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L303" s="11">
        <f t="shared" si="532"/>
        <v>144.19999999999999</v>
      </c>
      <c r="M303" s="5">
        <f t="shared" si="531"/>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ht="30" customHeight="1" x14ac:dyDescent="0.3">
      <c r="A304" s="3" t="s">
        <v>19</v>
      </c>
      <c r="B304" s="3">
        <v>23</v>
      </c>
      <c r="C304" s="8">
        <v>44513</v>
      </c>
      <c r="D304" s="9">
        <v>0.25</v>
      </c>
      <c r="E304" s="4">
        <v>53</v>
      </c>
      <c r="F304" s="3">
        <v>0</v>
      </c>
      <c r="G304" s="3">
        <v>0</v>
      </c>
      <c r="H304" s="3">
        <v>0</v>
      </c>
      <c r="I304" s="3">
        <v>0</v>
      </c>
      <c r="J304" s="9">
        <v>0.27777777777777779</v>
      </c>
      <c r="K304" s="3">
        <v>145.80000000000001</v>
      </c>
      <c r="L304" s="11">
        <f t="shared" si="532"/>
        <v>1.6000000000000227</v>
      </c>
      <c r="M304" s="5">
        <f t="shared" si="533"/>
        <v>1938</v>
      </c>
      <c r="N304" s="11">
        <v>31.875</v>
      </c>
      <c r="O304" s="11">
        <v>32.75</v>
      </c>
      <c r="P304" s="11">
        <v>10.75</v>
      </c>
      <c r="Q304" s="11">
        <v>10.75</v>
      </c>
      <c r="R304" s="11">
        <v>20.625</v>
      </c>
      <c r="S304" s="11">
        <v>20</v>
      </c>
      <c r="T304" s="30"/>
      <c r="U304" s="30"/>
      <c r="V304" s="30"/>
      <c r="W304" s="30"/>
      <c r="X304" s="30"/>
      <c r="Y304" s="30"/>
      <c r="Z304" s="3" t="s">
        <v>1507</v>
      </c>
      <c r="AA304" s="10" t="s">
        <v>1509</v>
      </c>
      <c r="AB304" s="5">
        <f>320+110+70+40+691+200+180+120</f>
        <v>1731</v>
      </c>
      <c r="AC304" s="6">
        <f>26+3+5+0+12+20+0+8</f>
        <v>74</v>
      </c>
      <c r="AD304" s="6">
        <f>3+1+3+0+2+12+0+5</f>
        <v>26</v>
      </c>
      <c r="AE304" s="6">
        <f>12+3+5+1+29+4+6+10</f>
        <v>70</v>
      </c>
      <c r="AF304" s="6">
        <f>16+19+1+10+114+4+39+2</f>
        <v>205</v>
      </c>
      <c r="AG304" s="6">
        <f>66+2+0+1+8+0+1+0</f>
        <v>78</v>
      </c>
      <c r="AH304" s="6">
        <f>460+340+150+213+2268+210+210+280</f>
        <v>4131</v>
      </c>
      <c r="AI304" s="38">
        <f t="shared" si="519"/>
        <v>4.274985557481225E-2</v>
      </c>
      <c r="AJ304" s="38">
        <f t="shared" si="520"/>
        <v>1.5020219526285385E-2</v>
      </c>
      <c r="AK304" s="38">
        <f t="shared" si="521"/>
        <v>4.0439052570768345E-2</v>
      </c>
      <c r="AL304" s="38">
        <f t="shared" si="522"/>
        <v>0.11842865395725015</v>
      </c>
      <c r="AM304" s="38">
        <f t="shared" si="523"/>
        <v>4.5060658578856154E-2</v>
      </c>
      <c r="AN304" s="38">
        <f t="shared" si="524"/>
        <v>2.386481802426343</v>
      </c>
      <c r="AO304" s="7">
        <v>5</v>
      </c>
      <c r="AP304" s="7">
        <v>1</v>
      </c>
      <c r="AQ304" s="7">
        <v>0</v>
      </c>
      <c r="AR304" s="28">
        <v>0</v>
      </c>
      <c r="AS304" s="28">
        <v>0</v>
      </c>
      <c r="AT304" s="28">
        <v>0</v>
      </c>
      <c r="AU304" s="27">
        <v>0</v>
      </c>
      <c r="AV304" s="28">
        <v>0</v>
      </c>
      <c r="AW304" s="28">
        <v>1</v>
      </c>
      <c r="AX304" s="28">
        <v>1</v>
      </c>
      <c r="AY304" s="5">
        <v>6.5</v>
      </c>
      <c r="AZ304" s="28">
        <v>0</v>
      </c>
      <c r="BA304" s="28">
        <v>0</v>
      </c>
      <c r="BB304" s="28">
        <v>0</v>
      </c>
      <c r="BC304" s="28">
        <v>1</v>
      </c>
      <c r="BD304" s="28">
        <v>1</v>
      </c>
      <c r="BE304" s="28">
        <v>0</v>
      </c>
      <c r="BF304" s="28">
        <v>0</v>
      </c>
      <c r="BG304" s="28">
        <v>0</v>
      </c>
      <c r="BH304" s="28">
        <v>0</v>
      </c>
      <c r="BI304" s="28">
        <v>0</v>
      </c>
      <c r="BJ304" s="28">
        <v>0</v>
      </c>
      <c r="BK304" s="11">
        <v>1.5</v>
      </c>
      <c r="BL304" s="28" t="s">
        <v>1485</v>
      </c>
      <c r="BM304" s="11">
        <v>1.67</v>
      </c>
    </row>
    <row r="305" spans="1:65" ht="30" customHeight="1" x14ac:dyDescent="0.3">
      <c r="A305" s="3" t="s">
        <v>23</v>
      </c>
      <c r="B305" s="3">
        <v>0</v>
      </c>
      <c r="C305" s="8">
        <v>44514</v>
      </c>
      <c r="D305" s="9">
        <v>0.25</v>
      </c>
      <c r="E305" s="4">
        <v>53</v>
      </c>
      <c r="F305" s="3">
        <v>0</v>
      </c>
      <c r="G305" s="3">
        <v>0</v>
      </c>
      <c r="H305" s="3">
        <v>0</v>
      </c>
      <c r="I305" s="3">
        <v>0</v>
      </c>
      <c r="J305" s="9">
        <v>0.31597222222222221</v>
      </c>
      <c r="K305" s="3">
        <v>145</v>
      </c>
      <c r="L305" s="11">
        <f t="shared" si="532"/>
        <v>-0.80000000000001137</v>
      </c>
      <c r="M305" s="5">
        <f t="shared" si="531"/>
        <v>1731</v>
      </c>
      <c r="N305" s="11">
        <v>30.25</v>
      </c>
      <c r="O305" s="11">
        <v>31.875</v>
      </c>
      <c r="P305" s="11">
        <v>10.75</v>
      </c>
      <c r="Q305" s="11">
        <v>10.625</v>
      </c>
      <c r="R305" s="11">
        <v>19.75</v>
      </c>
      <c r="S305" s="11">
        <v>20.125</v>
      </c>
      <c r="T305" s="30"/>
      <c r="U305" s="30"/>
      <c r="V305" s="30"/>
      <c r="W305" s="30"/>
      <c r="X305" s="30"/>
      <c r="Y305" s="30"/>
      <c r="Z305" s="3" t="s">
        <v>1511</v>
      </c>
      <c r="AA305" s="10" t="s">
        <v>1512</v>
      </c>
      <c r="AO305" s="7">
        <v>6</v>
      </c>
      <c r="AP305" s="7">
        <v>1</v>
      </c>
      <c r="AQ305" s="7">
        <v>1</v>
      </c>
      <c r="AR305" s="28">
        <v>0</v>
      </c>
      <c r="AS305" s="28">
        <v>0</v>
      </c>
      <c r="AT305" s="28">
        <v>0</v>
      </c>
      <c r="AU305" s="27">
        <v>0</v>
      </c>
      <c r="AV305" s="28">
        <v>0</v>
      </c>
      <c r="AW305" s="28">
        <v>1</v>
      </c>
      <c r="AX305" s="28">
        <v>1</v>
      </c>
      <c r="AY305" s="5">
        <v>7</v>
      </c>
      <c r="AZ305" s="28">
        <v>0</v>
      </c>
      <c r="BA305" s="28">
        <v>0</v>
      </c>
      <c r="BB305" s="28">
        <v>0</v>
      </c>
      <c r="BC305" s="28">
        <v>1</v>
      </c>
      <c r="BD305" s="28">
        <v>1</v>
      </c>
      <c r="BE305" s="28">
        <v>0</v>
      </c>
      <c r="BF305" s="28">
        <v>0</v>
      </c>
      <c r="BG305" s="28">
        <v>0</v>
      </c>
      <c r="BH305" s="28">
        <v>0</v>
      </c>
      <c r="BI305" s="28">
        <v>0</v>
      </c>
      <c r="BJ305" s="28">
        <v>1</v>
      </c>
      <c r="BK305" s="11">
        <v>2</v>
      </c>
      <c r="BL305" s="3" t="s">
        <v>1485</v>
      </c>
      <c r="BM305" s="11">
        <v>1.67</v>
      </c>
    </row>
    <row r="306" spans="1:65" ht="30" customHeight="1" x14ac:dyDescent="0.3">
      <c r="A306" s="3" t="s">
        <v>15</v>
      </c>
      <c r="B306" s="3">
        <v>1</v>
      </c>
      <c r="C306" s="8">
        <v>44515</v>
      </c>
      <c r="D306" s="9">
        <v>0.25</v>
      </c>
      <c r="E306" s="4">
        <v>50</v>
      </c>
      <c r="F306" s="3">
        <v>0</v>
      </c>
      <c r="G306" s="3">
        <v>0</v>
      </c>
      <c r="H306" s="3">
        <v>0</v>
      </c>
      <c r="I306" s="3">
        <v>0</v>
      </c>
      <c r="J306" s="54"/>
      <c r="K306" s="54"/>
      <c r="L306" s="55"/>
      <c r="M306" s="5">
        <f t="shared" si="533"/>
        <v>0</v>
      </c>
      <c r="N306" s="55"/>
      <c r="O306" s="55"/>
      <c r="P306" s="55"/>
      <c r="Q306" s="55"/>
      <c r="R306" s="55"/>
      <c r="S306" s="55"/>
      <c r="T306" s="30"/>
      <c r="U306" s="30"/>
      <c r="V306" s="30"/>
      <c r="W306" s="30"/>
      <c r="X306" s="30"/>
      <c r="Y306" s="30"/>
      <c r="Z306" s="3" t="s">
        <v>1513</v>
      </c>
      <c r="AA306" s="10" t="s">
        <v>1514</v>
      </c>
      <c r="AO306" s="7">
        <v>6</v>
      </c>
      <c r="AP306" s="7">
        <v>1</v>
      </c>
      <c r="AQ306" s="7">
        <v>1</v>
      </c>
      <c r="AR306" s="28">
        <v>0</v>
      </c>
      <c r="AS306" s="28">
        <v>0</v>
      </c>
      <c r="AT306" s="28">
        <v>0</v>
      </c>
      <c r="AU306" s="27">
        <v>0</v>
      </c>
      <c r="AV306" s="28">
        <v>0</v>
      </c>
      <c r="AW306" s="28">
        <v>1</v>
      </c>
      <c r="AX306" s="28">
        <v>1</v>
      </c>
      <c r="AY306" s="5">
        <v>7</v>
      </c>
      <c r="AZ306" s="28">
        <v>0</v>
      </c>
      <c r="BA306" s="28">
        <v>0</v>
      </c>
      <c r="BB306" s="28">
        <v>0</v>
      </c>
      <c r="BC306" s="28">
        <v>1</v>
      </c>
      <c r="BD306" s="28">
        <v>1</v>
      </c>
      <c r="BE306" s="28">
        <v>0</v>
      </c>
      <c r="BF306" s="28">
        <v>0</v>
      </c>
      <c r="BG306" s="28">
        <v>0</v>
      </c>
      <c r="BH306" s="28">
        <v>0</v>
      </c>
      <c r="BI306" s="28">
        <v>0</v>
      </c>
      <c r="BJ306" s="28">
        <v>1</v>
      </c>
      <c r="BK306" s="11">
        <v>4</v>
      </c>
      <c r="BL306" s="3" t="s">
        <v>1485</v>
      </c>
      <c r="BM306" s="11">
        <v>1.67</v>
      </c>
    </row>
    <row r="307" spans="1:65" ht="30" customHeight="1" x14ac:dyDescent="0.3">
      <c r="A307" s="3" t="s">
        <v>16</v>
      </c>
      <c r="B307" s="3">
        <v>2</v>
      </c>
      <c r="C307" s="8">
        <v>44516</v>
      </c>
      <c r="D307" s="9">
        <v>0.25</v>
      </c>
      <c r="E307" s="4">
        <v>51</v>
      </c>
      <c r="F307" s="3">
        <v>0</v>
      </c>
      <c r="G307" s="3">
        <v>0</v>
      </c>
      <c r="H307" s="3">
        <v>0</v>
      </c>
      <c r="I307" s="3">
        <v>0</v>
      </c>
      <c r="J307" s="9">
        <v>0.31458333333333333</v>
      </c>
      <c r="K307" s="3">
        <v>143.4</v>
      </c>
      <c r="L307" s="11">
        <f t="shared" si="532"/>
        <v>143.4</v>
      </c>
      <c r="M307" s="5">
        <f t="shared" si="531"/>
        <v>0</v>
      </c>
      <c r="N307" s="11">
        <v>29.625</v>
      </c>
      <c r="O307" s="11">
        <v>31.5</v>
      </c>
      <c r="P307" s="11">
        <v>11</v>
      </c>
      <c r="Q307" s="11">
        <v>10.75</v>
      </c>
      <c r="R307" s="11">
        <v>20</v>
      </c>
      <c r="S307" s="11">
        <v>20</v>
      </c>
      <c r="T307" s="30"/>
      <c r="U307" s="30"/>
      <c r="V307" s="30"/>
      <c r="W307" s="30"/>
      <c r="X307" s="30"/>
      <c r="Y307" s="30"/>
      <c r="Z307" s="3" t="s">
        <v>1518</v>
      </c>
      <c r="AA307" s="12" t="s">
        <v>1516</v>
      </c>
      <c r="AO307" s="7">
        <v>5</v>
      </c>
      <c r="AP307" s="7">
        <v>3</v>
      </c>
      <c r="AQ307" s="7">
        <v>1</v>
      </c>
      <c r="AR307" s="28" t="s">
        <v>1510</v>
      </c>
      <c r="AS307" s="28">
        <v>0</v>
      </c>
      <c r="AT307" s="28">
        <f>-(10+65+10+20+15)</f>
        <v>-120</v>
      </c>
      <c r="AU307" s="27">
        <v>0</v>
      </c>
      <c r="AV307" s="28">
        <f>-(10+65+10+20+15)</f>
        <v>-120</v>
      </c>
      <c r="AW307" s="28">
        <v>1</v>
      </c>
      <c r="AX307" s="28">
        <v>1</v>
      </c>
      <c r="AY307" s="5">
        <v>7</v>
      </c>
      <c r="AZ307" s="28">
        <v>0</v>
      </c>
      <c r="BA307" s="28">
        <v>0</v>
      </c>
      <c r="BB307" s="28">
        <v>0</v>
      </c>
      <c r="BC307" s="28">
        <v>1</v>
      </c>
      <c r="BD307" s="28">
        <v>1</v>
      </c>
      <c r="BE307" s="28">
        <v>0</v>
      </c>
      <c r="BF307" s="28">
        <v>0</v>
      </c>
      <c r="BG307" s="28">
        <v>0</v>
      </c>
      <c r="BH307" s="28">
        <v>0</v>
      </c>
      <c r="BI307" s="28">
        <v>1</v>
      </c>
      <c r="BJ307" s="28">
        <v>1</v>
      </c>
      <c r="BK307" s="11">
        <v>2</v>
      </c>
      <c r="BL307" s="3" t="s">
        <v>1485</v>
      </c>
      <c r="BM307" s="11">
        <v>1.67</v>
      </c>
    </row>
    <row r="308" spans="1:65" ht="30" customHeight="1" x14ac:dyDescent="0.3">
      <c r="A308" s="3" t="s">
        <v>17</v>
      </c>
      <c r="B308" s="3">
        <v>3</v>
      </c>
      <c r="C308" s="8">
        <v>44517</v>
      </c>
      <c r="D308" s="9">
        <v>0.25</v>
      </c>
      <c r="E308" s="4">
        <v>55</v>
      </c>
      <c r="F308" s="3">
        <v>0</v>
      </c>
      <c r="G308" s="3">
        <v>0</v>
      </c>
      <c r="H308" s="3">
        <v>0</v>
      </c>
      <c r="I308" s="3">
        <v>0</v>
      </c>
      <c r="J308" s="9">
        <v>0.3298611111111111</v>
      </c>
      <c r="K308" s="3">
        <v>142.4</v>
      </c>
      <c r="N308" s="11">
        <v>29.75</v>
      </c>
      <c r="O308" s="11">
        <v>32</v>
      </c>
      <c r="P308" s="11">
        <v>10.375</v>
      </c>
      <c r="Q308" s="11">
        <v>10.625</v>
      </c>
      <c r="R308" s="11">
        <v>20</v>
      </c>
      <c r="S308" s="11">
        <v>20.25</v>
      </c>
      <c r="T308" s="30"/>
      <c r="U308" s="30"/>
      <c r="V308" s="30"/>
      <c r="W308" s="30"/>
      <c r="X308" s="30"/>
      <c r="Y308" s="30"/>
      <c r="Z308" s="3" t="s">
        <v>1517</v>
      </c>
      <c r="AA308" s="10" t="s">
        <v>1520</v>
      </c>
      <c r="AO308" s="7">
        <v>7</v>
      </c>
      <c r="AP308" s="7">
        <v>1</v>
      </c>
      <c r="AQ308" s="7">
        <v>1</v>
      </c>
      <c r="AR308" s="28">
        <v>0</v>
      </c>
      <c r="AS308" s="28">
        <v>0</v>
      </c>
      <c r="AT308" s="28">
        <v>0</v>
      </c>
      <c r="AU308" s="27">
        <v>0</v>
      </c>
      <c r="AV308" s="28">
        <v>0</v>
      </c>
      <c r="AW308" s="28">
        <v>0</v>
      </c>
      <c r="AX308" s="28">
        <v>1</v>
      </c>
      <c r="AY308" s="5">
        <v>6.5</v>
      </c>
      <c r="AZ308" s="28">
        <v>0</v>
      </c>
      <c r="BA308" s="28">
        <v>0</v>
      </c>
      <c r="BB308" s="28">
        <v>0</v>
      </c>
      <c r="BC308" s="28">
        <v>1</v>
      </c>
      <c r="BD308" s="28">
        <v>1</v>
      </c>
      <c r="BE308" s="28">
        <v>0</v>
      </c>
      <c r="BF308" s="28">
        <v>0</v>
      </c>
      <c r="BG308" s="28">
        <v>0</v>
      </c>
      <c r="BH308" s="28">
        <v>0</v>
      </c>
      <c r="BI308" s="28">
        <v>0</v>
      </c>
      <c r="BJ308" s="28">
        <v>1</v>
      </c>
      <c r="BK308" s="11">
        <v>1</v>
      </c>
      <c r="BL308" s="3" t="s">
        <v>1485</v>
      </c>
      <c r="BM308" s="11">
        <v>1.67</v>
      </c>
    </row>
    <row r="309" spans="1:65" ht="30" customHeight="1" x14ac:dyDescent="0.3">
      <c r="A309" s="3" t="s">
        <v>18</v>
      </c>
      <c r="B309" s="3">
        <v>4</v>
      </c>
      <c r="C309" s="8">
        <v>44518</v>
      </c>
      <c r="D309" s="56">
        <v>0.25</v>
      </c>
      <c r="E309" s="4">
        <v>46</v>
      </c>
      <c r="F309" s="3">
        <v>0</v>
      </c>
      <c r="G309" s="3">
        <v>0</v>
      </c>
      <c r="H309" s="3">
        <v>0</v>
      </c>
      <c r="I309" s="3">
        <v>0</v>
      </c>
      <c r="J309" s="54"/>
      <c r="K309" s="54"/>
      <c r="L309" s="55"/>
      <c r="M309" s="55"/>
      <c r="N309" s="55"/>
      <c r="O309" s="55"/>
      <c r="P309" s="55"/>
      <c r="Q309" s="55"/>
      <c r="R309" s="55"/>
      <c r="S309" s="55"/>
      <c r="T309" s="30"/>
      <c r="U309" s="30"/>
      <c r="V309" s="30"/>
      <c r="W309" s="30"/>
      <c r="X309" s="30"/>
      <c r="Y309" s="30"/>
      <c r="Z309" s="3" t="s">
        <v>1519</v>
      </c>
      <c r="AA309" s="10" t="s">
        <v>1521</v>
      </c>
      <c r="AO309" s="7">
        <v>7</v>
      </c>
      <c r="AP309" s="7">
        <v>1</v>
      </c>
      <c r="AQ309" s="7">
        <v>1</v>
      </c>
      <c r="AR309" s="28">
        <v>0</v>
      </c>
      <c r="AS309" s="28">
        <v>0</v>
      </c>
      <c r="AT309" s="28">
        <v>0</v>
      </c>
      <c r="AU309" s="27">
        <v>0</v>
      </c>
      <c r="AV309" s="28">
        <v>0</v>
      </c>
      <c r="AW309" s="28">
        <v>1</v>
      </c>
      <c r="AX309" s="28">
        <v>1</v>
      </c>
      <c r="AY309" s="5">
        <v>4.5</v>
      </c>
      <c r="AZ309" s="28">
        <v>0</v>
      </c>
      <c r="BA309" s="28">
        <v>0</v>
      </c>
      <c r="BB309" s="28">
        <v>0</v>
      </c>
      <c r="BC309" s="28">
        <v>1</v>
      </c>
      <c r="BD309" s="28">
        <v>1</v>
      </c>
      <c r="BE309" s="28">
        <v>0</v>
      </c>
      <c r="BF309" s="28">
        <v>0</v>
      </c>
      <c r="BG309" s="28">
        <v>0</v>
      </c>
      <c r="BH309" s="28">
        <v>0</v>
      </c>
      <c r="BI309" s="28">
        <v>0</v>
      </c>
      <c r="BJ309" s="28">
        <v>1</v>
      </c>
      <c r="BK309" s="11">
        <v>1.5</v>
      </c>
      <c r="BL309" s="28" t="s">
        <v>1485</v>
      </c>
      <c r="BM309" s="11">
        <v>1.67</v>
      </c>
    </row>
    <row r="310" spans="1:65" ht="30" customHeight="1" x14ac:dyDescent="0.3">
      <c r="A310" s="3" t="s">
        <v>137</v>
      </c>
      <c r="B310" s="3">
        <v>5</v>
      </c>
      <c r="C310" s="8">
        <v>44519</v>
      </c>
      <c r="D310" s="9">
        <v>0.25</v>
      </c>
      <c r="E310" s="4">
        <v>53</v>
      </c>
      <c r="F310" s="3">
        <v>0</v>
      </c>
      <c r="G310" s="3">
        <v>0</v>
      </c>
      <c r="H310" s="3">
        <v>0</v>
      </c>
      <c r="I310" s="3">
        <v>0</v>
      </c>
      <c r="J310" s="54"/>
      <c r="K310" s="54"/>
      <c r="L310" s="55"/>
      <c r="M310" s="55"/>
      <c r="N310" s="55"/>
      <c r="O310" s="55"/>
      <c r="P310" s="55"/>
      <c r="Q310" s="55"/>
      <c r="R310" s="55"/>
      <c r="S310" s="55"/>
      <c r="T310" s="30"/>
      <c r="U310" s="30"/>
      <c r="V310" s="30"/>
      <c r="W310" s="30"/>
      <c r="X310" s="30"/>
      <c r="Y310" s="30"/>
      <c r="Z310" s="3" t="s">
        <v>1523</v>
      </c>
      <c r="AA310" s="10" t="s">
        <v>1522</v>
      </c>
      <c r="AO310" s="7">
        <v>4.5</v>
      </c>
      <c r="AP310" s="7">
        <v>3</v>
      </c>
      <c r="AQ310" s="7">
        <v>1</v>
      </c>
      <c r="AR310" s="28">
        <v>0</v>
      </c>
      <c r="AS310" s="28">
        <v>0</v>
      </c>
      <c r="AT310" s="28">
        <v>0</v>
      </c>
      <c r="AU310" s="27">
        <v>0</v>
      </c>
      <c r="AV310" s="28">
        <v>0</v>
      </c>
      <c r="AW310" s="28">
        <v>1</v>
      </c>
      <c r="AX310" s="28">
        <v>1</v>
      </c>
      <c r="AY310" s="5">
        <v>5.25</v>
      </c>
      <c r="AZ310" s="28">
        <v>0</v>
      </c>
      <c r="BA310" s="28">
        <v>0</v>
      </c>
      <c r="BB310" s="28">
        <v>0</v>
      </c>
      <c r="BC310" s="28">
        <v>1</v>
      </c>
      <c r="BD310" s="28">
        <v>1</v>
      </c>
      <c r="BE310" s="28">
        <v>0</v>
      </c>
      <c r="BF310" s="28">
        <v>1</v>
      </c>
      <c r="BG310" s="28">
        <v>45</v>
      </c>
      <c r="BH310" s="28">
        <v>0</v>
      </c>
      <c r="BI310" s="28">
        <v>1</v>
      </c>
      <c r="BJ310" s="28">
        <v>1</v>
      </c>
      <c r="BK310" s="11">
        <v>1.5</v>
      </c>
      <c r="BL310" s="28" t="s">
        <v>1485</v>
      </c>
      <c r="BM310" s="11">
        <v>1.67</v>
      </c>
    </row>
    <row r="311" spans="1:65" ht="30" customHeight="1" x14ac:dyDescent="0.3">
      <c r="A311" s="3" t="s">
        <v>19</v>
      </c>
      <c r="B311" s="3">
        <v>6</v>
      </c>
      <c r="C311" s="8">
        <v>44520</v>
      </c>
      <c r="D311" s="9">
        <v>0.25</v>
      </c>
      <c r="E311" s="4">
        <v>52</v>
      </c>
      <c r="F311" s="3">
        <v>0</v>
      </c>
      <c r="G311" s="3">
        <v>0</v>
      </c>
      <c r="H311" s="3">
        <v>0</v>
      </c>
      <c r="I311" s="3">
        <v>0</v>
      </c>
      <c r="J311" s="54"/>
      <c r="K311" s="54"/>
      <c r="L311" s="55"/>
      <c r="M311" s="55"/>
      <c r="N311" s="55"/>
      <c r="O311" s="55"/>
      <c r="P311" s="55"/>
      <c r="Q311" s="55"/>
      <c r="R311" s="55"/>
      <c r="S311" s="55"/>
      <c r="T311" s="30"/>
      <c r="U311" s="30"/>
      <c r="V311" s="30"/>
      <c r="W311" s="30"/>
      <c r="X311" s="30"/>
      <c r="Y311" s="30"/>
      <c r="Z311" s="3" t="s">
        <v>1525</v>
      </c>
      <c r="AA311" s="10" t="s">
        <v>1526</v>
      </c>
      <c r="AO311" s="7">
        <v>5</v>
      </c>
      <c r="AP311" s="7">
        <v>1</v>
      </c>
      <c r="AQ311" s="7">
        <v>1</v>
      </c>
      <c r="AR311" s="28">
        <v>0</v>
      </c>
      <c r="AS311" s="28">
        <v>0</v>
      </c>
      <c r="AT311" s="28">
        <v>0</v>
      </c>
      <c r="AU311" s="27">
        <v>0</v>
      </c>
      <c r="AV311" s="28">
        <v>0</v>
      </c>
      <c r="AW311" s="28">
        <v>1</v>
      </c>
      <c r="AX311" s="28">
        <v>1</v>
      </c>
      <c r="AY311" s="5">
        <v>6</v>
      </c>
      <c r="AZ311" s="28">
        <v>0</v>
      </c>
      <c r="BA311" s="28">
        <v>0</v>
      </c>
      <c r="BB311" s="28">
        <v>0</v>
      </c>
      <c r="BC311" s="28">
        <v>1</v>
      </c>
      <c r="BD311" s="28">
        <v>1</v>
      </c>
      <c r="BE311" s="28">
        <v>0</v>
      </c>
      <c r="BF311" s="28">
        <v>0</v>
      </c>
      <c r="BG311" s="28">
        <v>0</v>
      </c>
      <c r="BH311" s="28">
        <v>0</v>
      </c>
      <c r="BI311" s="28">
        <v>0</v>
      </c>
      <c r="BJ311" s="28">
        <v>1</v>
      </c>
      <c r="BK311" s="11">
        <v>2</v>
      </c>
      <c r="BL311" s="3" t="s">
        <v>1485</v>
      </c>
      <c r="BM311" s="11">
        <v>1.67</v>
      </c>
    </row>
    <row r="312" spans="1:65" x14ac:dyDescent="0.3">
      <c r="T312" s="30"/>
      <c r="U312" s="30"/>
      <c r="V312" s="30"/>
      <c r="W312" s="30"/>
      <c r="X312" s="30"/>
      <c r="Y312" s="30"/>
      <c r="Z312" s="3" t="s">
        <v>1524</v>
      </c>
      <c r="BC312" s="28"/>
      <c r="BD312" s="28"/>
    </row>
    <row r="313" spans="1:65" x14ac:dyDescent="0.3">
      <c r="T313" s="30"/>
      <c r="U313" s="30"/>
      <c r="V313" s="30"/>
      <c r="W313" s="30"/>
      <c r="X313" s="30"/>
      <c r="Y313" s="30"/>
    </row>
    <row r="314" spans="1:65" x14ac:dyDescent="0.3">
      <c r="T314" s="30"/>
      <c r="U314" s="30"/>
      <c r="V314" s="30"/>
      <c r="W314" s="30"/>
      <c r="X314" s="30"/>
      <c r="Y314" s="30"/>
    </row>
    <row r="315" spans="1:65" x14ac:dyDescent="0.3">
      <c r="T315" s="30"/>
      <c r="U315" s="30"/>
      <c r="V315" s="30"/>
      <c r="W315" s="30"/>
      <c r="X315" s="30"/>
      <c r="Y315" s="30"/>
    </row>
    <row r="316" spans="1:65" x14ac:dyDescent="0.3">
      <c r="T316" s="30"/>
      <c r="U316" s="30"/>
      <c r="V316" s="30"/>
      <c r="W316" s="30"/>
      <c r="X316" s="30"/>
      <c r="Y316" s="30"/>
    </row>
    <row r="317" spans="1:65" x14ac:dyDescent="0.3">
      <c r="T317" s="30"/>
      <c r="U317" s="30"/>
      <c r="V317" s="30"/>
      <c r="W317" s="30"/>
      <c r="X317" s="30"/>
      <c r="Y317" s="30"/>
    </row>
    <row r="318" spans="1:65" x14ac:dyDescent="0.3">
      <c r="T318" s="30"/>
      <c r="U318" s="30"/>
      <c r="V318" s="30"/>
      <c r="W318" s="30"/>
      <c r="X318" s="30"/>
      <c r="Y318" s="30"/>
    </row>
    <row r="319" spans="1:65" x14ac:dyDescent="0.3">
      <c r="T319" s="30"/>
      <c r="U319" s="30"/>
      <c r="V319" s="30"/>
      <c r="W319" s="30"/>
      <c r="X319" s="30"/>
      <c r="Y319" s="30"/>
    </row>
    <row r="320" spans="1:6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2021-11-21T03:58:34Z</dcterms:modified>
</cp:coreProperties>
</file>