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EBC07008-5B91-4AC6-AB2C-9B071D6E9382}"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dataDictionar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54" i="1" l="1"/>
  <c r="M154" i="1"/>
  <c r="AI153" i="1"/>
  <c r="AJ153" i="1"/>
  <c r="AK153" i="1"/>
  <c r="AL153" i="1"/>
  <c r="AM153" i="1"/>
  <c r="AN153" i="1"/>
  <c r="AH153" i="1"/>
  <c r="AG153" i="1"/>
  <c r="AF153" i="1"/>
  <c r="AE153" i="1"/>
  <c r="AD153" i="1"/>
  <c r="AC153" i="1"/>
  <c r="AB153" i="1"/>
  <c r="C399" i="4"/>
  <c r="D399" i="4"/>
  <c r="E399" i="4"/>
  <c r="F399" i="4"/>
  <c r="G399" i="4"/>
  <c r="H399" i="4"/>
  <c r="B399" i="4"/>
  <c r="L153" i="1"/>
  <c r="M153" i="1"/>
  <c r="AI152" i="1"/>
  <c r="AJ152" i="1"/>
  <c r="AK152" i="1"/>
  <c r="AL152" i="1"/>
  <c r="AM152" i="1"/>
  <c r="AN152" i="1"/>
  <c r="AH152" i="1"/>
  <c r="AG152" i="1"/>
  <c r="AF152" i="1"/>
  <c r="AE152" i="1"/>
  <c r="AD152" i="1"/>
  <c r="AC152" i="1"/>
  <c r="AB152" i="1"/>
  <c r="H397" i="4"/>
  <c r="G397" i="4"/>
  <c r="F397" i="4"/>
  <c r="E397" i="4"/>
  <c r="D397" i="4"/>
  <c r="C397" i="4"/>
  <c r="B397" i="4"/>
  <c r="L152" i="1"/>
  <c r="M152" i="1"/>
  <c r="AI151" i="1"/>
  <c r="AJ151" i="1"/>
  <c r="AK151" i="1"/>
  <c r="AL151" i="1"/>
  <c r="AM151" i="1"/>
  <c r="AN151" i="1"/>
  <c r="AH151" i="1"/>
  <c r="AF151" i="1"/>
  <c r="AG151" i="1"/>
  <c r="AE151" i="1"/>
  <c r="AD151" i="1"/>
  <c r="AC151" i="1"/>
  <c r="AB151" i="1"/>
  <c r="L151" i="1"/>
  <c r="M151" i="1"/>
  <c r="AH150" i="1"/>
  <c r="AG150" i="1"/>
  <c r="AM150" i="1" s="1"/>
  <c r="AF150" i="1"/>
  <c r="AL150" i="1" s="1"/>
  <c r="AE150" i="1"/>
  <c r="AD150" i="1"/>
  <c r="AJ150" i="1" s="1"/>
  <c r="AC150" i="1"/>
  <c r="AB150" i="1"/>
  <c r="AI150" i="1"/>
  <c r="AK150" i="1"/>
  <c r="AN150" i="1"/>
  <c r="C393" i="4"/>
  <c r="D393" i="4"/>
  <c r="E393" i="4"/>
  <c r="F393" i="4"/>
  <c r="G393" i="4"/>
  <c r="H393" i="4"/>
  <c r="B393" i="4"/>
  <c r="L150" i="1"/>
  <c r="M150" i="1"/>
  <c r="AI149" i="1"/>
  <c r="AJ149" i="1"/>
  <c r="AK149" i="1"/>
  <c r="AL149" i="1"/>
  <c r="AM149" i="1"/>
  <c r="AN149" i="1"/>
  <c r="AH149" i="1"/>
  <c r="AG149" i="1"/>
  <c r="AF149" i="1"/>
  <c r="AE149" i="1"/>
  <c r="AD149" i="1"/>
  <c r="AC149" i="1"/>
  <c r="AB149" i="1"/>
  <c r="L149" i="1"/>
  <c r="M149" i="1"/>
  <c r="H392" i="4"/>
  <c r="G392" i="4"/>
  <c r="F392" i="4"/>
  <c r="E392" i="4"/>
  <c r="D392" i="4"/>
  <c r="C392" i="4"/>
  <c r="B392" i="4"/>
  <c r="AI147" i="1"/>
  <c r="AJ147" i="1"/>
  <c r="AK147" i="1"/>
  <c r="AL147" i="1"/>
  <c r="AM147" i="1"/>
  <c r="AN147" i="1"/>
  <c r="AI148" i="1"/>
  <c r="AJ148" i="1"/>
  <c r="AK148" i="1"/>
  <c r="AL148" i="1"/>
  <c r="AM148" i="1"/>
  <c r="AN148" i="1"/>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M146" i="1"/>
  <c r="AH145" i="1"/>
  <c r="AN145" i="1" s="1"/>
  <c r="AG145" i="1"/>
  <c r="AF145" i="1"/>
  <c r="AE145" i="1"/>
  <c r="AD145" i="1"/>
  <c r="AC145" i="1"/>
  <c r="AB145" i="1"/>
  <c r="AK145" i="1" s="1"/>
  <c r="AI145" i="1"/>
  <c r="AJ145" i="1"/>
  <c r="AL145" i="1"/>
  <c r="AM145" i="1"/>
  <c r="AI144" i="1"/>
  <c r="AJ144" i="1"/>
  <c r="AK144" i="1"/>
  <c r="AL144" i="1"/>
  <c r="AM144" i="1"/>
  <c r="AN144" i="1"/>
  <c r="AH144" i="1"/>
  <c r="AG144" i="1"/>
  <c r="AF144" i="1"/>
  <c r="AE144" i="1"/>
  <c r="AD144" i="1"/>
  <c r="AC144" i="1"/>
  <c r="AB144" i="1"/>
  <c r="C390" i="4"/>
  <c r="D390" i="4"/>
  <c r="E390" i="4"/>
  <c r="F390" i="4"/>
  <c r="G390" i="4"/>
  <c r="H390" i="4"/>
  <c r="B390" i="4"/>
  <c r="L145" i="1"/>
  <c r="M145" i="1"/>
  <c r="L144" i="1"/>
  <c r="M144" i="1"/>
  <c r="AI143" i="1"/>
  <c r="AJ143" i="1"/>
  <c r="AK143" i="1"/>
  <c r="AL143" i="1"/>
  <c r="AM143" i="1"/>
  <c r="AN143" i="1"/>
  <c r="AH143" i="1"/>
  <c r="AG143" i="1"/>
  <c r="AF143" i="1"/>
  <c r="AE143" i="1"/>
  <c r="AD143" i="1"/>
  <c r="AC143" i="1"/>
  <c r="AB143" i="1"/>
  <c r="AH133" i="1"/>
  <c r="AH142" i="1"/>
  <c r="AG142" i="1"/>
  <c r="AM142" i="1" s="1"/>
  <c r="AF142" i="1"/>
  <c r="AE142" i="1"/>
  <c r="AD142" i="1"/>
  <c r="AC142" i="1"/>
  <c r="AI142" i="1" s="1"/>
  <c r="AB142" i="1"/>
  <c r="M143" i="1" s="1"/>
  <c r="L143" i="1"/>
  <c r="AJ142" i="1"/>
  <c r="AK142" i="1"/>
  <c r="AL142" i="1"/>
  <c r="AN142" i="1"/>
  <c r="L142" i="1"/>
  <c r="M142" i="1"/>
  <c r="AI141" i="1"/>
  <c r="AJ141" i="1"/>
  <c r="AK141" i="1"/>
  <c r="AL141" i="1"/>
  <c r="AM141" i="1"/>
  <c r="AN141" i="1"/>
  <c r="AH141" i="1"/>
  <c r="AG141" i="1"/>
  <c r="AF141" i="1"/>
  <c r="AE141" i="1"/>
  <c r="AD141" i="1"/>
  <c r="AC141" i="1"/>
  <c r="AB141" i="1"/>
  <c r="L141" i="1"/>
  <c r="M141" i="1"/>
  <c r="AD140" i="1"/>
  <c r="AH140" i="1"/>
  <c r="AG140" i="1"/>
  <c r="AF140" i="1"/>
  <c r="AE140" i="1"/>
  <c r="AC140" i="1"/>
  <c r="AB140" i="1"/>
  <c r="C374" i="4"/>
  <c r="D374" i="4"/>
  <c r="E374" i="4"/>
  <c r="F374" i="4"/>
  <c r="G374" i="4"/>
  <c r="H374" i="4"/>
  <c r="B374" i="4"/>
  <c r="C373" i="4"/>
  <c r="D373" i="4"/>
  <c r="E373" i="4"/>
  <c r="F373" i="4"/>
  <c r="G373" i="4"/>
  <c r="H373" i="4"/>
  <c r="B373" i="4"/>
  <c r="L140" i="1"/>
  <c r="M140" i="1"/>
  <c r="AI139" i="1"/>
  <c r="AJ139" i="1"/>
  <c r="AK139" i="1"/>
  <c r="AL139" i="1"/>
  <c r="AM139" i="1"/>
  <c r="AN139" i="1"/>
  <c r="AF136" i="1"/>
  <c r="AH139" i="1"/>
  <c r="AG139" i="1"/>
  <c r="AF139" i="1"/>
  <c r="AE139" i="1"/>
  <c r="AD139" i="1"/>
  <c r="AC139" i="1"/>
  <c r="AB139" i="1"/>
  <c r="AH138" i="1"/>
  <c r="AG138" i="1"/>
  <c r="AM138" i="1"/>
  <c r="AF138" i="1"/>
  <c r="AE138" i="1"/>
  <c r="AD138" i="1"/>
  <c r="AC138" i="1"/>
  <c r="AI138" i="1" s="1"/>
  <c r="AB138" i="1"/>
  <c r="AJ138" i="1"/>
  <c r="AK138" i="1"/>
  <c r="AL138" i="1"/>
  <c r="AN138" i="1"/>
  <c r="AI137" i="1"/>
  <c r="L138" i="1"/>
  <c r="M138" i="1"/>
  <c r="L139" i="1"/>
  <c r="M139" i="1"/>
  <c r="AJ137" i="1"/>
  <c r="AK137" i="1"/>
  <c r="AL137" i="1"/>
  <c r="AM137" i="1"/>
  <c r="AN137" i="1"/>
  <c r="AH137" i="1"/>
  <c r="AG137" i="1"/>
  <c r="AF137" i="1"/>
  <c r="AE137" i="1"/>
  <c r="AD137" i="1"/>
  <c r="AC137" i="1"/>
  <c r="AB137" i="1"/>
  <c r="L137" i="1"/>
  <c r="M137" i="1"/>
  <c r="AH136" i="1"/>
  <c r="AG136" i="1"/>
  <c r="AE136" i="1"/>
  <c r="AD136" i="1"/>
  <c r="AC136" i="1"/>
  <c r="AB136" i="1"/>
  <c r="AJ136" i="1" s="1"/>
  <c r="C364" i="4"/>
  <c r="D364" i="4"/>
  <c r="E364" i="4"/>
  <c r="F364" i="4"/>
  <c r="G364" i="4"/>
  <c r="H364" i="4"/>
  <c r="B364" i="4"/>
  <c r="AI136" i="1"/>
  <c r="AK136" i="1"/>
  <c r="AL136" i="1"/>
  <c r="AM136" i="1"/>
  <c r="AN136" i="1"/>
  <c r="L136" i="1"/>
  <c r="M136" i="1"/>
  <c r="AI135" i="1"/>
  <c r="AJ135" i="1"/>
  <c r="AK135" i="1"/>
  <c r="AL135" i="1"/>
  <c r="AM135" i="1"/>
  <c r="AN135" i="1"/>
  <c r="AH135" i="1"/>
  <c r="AG135" i="1"/>
  <c r="AF135" i="1"/>
  <c r="AE135" i="1"/>
  <c r="AD135" i="1"/>
  <c r="AC135" i="1"/>
  <c r="AB135" i="1"/>
  <c r="L135" i="1"/>
  <c r="M135" i="1"/>
  <c r="AI134" i="1"/>
  <c r="AJ134" i="1"/>
  <c r="AK134" i="1"/>
  <c r="AL134" i="1"/>
  <c r="AM134" i="1"/>
  <c r="AN134" i="1"/>
  <c r="AD134" i="1"/>
  <c r="AE134" i="1"/>
  <c r="AF134" i="1"/>
  <c r="AH134" i="1"/>
  <c r="AG134" i="1"/>
  <c r="AC134" i="1"/>
  <c r="AB134" i="1"/>
  <c r="C357" i="4"/>
  <c r="D357" i="4"/>
  <c r="E357" i="4"/>
  <c r="F357" i="4"/>
  <c r="G357" i="4"/>
  <c r="H357" i="4"/>
  <c r="B357" i="4"/>
  <c r="L134" i="1"/>
  <c r="M134" i="1"/>
  <c r="AG133" i="1"/>
  <c r="AF133" i="1"/>
  <c r="AE133" i="1"/>
  <c r="AD133" i="1"/>
  <c r="AC133" i="1"/>
  <c r="AB133" i="1"/>
  <c r="C356" i="4"/>
  <c r="D356" i="4"/>
  <c r="E356" i="4"/>
  <c r="F356" i="4"/>
  <c r="G356" i="4"/>
  <c r="H356" i="4"/>
  <c r="B356" i="4"/>
  <c r="AJ133" i="1"/>
  <c r="AK133" i="1"/>
  <c r="AN146" i="1" l="1"/>
  <c r="AL146" i="1"/>
  <c r="AK146" i="1"/>
  <c r="AJ146" i="1"/>
  <c r="AM146" i="1"/>
  <c r="AI146" i="1"/>
  <c r="M147" i="1"/>
  <c r="AL140" i="1"/>
  <c r="AI140" i="1"/>
  <c r="AN140" i="1"/>
  <c r="AK140" i="1"/>
  <c r="AM140" i="1"/>
  <c r="AJ140" i="1"/>
  <c r="AL133" i="1"/>
  <c r="AI133" i="1"/>
  <c r="AN133" i="1"/>
  <c r="AM133" i="1"/>
  <c r="L133" i="1"/>
  <c r="M133" i="1"/>
  <c r="AI132" i="1"/>
  <c r="AJ132" i="1"/>
  <c r="AK132" i="1"/>
  <c r="AL132" i="1"/>
  <c r="AM132" i="1"/>
  <c r="AN132" i="1"/>
  <c r="AH132" i="1"/>
  <c r="AG132" i="1"/>
  <c r="AF132" i="1"/>
  <c r="AE132" i="1"/>
  <c r="AD132" i="1"/>
  <c r="AC132" i="1"/>
  <c r="AB132" i="1"/>
  <c r="L132" i="1"/>
  <c r="M132" i="1"/>
  <c r="AH131" i="1"/>
  <c r="AG131" i="1"/>
  <c r="AF131" i="1"/>
  <c r="AE131" i="1"/>
  <c r="AD131" i="1"/>
  <c r="AC131" i="1"/>
  <c r="AB131" i="1"/>
  <c r="AL131" i="1" s="1"/>
  <c r="L131" i="1"/>
  <c r="M131" i="1"/>
  <c r="AN131" i="1"/>
  <c r="AI130" i="1"/>
  <c r="AJ130" i="1"/>
  <c r="AK130" i="1"/>
  <c r="AL130" i="1"/>
  <c r="AM130" i="1"/>
  <c r="AN130" i="1"/>
  <c r="AM131" i="1"/>
  <c r="AH130" i="1"/>
  <c r="AG130" i="1"/>
  <c r="AF130" i="1"/>
  <c r="AE130" i="1"/>
  <c r="AD130" i="1"/>
  <c r="AC130" i="1"/>
  <c r="AB130" i="1"/>
  <c r="L130" i="1"/>
  <c r="M130" i="1"/>
  <c r="AH128" i="1"/>
  <c r="AG128" i="1"/>
  <c r="AF128" i="1"/>
  <c r="AE128" i="1"/>
  <c r="AD128" i="1"/>
  <c r="AC128" i="1"/>
  <c r="AB128" i="1"/>
  <c r="AI128" i="1" s="1"/>
  <c r="AJ128" i="1"/>
  <c r="AL128" i="1"/>
  <c r="AM128" i="1"/>
  <c r="AN128" i="1"/>
  <c r="AI129" i="1"/>
  <c r="AJ129" i="1"/>
  <c r="AK129" i="1"/>
  <c r="AL129" i="1"/>
  <c r="AM129" i="1"/>
  <c r="AN129" i="1"/>
  <c r="AH129" i="1"/>
  <c r="AG129" i="1"/>
  <c r="AF129" i="1"/>
  <c r="AE129" i="1"/>
  <c r="AD129" i="1"/>
  <c r="AC129" i="1"/>
  <c r="AB129" i="1"/>
  <c r="C345" i="4"/>
  <c r="D345" i="4"/>
  <c r="E345" i="4"/>
  <c r="F345" i="4"/>
  <c r="G345" i="4"/>
  <c r="H345" i="4"/>
  <c r="B345" i="4"/>
  <c r="B344" i="4"/>
  <c r="E344" i="4"/>
  <c r="F344" i="4"/>
  <c r="H344" i="4"/>
  <c r="G344" i="4"/>
  <c r="D344" i="4"/>
  <c r="C344" i="4"/>
  <c r="C343" i="4"/>
  <c r="D343" i="4"/>
  <c r="G343" i="4"/>
  <c r="H343" i="4"/>
  <c r="C342" i="4"/>
  <c r="D342" i="4"/>
  <c r="E342" i="4"/>
  <c r="F342" i="4"/>
  <c r="G342" i="4"/>
  <c r="H342" i="4"/>
  <c r="B342" i="4"/>
  <c r="H338" i="4"/>
  <c r="G338" i="4"/>
  <c r="F338" i="4"/>
  <c r="E338" i="4"/>
  <c r="D338" i="4"/>
  <c r="C338" i="4"/>
  <c r="B338" i="4"/>
  <c r="H337" i="4"/>
  <c r="G337" i="4"/>
  <c r="F337" i="4"/>
  <c r="E337" i="4"/>
  <c r="D337" i="4"/>
  <c r="C337" i="4"/>
  <c r="B337" i="4"/>
  <c r="H336" i="4"/>
  <c r="G336" i="4"/>
  <c r="F336" i="4"/>
  <c r="E336" i="4"/>
  <c r="D336" i="4"/>
  <c r="C336" i="4"/>
  <c r="B336" i="4"/>
  <c r="L129" i="1"/>
  <c r="M129" i="1"/>
  <c r="L128" i="1"/>
  <c r="M128" i="1"/>
  <c r="L127" i="1"/>
  <c r="M127" i="1"/>
  <c r="AI127" i="1"/>
  <c r="AJ127" i="1"/>
  <c r="AK127" i="1"/>
  <c r="AL127" i="1"/>
  <c r="AM127" i="1"/>
  <c r="AN127" i="1"/>
  <c r="AH127" i="1"/>
  <c r="AG127" i="1"/>
  <c r="AF127" i="1"/>
  <c r="AE127" i="1"/>
  <c r="AD127" i="1"/>
  <c r="AC127" i="1"/>
  <c r="AB127" i="1"/>
  <c r="AI126" i="1"/>
  <c r="AJ126" i="1"/>
  <c r="AK126" i="1"/>
  <c r="AL126" i="1"/>
  <c r="AM126" i="1"/>
  <c r="AN126" i="1"/>
  <c r="AH126" i="1"/>
  <c r="AG126" i="1"/>
  <c r="AF126" i="1"/>
  <c r="AE126" i="1"/>
  <c r="AD126" i="1"/>
  <c r="AC126" i="1"/>
  <c r="AB126" i="1"/>
  <c r="L126" i="1"/>
  <c r="M126" i="1"/>
  <c r="AI125" i="1"/>
  <c r="AJ125" i="1"/>
  <c r="AK125" i="1"/>
  <c r="AL125" i="1"/>
  <c r="AM125" i="1"/>
  <c r="AN125" i="1"/>
  <c r="AH125" i="1"/>
  <c r="AG125" i="1"/>
  <c r="AF125" i="1"/>
  <c r="AE125" i="1"/>
  <c r="AD125" i="1"/>
  <c r="AC125" i="1"/>
  <c r="AB125" i="1"/>
  <c r="C332" i="4"/>
  <c r="D332" i="4"/>
  <c r="E332" i="4"/>
  <c r="F332" i="4"/>
  <c r="G332" i="4"/>
  <c r="H332" i="4"/>
  <c r="B332" i="4"/>
  <c r="AI124" i="1"/>
  <c r="AJ124" i="1"/>
  <c r="AK124" i="1"/>
  <c r="AL124" i="1"/>
  <c r="AM124" i="1"/>
  <c r="AN124" i="1"/>
  <c r="AH124" i="1"/>
  <c r="AG124" i="1"/>
  <c r="AF124" i="1"/>
  <c r="AE124" i="1"/>
  <c r="AD124" i="1"/>
  <c r="AC124" i="1"/>
  <c r="AB124" i="1"/>
  <c r="M125" i="1" s="1"/>
  <c r="L125" i="1"/>
  <c r="BG125" i="1"/>
  <c r="L124" i="1"/>
  <c r="M124" i="1"/>
  <c r="AI123" i="1"/>
  <c r="AJ123" i="1"/>
  <c r="AK123" i="1"/>
  <c r="AL123" i="1"/>
  <c r="AM123" i="1"/>
  <c r="AN123" i="1"/>
  <c r="AH123" i="1"/>
  <c r="AG123" i="1"/>
  <c r="AF123" i="1"/>
  <c r="AE123" i="1"/>
  <c r="AD123" i="1"/>
  <c r="AC123" i="1"/>
  <c r="AB123" i="1"/>
  <c r="AI122" i="1"/>
  <c r="AJ122" i="1"/>
  <c r="AK122" i="1"/>
  <c r="AL122" i="1"/>
  <c r="AM122" i="1"/>
  <c r="AN122" i="1"/>
  <c r="AH122" i="1"/>
  <c r="AG122" i="1"/>
  <c r="AF122" i="1"/>
  <c r="AE122" i="1"/>
  <c r="AD122" i="1"/>
  <c r="AC122" i="1"/>
  <c r="AB122" i="1"/>
  <c r="M123" i="1" s="1"/>
  <c r="C327" i="4"/>
  <c r="D327" i="4"/>
  <c r="D328" i="4" s="1"/>
  <c r="E327" i="4"/>
  <c r="F327" i="4"/>
  <c r="G327" i="4"/>
  <c r="G328" i="4" s="1"/>
  <c r="H327" i="4"/>
  <c r="H328" i="4" s="1"/>
  <c r="B327" i="4"/>
  <c r="B328" i="4" s="1"/>
  <c r="C328" i="4"/>
  <c r="E328" i="4"/>
  <c r="F328" i="4"/>
  <c r="L123" i="1"/>
  <c r="L122" i="1"/>
  <c r="M122" i="1"/>
  <c r="AI121" i="1"/>
  <c r="AJ121" i="1"/>
  <c r="AK121" i="1"/>
  <c r="AL121" i="1"/>
  <c r="AM121" i="1"/>
  <c r="AN121" i="1"/>
  <c r="AH121" i="1"/>
  <c r="AG121" i="1"/>
  <c r="AF121" i="1"/>
  <c r="AE121" i="1"/>
  <c r="AD121" i="1"/>
  <c r="AC121" i="1"/>
  <c r="AB121" i="1"/>
  <c r="L121" i="1"/>
  <c r="M121" i="1"/>
  <c r="AH120" i="1"/>
  <c r="AG120" i="1"/>
  <c r="AM120" i="1" s="1"/>
  <c r="AF120" i="1"/>
  <c r="AL120" i="1" s="1"/>
  <c r="AE120" i="1"/>
  <c r="AD120" i="1"/>
  <c r="AJ120" i="1" s="1"/>
  <c r="AC120" i="1"/>
  <c r="AI120" i="1" s="1"/>
  <c r="AB120" i="1"/>
  <c r="AN120" i="1"/>
  <c r="AK131" i="1" l="1"/>
  <c r="AI131" i="1"/>
  <c r="AJ131" i="1"/>
  <c r="AK128" i="1"/>
  <c r="AK120" i="1"/>
  <c r="H325" i="4"/>
  <c r="C325" i="4"/>
  <c r="D325" i="4"/>
  <c r="E325" i="4"/>
  <c r="F325" i="4"/>
  <c r="G325" i="4"/>
  <c r="B325" i="4"/>
  <c r="C324" i="4"/>
  <c r="D324" i="4"/>
  <c r="E324" i="4"/>
  <c r="F324" i="4"/>
  <c r="G324" i="4"/>
  <c r="H324" i="4"/>
  <c r="B324" i="4"/>
  <c r="L120" i="1"/>
  <c r="M120" i="1"/>
  <c r="AI119" i="1"/>
  <c r="AJ119" i="1"/>
  <c r="AK119" i="1"/>
  <c r="AL119" i="1"/>
  <c r="AM119" i="1"/>
  <c r="AN119" i="1"/>
  <c r="AH119" i="1"/>
  <c r="AG119" i="1"/>
  <c r="AF119" i="1"/>
  <c r="AE119" i="1"/>
  <c r="AD119" i="1"/>
  <c r="AC119" i="1"/>
  <c r="AB119" i="1"/>
  <c r="L119" i="1"/>
  <c r="M119" i="1"/>
  <c r="AI118" i="1"/>
  <c r="AJ118" i="1"/>
  <c r="AK118" i="1"/>
  <c r="AL118" i="1"/>
  <c r="AM118" i="1"/>
  <c r="AN118" i="1"/>
  <c r="AH118" i="1"/>
  <c r="AG118" i="1"/>
  <c r="AF118" i="1"/>
  <c r="AE118" i="1"/>
  <c r="AD118" i="1"/>
  <c r="AC118" i="1"/>
  <c r="AB118" i="1"/>
  <c r="C320" i="4"/>
  <c r="D320" i="4"/>
  <c r="E320" i="4"/>
  <c r="F320" i="4"/>
  <c r="G320" i="4"/>
  <c r="H320" i="4"/>
  <c r="B320" i="4"/>
  <c r="L118" i="1"/>
  <c r="M118" i="1"/>
  <c r="AI117" i="1"/>
  <c r="AJ117" i="1"/>
  <c r="AK117" i="1"/>
  <c r="AL117" i="1"/>
  <c r="AM117" i="1"/>
  <c r="AN117" i="1"/>
  <c r="AH117" i="1"/>
  <c r="AG117" i="1"/>
  <c r="AF117" i="1"/>
  <c r="AE117" i="1"/>
  <c r="AD117" i="1"/>
  <c r="AC117" i="1"/>
  <c r="AB117" i="1"/>
  <c r="L117" i="1"/>
  <c r="M117" i="1"/>
  <c r="AI116" i="1"/>
  <c r="AJ116" i="1"/>
  <c r="AK116" i="1"/>
  <c r="AL116" i="1"/>
  <c r="AM116" i="1"/>
  <c r="AN116" i="1"/>
  <c r="AH116" i="1"/>
  <c r="AG116" i="1"/>
  <c r="AF116" i="1"/>
  <c r="AE116" i="1"/>
  <c r="AD116" i="1"/>
  <c r="AC116" i="1"/>
  <c r="AB116" i="1"/>
  <c r="H315" i="4"/>
  <c r="G315" i="4"/>
  <c r="F315" i="4"/>
  <c r="E315" i="4"/>
  <c r="D315" i="4"/>
  <c r="C315" i="4"/>
  <c r="B315" i="4"/>
  <c r="L116" i="1"/>
  <c r="M116" i="1"/>
  <c r="AI115" i="1"/>
  <c r="AJ115" i="1"/>
  <c r="AK115" i="1"/>
  <c r="AL115" i="1"/>
  <c r="AM115" i="1"/>
  <c r="AN115" i="1"/>
  <c r="AH115" i="1"/>
  <c r="AG115" i="1"/>
  <c r="AF115" i="1"/>
  <c r="AE115" i="1"/>
  <c r="AD115" i="1"/>
  <c r="AC115" i="1"/>
  <c r="AB115" i="1"/>
  <c r="C311" i="4"/>
  <c r="D311" i="4"/>
  <c r="E311" i="4"/>
  <c r="F311" i="4"/>
  <c r="G311" i="4"/>
  <c r="H311" i="4"/>
  <c r="B311" i="4"/>
  <c r="B310" i="4"/>
  <c r="C310" i="4"/>
  <c r="D310" i="4"/>
  <c r="E310" i="4"/>
  <c r="F310" i="4"/>
  <c r="G310" i="4"/>
  <c r="H310" i="4"/>
  <c r="L115" i="1"/>
  <c r="M115" i="1"/>
  <c r="AI114" i="1"/>
  <c r="AJ114" i="1"/>
  <c r="AK114" i="1"/>
  <c r="AL114" i="1"/>
  <c r="AM114" i="1"/>
  <c r="AN114" i="1"/>
  <c r="AH114" i="1"/>
  <c r="AG114" i="1"/>
  <c r="AF114" i="1"/>
  <c r="AE114" i="1"/>
  <c r="AD114" i="1"/>
  <c r="AC114" i="1"/>
  <c r="AB114" i="1"/>
  <c r="H309" i="4"/>
  <c r="G309" i="4"/>
  <c r="F309" i="4"/>
  <c r="E309" i="4"/>
  <c r="D309" i="4"/>
  <c r="C309" i="4"/>
  <c r="B309" i="4"/>
  <c r="L114" i="1"/>
  <c r="M114" i="1"/>
  <c r="AI113" i="1"/>
  <c r="AJ113" i="1"/>
  <c r="AK113" i="1"/>
  <c r="AL113" i="1"/>
  <c r="AM113" i="1"/>
  <c r="AN113" i="1"/>
  <c r="AH113" i="1"/>
  <c r="AG113" i="1"/>
  <c r="AF113" i="1"/>
  <c r="AE113" i="1"/>
  <c r="AD113" i="1"/>
  <c r="AC113" i="1"/>
  <c r="AB113" i="1"/>
  <c r="C308" i="4"/>
  <c r="D308" i="4"/>
  <c r="E308" i="4"/>
  <c r="F308" i="4"/>
  <c r="G308" i="4"/>
  <c r="H308" i="4"/>
  <c r="B308" i="4"/>
  <c r="L113" i="1"/>
  <c r="M113" i="1"/>
  <c r="AI112" i="1"/>
  <c r="AJ112" i="1"/>
  <c r="AK112" i="1"/>
  <c r="AL112" i="1"/>
  <c r="AM112" i="1"/>
  <c r="AN112" i="1"/>
  <c r="AH112" i="1"/>
  <c r="AG112" i="1"/>
  <c r="AF112" i="1"/>
  <c r="AE112" i="1"/>
  <c r="AD112" i="1"/>
  <c r="AC112" i="1"/>
  <c r="AB112" i="1"/>
  <c r="H307" i="4"/>
  <c r="G307" i="4"/>
  <c r="F307" i="4"/>
  <c r="E307" i="4"/>
  <c r="D307" i="4"/>
  <c r="C307" i="4"/>
  <c r="B307" i="4"/>
  <c r="L112" i="1"/>
  <c r="M112" i="1"/>
  <c r="AI111" i="1"/>
  <c r="AJ111" i="1"/>
  <c r="AK111" i="1"/>
  <c r="AL111" i="1"/>
  <c r="AM111" i="1"/>
  <c r="AN111" i="1"/>
  <c r="AH111" i="1"/>
  <c r="AG111" i="1"/>
  <c r="AF111" i="1"/>
  <c r="AE111" i="1"/>
  <c r="AD111" i="1"/>
  <c r="AC111" i="1"/>
  <c r="AB111" i="1"/>
  <c r="C306" i="4"/>
  <c r="D306" i="4"/>
  <c r="E306" i="4"/>
  <c r="F306" i="4"/>
  <c r="G306" i="4"/>
  <c r="H306" i="4"/>
  <c r="B306" i="4"/>
  <c r="H305" i="4"/>
  <c r="G305" i="4"/>
  <c r="F305" i="4"/>
  <c r="E305" i="4"/>
  <c r="D305" i="4"/>
  <c r="C305" i="4"/>
  <c r="B305" i="4"/>
  <c r="H304" i="4"/>
  <c r="G304" i="4"/>
  <c r="F304" i="4"/>
  <c r="E304" i="4"/>
  <c r="D304" i="4"/>
  <c r="C304" i="4"/>
  <c r="B304" i="4"/>
  <c r="H303" i="4"/>
  <c r="G303" i="4"/>
  <c r="F303" i="4"/>
  <c r="E303" i="4"/>
  <c r="D303" i="4"/>
  <c r="C303" i="4"/>
  <c r="B303" i="4"/>
  <c r="L111" i="1" l="1"/>
  <c r="M111" i="1"/>
  <c r="AI110" i="1"/>
  <c r="AJ110" i="1"/>
  <c r="AK110" i="1"/>
  <c r="AL110" i="1"/>
  <c r="AM110" i="1"/>
  <c r="AN110" i="1"/>
  <c r="AH110" i="1"/>
  <c r="AG110" i="1"/>
  <c r="AF110" i="1"/>
  <c r="AE110" i="1"/>
  <c r="AD110" i="1"/>
  <c r="AC110" i="1"/>
  <c r="AB110" i="1"/>
  <c r="C301" i="4"/>
  <c r="D301" i="4"/>
  <c r="E301" i="4"/>
  <c r="F301" i="4"/>
  <c r="G301" i="4"/>
  <c r="H301" i="4"/>
  <c r="B301" i="4"/>
  <c r="L110" i="1"/>
  <c r="M110" i="1"/>
  <c r="AI109" i="1"/>
  <c r="AJ109" i="1"/>
  <c r="AK109" i="1"/>
  <c r="AL109" i="1"/>
  <c r="AM109" i="1"/>
  <c r="AN109" i="1"/>
  <c r="AH109" i="1"/>
  <c r="AG109" i="1"/>
  <c r="AF109" i="1"/>
  <c r="AE109" i="1"/>
  <c r="AD109" i="1"/>
  <c r="AC109" i="1"/>
  <c r="AB109" i="1"/>
  <c r="L109" i="1"/>
  <c r="M109" i="1"/>
  <c r="AI108" i="1"/>
  <c r="AJ108" i="1"/>
  <c r="AK108" i="1"/>
  <c r="AL108" i="1"/>
  <c r="AM108" i="1"/>
  <c r="AN108" i="1"/>
  <c r="AH108" i="1"/>
  <c r="AG108" i="1"/>
  <c r="AF108" i="1"/>
  <c r="AE108" i="1"/>
  <c r="AD108" i="1"/>
  <c r="AC108" i="1"/>
  <c r="AB108" i="1"/>
  <c r="C299" i="4"/>
  <c r="D299" i="4"/>
  <c r="E299" i="4"/>
  <c r="F299" i="4"/>
  <c r="G299" i="4"/>
  <c r="H299" i="4"/>
  <c r="B299" i="4"/>
  <c r="L108" i="1"/>
  <c r="M108" i="1"/>
  <c r="AI107" i="1"/>
  <c r="AJ107" i="1"/>
  <c r="AK107" i="1"/>
  <c r="AL107" i="1"/>
  <c r="AM107" i="1"/>
  <c r="AN107" i="1"/>
  <c r="AH107" i="1"/>
  <c r="AG107" i="1"/>
  <c r="AF107" i="1"/>
  <c r="AE107" i="1"/>
  <c r="AD107" i="1"/>
  <c r="AC107" i="1"/>
  <c r="AB107" i="1"/>
  <c r="L107" i="1"/>
  <c r="M107" i="1"/>
  <c r="AI106" i="1"/>
  <c r="AJ106" i="1"/>
  <c r="AK106" i="1"/>
  <c r="AL106" i="1"/>
  <c r="AM106" i="1"/>
  <c r="AN106" i="1"/>
  <c r="AH106" i="1"/>
  <c r="AG106" i="1"/>
  <c r="AF106" i="1"/>
  <c r="AE106" i="1"/>
  <c r="AD106" i="1"/>
  <c r="AC106" i="1"/>
  <c r="AB106" i="1"/>
  <c r="C290" i="4"/>
  <c r="C291" i="4" s="1"/>
  <c r="D290" i="4"/>
  <c r="D291" i="4" s="1"/>
  <c r="E290" i="4"/>
  <c r="E291" i="4" s="1"/>
  <c r="F290" i="4"/>
  <c r="F291" i="4" s="1"/>
  <c r="G290" i="4"/>
  <c r="G291" i="4" s="1"/>
  <c r="H290" i="4"/>
  <c r="H291" i="4" s="1"/>
  <c r="B290" i="4"/>
  <c r="B291" i="4" s="1"/>
  <c r="L106" i="1"/>
  <c r="M106" i="1"/>
  <c r="AI105" i="1"/>
  <c r="AJ105" i="1"/>
  <c r="AK105" i="1"/>
  <c r="AL105" i="1"/>
  <c r="AM105" i="1"/>
  <c r="AN105" i="1"/>
  <c r="AB105" i="1"/>
  <c r="AC105" i="1"/>
  <c r="AD105" i="1"/>
  <c r="AE105" i="1"/>
  <c r="AF105" i="1"/>
  <c r="AH105" i="1"/>
  <c r="AG105" i="1"/>
  <c r="H288" i="4"/>
  <c r="G288" i="4"/>
  <c r="F288" i="4"/>
  <c r="E288" i="4"/>
  <c r="D288" i="4"/>
  <c r="C288" i="4"/>
  <c r="B288" i="4"/>
  <c r="L105" i="1"/>
  <c r="M105" i="1"/>
  <c r="AI104" i="1"/>
  <c r="AJ104" i="1"/>
  <c r="AK104" i="1"/>
  <c r="AL104" i="1"/>
  <c r="AM104" i="1"/>
  <c r="AN104" i="1"/>
  <c r="AH104" i="1"/>
  <c r="AG104" i="1"/>
  <c r="AF104" i="1"/>
  <c r="AE104" i="1"/>
  <c r="AD104" i="1"/>
  <c r="AC104" i="1"/>
  <c r="AB104" i="1"/>
  <c r="H286" i="4"/>
  <c r="B286" i="4"/>
  <c r="H285" i="4"/>
  <c r="C285" i="4"/>
  <c r="C286" i="4" s="1"/>
  <c r="D285" i="4"/>
  <c r="D286" i="4" s="1"/>
  <c r="E285" i="4"/>
  <c r="E286" i="4" s="1"/>
  <c r="F285" i="4"/>
  <c r="F286" i="4" s="1"/>
  <c r="G285" i="4"/>
  <c r="G286" i="4" s="1"/>
  <c r="B285" i="4"/>
  <c r="L104" i="1"/>
  <c r="M104" i="1"/>
  <c r="AI103" i="1"/>
  <c r="AJ103" i="1"/>
  <c r="AK103" i="1"/>
  <c r="AL103" i="1"/>
  <c r="AM103" i="1"/>
  <c r="AN103" i="1"/>
  <c r="AH103" i="1"/>
  <c r="AG103" i="1"/>
  <c r="AF103" i="1"/>
  <c r="AE103" i="1"/>
  <c r="AD103" i="1"/>
  <c r="AC103" i="1"/>
  <c r="AB103" i="1"/>
  <c r="H282" i="4"/>
  <c r="H284" i="4" s="1"/>
  <c r="C282" i="4"/>
  <c r="C284" i="4" s="1"/>
  <c r="D282" i="4"/>
  <c r="D284" i="4" s="1"/>
  <c r="E282" i="4"/>
  <c r="E284" i="4" s="1"/>
  <c r="F282" i="4"/>
  <c r="F284" i="4" s="1"/>
  <c r="G282" i="4"/>
  <c r="G284" i="4" s="1"/>
  <c r="B282" i="4"/>
  <c r="B284" i="4" s="1"/>
  <c r="L103" i="1" l="1"/>
  <c r="M103" i="1"/>
  <c r="AI102" i="1"/>
  <c r="AJ102" i="1"/>
  <c r="AK102" i="1"/>
  <c r="AL102" i="1"/>
  <c r="AM102" i="1"/>
  <c r="AN102" i="1"/>
  <c r="AH102" i="1"/>
  <c r="AG102" i="1"/>
  <c r="AF102" i="1"/>
  <c r="AE102" i="1"/>
  <c r="AD102" i="1"/>
  <c r="AC102" i="1"/>
  <c r="AB102" i="1"/>
  <c r="L102" i="1"/>
  <c r="M102" i="1"/>
  <c r="AI101" i="1"/>
  <c r="AJ101" i="1"/>
  <c r="AK101" i="1"/>
  <c r="AL101" i="1"/>
  <c r="AM101" i="1"/>
  <c r="AN101" i="1"/>
  <c r="AH101" i="1"/>
  <c r="AG101" i="1"/>
  <c r="AF101" i="1"/>
  <c r="AE101" i="1"/>
  <c r="AD101" i="1"/>
  <c r="AC101" i="1"/>
  <c r="AB101" i="1"/>
  <c r="H272" i="4"/>
  <c r="H273" i="4" s="1"/>
  <c r="G272" i="4"/>
  <c r="G273" i="4" s="1"/>
  <c r="E272" i="4"/>
  <c r="E273" i="4" s="1"/>
  <c r="D272" i="4"/>
  <c r="D273" i="4" s="1"/>
  <c r="C272" i="4"/>
  <c r="C273" i="4" s="1"/>
  <c r="L101" i="1"/>
  <c r="M101" i="1"/>
  <c r="AI100" i="1"/>
  <c r="AJ100" i="1"/>
  <c r="AK100" i="1"/>
  <c r="AL100" i="1"/>
  <c r="AM100" i="1"/>
  <c r="AN100" i="1"/>
  <c r="AH100" i="1"/>
  <c r="AG100" i="1"/>
  <c r="AF100" i="1"/>
  <c r="AE100" i="1"/>
  <c r="AD100" i="1"/>
  <c r="AC100" i="1"/>
  <c r="AB100" i="1"/>
  <c r="C269" i="4"/>
  <c r="D269" i="4"/>
  <c r="E269" i="4"/>
  <c r="F269" i="4"/>
  <c r="G269" i="4"/>
  <c r="H269" i="4"/>
  <c r="B269" i="4"/>
  <c r="AI99" i="1" l="1"/>
  <c r="AJ99" i="1"/>
  <c r="AK99" i="1"/>
  <c r="AL99" i="1"/>
  <c r="AM99" i="1"/>
  <c r="AN99" i="1"/>
  <c r="AH99" i="1"/>
  <c r="AG99" i="1"/>
  <c r="AF99" i="1"/>
  <c r="AE99" i="1"/>
  <c r="AD99" i="1"/>
  <c r="AC99" i="1"/>
  <c r="AB99" i="1"/>
  <c r="L100" i="1"/>
  <c r="M100" i="1"/>
  <c r="L99" i="1"/>
  <c r="M99" i="1"/>
  <c r="AI98" i="1"/>
  <c r="AJ98" i="1"/>
  <c r="AK98" i="1"/>
  <c r="AL98" i="1"/>
  <c r="AM98" i="1"/>
  <c r="AN98" i="1"/>
  <c r="AH98" i="1"/>
  <c r="AG98" i="1"/>
  <c r="AF98" i="1"/>
  <c r="AE98" i="1"/>
  <c r="AD98" i="1"/>
  <c r="AC98" i="1"/>
  <c r="AB98" i="1"/>
  <c r="D263" i="4"/>
  <c r="F263" i="4"/>
  <c r="C262" i="4"/>
  <c r="C263" i="4" s="1"/>
  <c r="D262" i="4"/>
  <c r="E262" i="4"/>
  <c r="E263" i="4" s="1"/>
  <c r="F262" i="4"/>
  <c r="G262" i="4"/>
  <c r="G263" i="4" s="1"/>
  <c r="H262" i="4"/>
  <c r="H263" i="4" s="1"/>
  <c r="B262" i="4"/>
  <c r="B263" i="4" s="1"/>
  <c r="L98" i="1" l="1"/>
  <c r="M98" i="1"/>
  <c r="AH97" i="1"/>
  <c r="AG97" i="1"/>
  <c r="AF97" i="1"/>
  <c r="AE97" i="1"/>
  <c r="AD97" i="1"/>
  <c r="AC97" i="1"/>
  <c r="AB97" i="1"/>
  <c r="AI97" i="1"/>
  <c r="AJ97" i="1"/>
  <c r="AK97" i="1"/>
  <c r="AL97" i="1"/>
  <c r="AM97" i="1"/>
  <c r="AN97" i="1"/>
  <c r="L97" i="1"/>
  <c r="M97" i="1"/>
  <c r="AI96" i="1"/>
  <c r="AJ96" i="1"/>
  <c r="AK96" i="1"/>
  <c r="AL96" i="1"/>
  <c r="AM96" i="1"/>
  <c r="AN96" i="1"/>
  <c r="AH96" i="1"/>
  <c r="AG96" i="1"/>
  <c r="AF96" i="1"/>
  <c r="AE96" i="1"/>
  <c r="AD96" i="1"/>
  <c r="AC96" i="1"/>
  <c r="AB96" i="1"/>
  <c r="AH95" i="1" l="1"/>
  <c r="AG95" i="1"/>
  <c r="AF95" i="1"/>
  <c r="AE95" i="1"/>
  <c r="AD95" i="1"/>
  <c r="AC95" i="1"/>
  <c r="AB95" i="1"/>
  <c r="AI95" i="1" s="1"/>
  <c r="L96" i="1"/>
  <c r="M96" i="1"/>
  <c r="AJ95" i="1"/>
  <c r="AN95" i="1"/>
  <c r="G249" i="4"/>
  <c r="H248" i="4"/>
  <c r="G248" i="4"/>
  <c r="F248" i="4"/>
  <c r="E248" i="4"/>
  <c r="D248" i="4"/>
  <c r="C248" i="4"/>
  <c r="B248" i="4"/>
  <c r="H247" i="4"/>
  <c r="G247" i="4"/>
  <c r="F247" i="4"/>
  <c r="E247" i="4"/>
  <c r="D247" i="4"/>
  <c r="C247" i="4"/>
  <c r="B247" i="4"/>
  <c r="L95" i="1"/>
  <c r="M95" i="1"/>
  <c r="AH94" i="1"/>
  <c r="AG94" i="1"/>
  <c r="AF94" i="1"/>
  <c r="AE94" i="1"/>
  <c r="AD94" i="1"/>
  <c r="AC94" i="1"/>
  <c r="AB94" i="1"/>
  <c r="AJ94" i="1" s="1"/>
  <c r="H245" i="4"/>
  <c r="H246" i="4" s="1"/>
  <c r="G245" i="4"/>
  <c r="G246" i="4" s="1"/>
  <c r="F245" i="4"/>
  <c r="F246" i="4" s="1"/>
  <c r="E245" i="4"/>
  <c r="E246" i="4" s="1"/>
  <c r="D245" i="4"/>
  <c r="D246" i="4" s="1"/>
  <c r="C245" i="4"/>
  <c r="C246" i="4" s="1"/>
  <c r="B245" i="4"/>
  <c r="B246" i="4" s="1"/>
  <c r="AI94" i="1"/>
  <c r="AK94" i="1"/>
  <c r="AM94" i="1"/>
  <c r="AL95" i="1" l="1"/>
  <c r="AM95" i="1"/>
  <c r="AK95" i="1"/>
  <c r="AN94" i="1"/>
  <c r="AL94" i="1"/>
  <c r="L94" i="1"/>
  <c r="M94" i="1"/>
  <c r="AI93" i="1"/>
  <c r="AJ93" i="1"/>
  <c r="AK93" i="1"/>
  <c r="AL93" i="1"/>
  <c r="AM93" i="1"/>
  <c r="AN93"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L93" i="1" l="1"/>
  <c r="M93" i="1"/>
  <c r="AI92" i="1"/>
  <c r="AJ92" i="1"/>
  <c r="AK92" i="1"/>
  <c r="AL92" i="1"/>
  <c r="AM92" i="1"/>
  <c r="AN92" i="1"/>
  <c r="L92" i="1"/>
  <c r="M92" i="1"/>
  <c r="AH91" i="1"/>
  <c r="AG91" i="1"/>
  <c r="AF91" i="1"/>
  <c r="AE91" i="1"/>
  <c r="AD91" i="1"/>
  <c r="AC91" i="1"/>
  <c r="AB91" i="1"/>
  <c r="AI91" i="1"/>
  <c r="AJ91" i="1"/>
  <c r="AK91" i="1"/>
  <c r="AL91" i="1"/>
  <c r="AM91" i="1"/>
  <c r="AN91" i="1"/>
  <c r="L91" i="1"/>
  <c r="M91" i="1"/>
  <c r="AI90" i="1"/>
  <c r="AJ90" i="1"/>
  <c r="AK90" i="1"/>
  <c r="AL90" i="1"/>
  <c r="AM90" i="1"/>
  <c r="AN90" i="1"/>
  <c r="AH90" i="1"/>
  <c r="AG90" i="1"/>
  <c r="AF90" i="1"/>
  <c r="AE90" i="1"/>
  <c r="AD90" i="1"/>
  <c r="AC90" i="1"/>
  <c r="AB90" i="1"/>
  <c r="L90" i="1"/>
  <c r="M90" i="1"/>
  <c r="AI89" i="1"/>
  <c r="AJ89" i="1"/>
  <c r="AK89" i="1"/>
  <c r="AL89" i="1"/>
  <c r="AM89" i="1"/>
  <c r="AN89" i="1"/>
  <c r="AH89" i="1"/>
  <c r="AG89" i="1"/>
  <c r="AF89" i="1"/>
  <c r="AE89" i="1"/>
  <c r="AD89" i="1"/>
  <c r="AC89" i="1"/>
  <c r="AB89" i="1"/>
  <c r="L89" i="1"/>
  <c r="M89" i="1"/>
  <c r="AH88" i="1" l="1"/>
  <c r="AG88" i="1"/>
  <c r="AF88" i="1"/>
  <c r="AE88" i="1"/>
  <c r="AD88" i="1"/>
  <c r="AC88" i="1"/>
  <c r="AB88" i="1"/>
  <c r="AI88" i="1" s="1"/>
  <c r="AJ88" i="1"/>
  <c r="AN88" i="1"/>
  <c r="C229" i="4"/>
  <c r="C230" i="4" s="1"/>
  <c r="D229" i="4"/>
  <c r="D230" i="4" s="1"/>
  <c r="E229" i="4"/>
  <c r="E230" i="4" s="1"/>
  <c r="F229" i="4"/>
  <c r="F230" i="4" s="1"/>
  <c r="G229" i="4"/>
  <c r="G230" i="4" s="1"/>
  <c r="H229" i="4"/>
  <c r="H230" i="4" s="1"/>
  <c r="B229" i="4"/>
  <c r="B230" i="4" s="1"/>
  <c r="L88" i="1"/>
  <c r="M88" i="1"/>
  <c r="AI87" i="1"/>
  <c r="AJ87" i="1"/>
  <c r="AK87" i="1"/>
  <c r="AL87" i="1"/>
  <c r="AM87" i="1"/>
  <c r="AN87" i="1"/>
  <c r="AH87" i="1"/>
  <c r="AG87" i="1"/>
  <c r="AF87" i="1"/>
  <c r="AE87" i="1"/>
  <c r="AD87" i="1"/>
  <c r="AC87" i="1"/>
  <c r="AB87" i="1"/>
  <c r="L87" i="1"/>
  <c r="M87" i="1"/>
  <c r="AI86" i="1"/>
  <c r="AJ86" i="1"/>
  <c r="AK86" i="1"/>
  <c r="AL86" i="1"/>
  <c r="AM86" i="1"/>
  <c r="AN86" i="1"/>
  <c r="AH86" i="1"/>
  <c r="AG86" i="1"/>
  <c r="AF86" i="1"/>
  <c r="AE86" i="1"/>
  <c r="AD86" i="1"/>
  <c r="AC86" i="1"/>
  <c r="AB86" i="1"/>
  <c r="L86" i="1"/>
  <c r="M86" i="1"/>
  <c r="AH85" i="1"/>
  <c r="AG85" i="1"/>
  <c r="AF85" i="1"/>
  <c r="AE85" i="1"/>
  <c r="AD85" i="1"/>
  <c r="AC85" i="1"/>
  <c r="AB85" i="1"/>
  <c r="AI85" i="1"/>
  <c r="AJ85" i="1"/>
  <c r="AK85" i="1"/>
  <c r="AL85" i="1"/>
  <c r="AM85" i="1"/>
  <c r="AN85" i="1"/>
  <c r="L85" i="1"/>
  <c r="M85" i="1"/>
  <c r="AL88" i="1" l="1"/>
  <c r="AM88" i="1"/>
  <c r="AK88" i="1"/>
  <c r="AH84" i="1"/>
  <c r="AG84" i="1"/>
  <c r="AF84" i="1"/>
  <c r="AE84" i="1"/>
  <c r="AD84" i="1"/>
  <c r="AC84" i="1"/>
  <c r="AI84" i="1" s="1"/>
  <c r="AB84" i="1"/>
  <c r="AJ84" i="1"/>
  <c r="AK84" i="1"/>
  <c r="AL84" i="1"/>
  <c r="AM84" i="1"/>
  <c r="AN84" i="1"/>
  <c r="L84" i="1"/>
  <c r="M84" i="1"/>
  <c r="AH83" i="1" l="1"/>
  <c r="AG83" i="1"/>
  <c r="AF83" i="1"/>
  <c r="AE83" i="1"/>
  <c r="AD83" i="1"/>
  <c r="AC83" i="1"/>
  <c r="AB83" i="1"/>
  <c r="AI83" i="1"/>
  <c r="AJ83" i="1"/>
  <c r="AK83" i="1"/>
  <c r="AL83" i="1"/>
  <c r="AM83" i="1"/>
  <c r="AN83" i="1"/>
  <c r="C218" i="4"/>
  <c r="C219" i="4" s="1"/>
  <c r="D218" i="4"/>
  <c r="D219" i="4" s="1"/>
  <c r="E218" i="4"/>
  <c r="E219" i="4" s="1"/>
  <c r="F218" i="4"/>
  <c r="F219" i="4" s="1"/>
  <c r="G218" i="4"/>
  <c r="G219" i="4" s="1"/>
  <c r="H218" i="4"/>
  <c r="H219" i="4" s="1"/>
  <c r="B218" i="4"/>
  <c r="B219" i="4" s="1"/>
  <c r="L83" i="1"/>
  <c r="M83" i="1"/>
  <c r="AH82" i="1"/>
  <c r="AG82" i="1"/>
  <c r="AF82" i="1"/>
  <c r="AE82" i="1"/>
  <c r="AD82" i="1"/>
  <c r="AC82" i="1"/>
  <c r="AB82" i="1"/>
  <c r="AI82" i="1"/>
  <c r="AJ82" i="1"/>
  <c r="AK82" i="1"/>
  <c r="AL82" i="1"/>
  <c r="AM82" i="1"/>
  <c r="AN82" i="1"/>
  <c r="L82" i="1"/>
  <c r="M82" i="1"/>
  <c r="AH81" i="1" l="1"/>
  <c r="AG81" i="1"/>
  <c r="AF81" i="1"/>
  <c r="AE81" i="1"/>
  <c r="AD81" i="1"/>
  <c r="AC81" i="1"/>
  <c r="AB81" i="1"/>
  <c r="AI81" i="1"/>
  <c r="AJ81" i="1"/>
  <c r="AK81" i="1"/>
  <c r="AL81" i="1"/>
  <c r="AM81" i="1"/>
  <c r="AN81" i="1"/>
  <c r="L81" i="1"/>
  <c r="M81" i="1"/>
  <c r="AH80" i="1" l="1"/>
  <c r="AG80" i="1"/>
  <c r="AF80" i="1"/>
  <c r="AE80" i="1"/>
  <c r="AD80" i="1"/>
  <c r="AC80" i="1"/>
  <c r="AB80" i="1"/>
  <c r="AI80" i="1"/>
  <c r="AJ80" i="1"/>
  <c r="AK80" i="1"/>
  <c r="AL80" i="1"/>
  <c r="AM80" i="1"/>
  <c r="AN80" i="1"/>
  <c r="L80" i="1"/>
  <c r="M80" i="1"/>
  <c r="AH79" i="1"/>
  <c r="AG79" i="1"/>
  <c r="AF79" i="1"/>
  <c r="AE79" i="1"/>
  <c r="AD79" i="1"/>
  <c r="AC79" i="1"/>
  <c r="AB79" i="1"/>
  <c r="AI79" i="1"/>
  <c r="AJ79" i="1"/>
  <c r="AK79" i="1"/>
  <c r="AL79" i="1"/>
  <c r="AM79" i="1"/>
  <c r="AN79" i="1"/>
  <c r="L79" i="1" l="1"/>
  <c r="M79" i="1"/>
  <c r="AI78" i="1"/>
  <c r="AJ78" i="1"/>
  <c r="AK78" i="1"/>
  <c r="AL78" i="1"/>
  <c r="AM78" i="1"/>
  <c r="AN78" i="1"/>
  <c r="AH78" i="1"/>
  <c r="AG78" i="1"/>
  <c r="AF78" i="1"/>
  <c r="AE78" i="1"/>
  <c r="AD78" i="1"/>
  <c r="AC78" i="1"/>
  <c r="AB78" i="1"/>
  <c r="H208" i="4"/>
  <c r="G208" i="4"/>
  <c r="F208" i="4"/>
  <c r="E208" i="4"/>
  <c r="C208" i="4"/>
  <c r="B208" i="4"/>
  <c r="L78" i="1"/>
  <c r="M78" i="1"/>
  <c r="AH77" i="1"/>
  <c r="AG77" i="1"/>
  <c r="AF77" i="1"/>
  <c r="AE77" i="1"/>
  <c r="AD77" i="1"/>
  <c r="AC77" i="1"/>
  <c r="AB77" i="1"/>
  <c r="AI77" i="1" l="1"/>
  <c r="AJ77" i="1"/>
  <c r="AK77" i="1"/>
  <c r="AL77" i="1"/>
  <c r="AM77" i="1"/>
  <c r="AN77" i="1"/>
  <c r="L77" i="1"/>
  <c r="M77" i="1"/>
  <c r="AI76" i="1"/>
  <c r="AJ76" i="1"/>
  <c r="AK76" i="1"/>
  <c r="AL76" i="1"/>
  <c r="AM76" i="1"/>
  <c r="AN76" i="1"/>
  <c r="AH76" i="1"/>
  <c r="AG76" i="1"/>
  <c r="AF76" i="1"/>
  <c r="AE76" i="1"/>
  <c r="AD76" i="1"/>
  <c r="AC76" i="1"/>
  <c r="AB76" i="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M76" i="1"/>
  <c r="AI75" i="1"/>
  <c r="AJ75" i="1"/>
  <c r="AK75" i="1"/>
  <c r="AL75" i="1"/>
  <c r="AM75" i="1"/>
  <c r="AN75" i="1"/>
  <c r="AH75" i="1"/>
  <c r="AG75" i="1"/>
  <c r="AF75" i="1"/>
  <c r="AE75" i="1"/>
  <c r="AD75" i="1"/>
  <c r="AC75" i="1"/>
  <c r="AB75" i="1"/>
  <c r="F206" i="4" l="1"/>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E74" i="1"/>
  <c r="AF74" i="1"/>
  <c r="AG74" i="1"/>
  <c r="AH74" i="1"/>
  <c r="L75" i="1"/>
  <c r="M75" i="1"/>
  <c r="AI74" i="1"/>
  <c r="L74" i="1"/>
  <c r="M74" i="1"/>
  <c r="AJ74" i="1"/>
  <c r="AL74" i="1"/>
  <c r="AN74" i="1"/>
  <c r="AH73" i="1"/>
  <c r="AG73" i="1"/>
  <c r="AF73" i="1"/>
  <c r="AE73" i="1"/>
  <c r="AD73" i="1"/>
  <c r="AC73" i="1"/>
  <c r="AB73" i="1"/>
  <c r="AI73" i="1" s="1"/>
  <c r="L73" i="1"/>
  <c r="M73" i="1"/>
  <c r="AJ73" i="1"/>
  <c r="AK73" i="1"/>
  <c r="AL73" i="1"/>
  <c r="AM73" i="1"/>
  <c r="AN73" i="1"/>
  <c r="C190" i="4"/>
  <c r="C191" i="4" s="1"/>
  <c r="D190" i="4"/>
  <c r="D191" i="4" s="1"/>
  <c r="E190" i="4"/>
  <c r="E191" i="4" s="1"/>
  <c r="F190" i="4"/>
  <c r="F191" i="4" s="1"/>
  <c r="G190" i="4"/>
  <c r="G191" i="4" s="1"/>
  <c r="H190" i="4"/>
  <c r="H191" i="4" s="1"/>
  <c r="B190" i="4"/>
  <c r="B191" i="4" s="1"/>
  <c r="AI72" i="1"/>
  <c r="AJ72" i="1"/>
  <c r="AK72" i="1"/>
  <c r="AL72" i="1"/>
  <c r="AM72" i="1"/>
  <c r="AN72" i="1"/>
  <c r="AH72" i="1"/>
  <c r="AG72" i="1"/>
  <c r="AF72" i="1"/>
  <c r="AE72" i="1"/>
  <c r="AD72" i="1"/>
  <c r="AC72" i="1"/>
  <c r="AB72" i="1"/>
  <c r="AH71" i="1"/>
  <c r="AG71" i="1"/>
  <c r="AF71" i="1"/>
  <c r="AE71" i="1"/>
  <c r="AD71" i="1"/>
  <c r="AC71" i="1"/>
  <c r="AB71" i="1"/>
  <c r="AI71" i="1" s="1"/>
  <c r="L72" i="1"/>
  <c r="M72" i="1"/>
  <c r="AJ71" i="1"/>
  <c r="AL71" i="1"/>
  <c r="AN71"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M71" i="1"/>
  <c r="AM74" i="1" l="1"/>
  <c r="AK74" i="1"/>
  <c r="AM71" i="1"/>
  <c r="AK71" i="1"/>
  <c r="AI70" i="1"/>
  <c r="AJ70" i="1"/>
  <c r="AK70" i="1"/>
  <c r="AL70" i="1"/>
  <c r="AM70" i="1"/>
  <c r="AN70" i="1"/>
  <c r="AH70" i="1"/>
  <c r="AG70" i="1"/>
  <c r="AF70" i="1"/>
  <c r="AE70" i="1"/>
  <c r="AD70" i="1"/>
  <c r="AC70" i="1"/>
  <c r="AB70" i="1"/>
  <c r="C179" i="4"/>
  <c r="C180" i="4" s="1"/>
  <c r="D179" i="4"/>
  <c r="D180" i="4" s="1"/>
  <c r="E179" i="4"/>
  <c r="E180" i="4" s="1"/>
  <c r="F179" i="4"/>
  <c r="F180" i="4" s="1"/>
  <c r="G179" i="4"/>
  <c r="G180" i="4" s="1"/>
  <c r="H179" i="4"/>
  <c r="H180" i="4" s="1"/>
  <c r="B179" i="4"/>
  <c r="B180" i="4" s="1"/>
  <c r="H181" i="4"/>
  <c r="F181" i="4"/>
  <c r="D181" i="4"/>
  <c r="C181" i="4"/>
  <c r="B181" i="4"/>
  <c r="L70" i="1"/>
  <c r="M70" i="1"/>
  <c r="AI69" i="1" l="1"/>
  <c r="AJ69" i="1"/>
  <c r="AK69" i="1"/>
  <c r="AL69" i="1"/>
  <c r="AM69" i="1"/>
  <c r="AN69" i="1"/>
  <c r="AH69" i="1"/>
  <c r="AG69" i="1"/>
  <c r="AF69" i="1"/>
  <c r="AE69" i="1"/>
  <c r="AD69" i="1"/>
  <c r="AC69" i="1"/>
  <c r="AB69" i="1"/>
  <c r="L69" i="1"/>
  <c r="M69" i="1"/>
  <c r="AH68" i="1"/>
  <c r="AG68" i="1"/>
  <c r="AF68" i="1"/>
  <c r="AE68" i="1"/>
  <c r="AD68" i="1"/>
  <c r="AJ68" i="1" s="1"/>
  <c r="AC68" i="1"/>
  <c r="AB68" i="1"/>
  <c r="AI68" i="1" s="1"/>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C281" i="4" s="1"/>
  <c r="D170" i="4"/>
  <c r="D281" i="4" s="1"/>
  <c r="E170" i="4"/>
  <c r="E281" i="4" s="1"/>
  <c r="F170" i="4"/>
  <c r="F281" i="4" s="1"/>
  <c r="G170" i="4"/>
  <c r="G281" i="4" s="1"/>
  <c r="H170" i="4"/>
  <c r="H281" i="4" s="1"/>
  <c r="B170" i="4"/>
  <c r="B281" i="4" s="1"/>
  <c r="C168" i="4"/>
  <c r="D168" i="4"/>
  <c r="E168" i="4"/>
  <c r="F168" i="4"/>
  <c r="G168" i="4"/>
  <c r="H168" i="4"/>
  <c r="B168" i="4"/>
  <c r="C166" i="4"/>
  <c r="D166" i="4"/>
  <c r="E166" i="4"/>
  <c r="F166" i="4"/>
  <c r="G166" i="4"/>
  <c r="H166" i="4"/>
  <c r="B166" i="4"/>
  <c r="L66" i="1"/>
  <c r="M66" i="1"/>
  <c r="AH65" i="1"/>
  <c r="AG65" i="1"/>
  <c r="AF65" i="1"/>
  <c r="AE65" i="1"/>
  <c r="AD65" i="1"/>
  <c r="AC65" i="1"/>
  <c r="AB65" i="1"/>
  <c r="H177" i="4" l="1"/>
  <c r="H196" i="4" s="1"/>
  <c r="F177" i="4"/>
  <c r="F196" i="4" s="1"/>
  <c r="D177" i="4"/>
  <c r="D196" i="4" s="1"/>
  <c r="B177" i="4"/>
  <c r="B196" i="4" s="1"/>
  <c r="G177" i="4"/>
  <c r="G196" i="4" s="1"/>
  <c r="E177" i="4"/>
  <c r="E196" i="4" s="1"/>
  <c r="C177" i="4"/>
  <c r="C196" i="4" s="1"/>
  <c r="AM68" i="1"/>
  <c r="AK68" i="1"/>
  <c r="AI65" i="1"/>
  <c r="AJ65" i="1"/>
  <c r="AK65" i="1"/>
  <c r="AL65" i="1"/>
  <c r="AM65" i="1"/>
  <c r="AN65" i="1"/>
  <c r="L65" i="1"/>
  <c r="M65" i="1"/>
  <c r="AI64" i="1"/>
  <c r="AJ64" i="1"/>
  <c r="AK64" i="1"/>
  <c r="AL64" i="1"/>
  <c r="AM64" i="1"/>
  <c r="AN64" i="1"/>
  <c r="AH64" i="1"/>
  <c r="AG64" i="1"/>
  <c r="AF64" i="1"/>
  <c r="AE64" i="1"/>
  <c r="AD64" i="1"/>
  <c r="AC64" i="1"/>
  <c r="AB64" i="1"/>
  <c r="H158" i="4"/>
  <c r="H159" i="4" s="1"/>
  <c r="C158" i="4"/>
  <c r="C159" i="4" s="1"/>
  <c r="D158" i="4"/>
  <c r="D159" i="4" s="1"/>
  <c r="E158" i="4"/>
  <c r="E159" i="4" s="1"/>
  <c r="F158" i="4"/>
  <c r="F159" i="4" s="1"/>
  <c r="G158" i="4"/>
  <c r="G159" i="4" s="1"/>
  <c r="B158" i="4"/>
  <c r="B159" i="4" s="1"/>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C149" i="4"/>
  <c r="C151" i="4" s="1"/>
  <c r="D149" i="4"/>
  <c r="D151" i="4" s="1"/>
  <c r="E149" i="4"/>
  <c r="E151" i="4" s="1"/>
  <c r="F149" i="4"/>
  <c r="F151" i="4" s="1"/>
  <c r="G149" i="4"/>
  <c r="G151" i="4" s="1"/>
  <c r="H149" i="4"/>
  <c r="H151" i="4" s="1"/>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B122" i="4" l="1"/>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C110" i="4" s="1"/>
  <c r="D109" i="4"/>
  <c r="D110" i="4" s="1"/>
  <c r="E109" i="4"/>
  <c r="E110" i="4" s="1"/>
  <c r="F109" i="4"/>
  <c r="F110" i="4" s="1"/>
  <c r="G109" i="4"/>
  <c r="G110" i="4" s="1"/>
  <c r="H109" i="4"/>
  <c r="H110" i="4" s="1"/>
  <c r="B109" i="4"/>
  <c r="B110" i="4" s="1"/>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F272" i="4" s="1"/>
  <c r="F273" i="4" s="1"/>
  <c r="B101" i="4"/>
  <c r="B272" i="4" s="1"/>
  <c r="B273" i="4" s="1"/>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<sst xmlns="http://schemas.openxmlformats.org/spreadsheetml/2006/main" count="4579" uniqueCount="848">
  <si>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</si>
  <si>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</si>
  <si>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</si>
  <si>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</si>
  <si>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</si>
  <si>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</si>
  <si>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</si>
  <si>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</si>
  <si>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</si>
  <si>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</si>
  <si>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</si>
  <si>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</si>
  <si>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</si>
  <si>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</si>
  <si>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</si>
  <si>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</si>
  <si>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</si>
  <si>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</si>
  <si>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</si>
  <si>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</si>
  <si>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</si>
  <si>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</si>
  <si>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</si>
  <si>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</si>
  <si>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</si>
  <si>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</si>
  <si>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</si>
  <si>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</si>
  <si>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</si>
  <si>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</si>
  <si>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</si>
  <si>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</si>
  <si>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</si>
  <si>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</si>
  <si>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</si>
  <si>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</si>
  <si>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</si>
  <si>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</si>
  <si>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</si>
  <si>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</si>
  <si>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</si>
  <si>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</si>
  <si>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</si>
  <si>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</si>
  <si>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</si>
  <si>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</si>
  <si>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</si>
  <si>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</si>
  <si>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</si>
  <si>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</si>
  <si>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</si>
  <si>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</si>
  <si>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</si>
  <si>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</si>
  <si>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</si>
  <si>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</si>
  <si>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</si>
  <si>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</si>
  <si>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</si>
  <si>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</si>
  <si>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</si>
  <si>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</si>
  <si>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</si>
  <si>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</si>
  <si>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</si>
  <si>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</si>
  <si>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</si>
  <si>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</si>
  <si>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</si>
  <si>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</si>
  <si>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</si>
  <si>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</si>
  <si>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</si>
  <si>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</si>
  <si>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</si>
  <si>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</si>
  <si>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</si>
  <si>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</si>
  <si>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</si>
  <si>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</si>
  <si>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</si>
  <si>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</si>
  <si>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</si>
  <si>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</si>
  <si>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</si>
  <si>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</si>
  <si>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</si>
  <si>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</si>
  <si>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</si>
  <si>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</si>
  <si>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</si>
  <si>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</si>
  <si>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</si>
  <si>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</si>
  <si>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</si>
  <si>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</si>
  <si>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</si>
  <si>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</si>
  <si>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</si>
  <si>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</si>
  <si>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</si>
  <si>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</si>
  <si>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</si>
  <si>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</si>
  <si>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</si>
  <si>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</si>
  <si>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</si>
  <si>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</si>
  <si>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</si>
  <si>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</si>
  <si>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</si>
  <si>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</si>
  <si>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</si>
  <si>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</si>
  <si>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</si>
  <si>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</si>
  <si>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</si>
  <si>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</si>
  <si>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</si>
  <si>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</si>
  <si>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</si>
  <si>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</si>
  <si>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</si>
  <si>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</si>
  <si>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</si>
  <si>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</si>
  <si>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</si>
  <si>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</si>
  <si>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</si>
  <si>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</si>
  <si>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</si>
  <si>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</si>
  <si>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</si>
  <si>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</si>
  <si>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</si>
  <si>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</si>
  <si>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</si>
  <si>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</si>
  <si>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</si>
  <si>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</si>
  <si>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</si>
  <si>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</si>
  <si>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</si>
  <si>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</si>
  <si>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</si>
  <si>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</si>
  <si>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</si>
  <si>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</si>
  <si>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</si>
  <si>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</si>
  <si>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</si>
  <si>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</si>
  <si>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</si>
  <si>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</si>
  <si>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</si>
  <si>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</si>
  <si>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</si>
  <si>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</si>
  <si>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</si>
  <si>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</si>
  <si>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</si>
  <si>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</si>
  <si>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</si>
  <si>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</si>
  <si>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</si>
  <si>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</si>
  <si>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</si>
  <si>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</si>
  <si>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</si>
  <si>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</si>
  <si>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</si>
  <si>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</si>
  <si>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</si>
  <si>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</si>
  <si>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</si>
  <si>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</si>
  <si>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</si>
  <si>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</si>
  <si>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</si>
  <si>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</si>
  <si>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</si>
  <si>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</si>
  <si>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</si>
  <si>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</si>
  <si>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</si>
  <si>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</si>
  <si>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</si>
  <si>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</si>
  <si>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</si>
  <si>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</si>
  <si>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</si>
  <si>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</si>
  <si>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</si>
  <si>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</si>
  <si>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</si>
  <si>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</si>
  <si>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</si>
  <si>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</si>
  <si>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</si>
  <si>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</si>
  <si>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</si>
  <si>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</si>
  <si>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</si>
  <si>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</si>
  <si>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</si>
  <si>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</si>
  <si>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</si>
  <si>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</si>
  <si>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</si>
  <si>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</si>
  <si>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</si>
  <si>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</si>
  <si>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</si>
  <si>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</si>
  <si>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</si>
  <si>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</si>
  <si>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</si>
  <si>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</si>
  <si>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</si>
  <si>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</si>
  <si>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</si>
  <si>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</si>
  <si>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</si>
  <si>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</si>
  <si>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</si>
  <si>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</si>
  <si>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</si>
  <si>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</si>
  <si>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</si>
  <si>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</si>
  <si>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</si>
  <si>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</si>
  <si>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</si>
  <si>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</si>
  <si>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</si>
  <si>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</si>
  <si>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</si>
  <si>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</si>
  <si>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</si>
  <si>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</si>
  <si>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</si>
  <si>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</si>
  <si>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</si>
  <si>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</si>
  <si>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</si>
  <si>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</si>
  <si>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</si>
  <si>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</si>
  <si>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</si>
  <si>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</si>
  <si>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</si>
  <si>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</si>
  <si>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</si>
  <si>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</si>
  <si>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</si>
  <si>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</si>
  <si>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</si>
  <si>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</si>
  <si>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</si>
  <si>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</si>
  <si>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</si>
  <si>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</si>
  <si>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</si>
  <si>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</si>
  <si>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</si>
  <si>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</si>
  <si>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</si>
  <si>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</si>
  <si>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</si>
  <si>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</si>
  <si>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</si>
  <si>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</si>
  <si>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</si>
  <si>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</si>
  <si>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</si>
  <si>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</si>
  <si>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</si>
  <si>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</si>
  <si>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</si>
  <si>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</si>
  <si>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</si>
  <si>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</si>
  <si>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</si>
  <si>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</si>
  <si>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</si>
  <si>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</si>
  <si>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</si>
  <si>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</si>
  <si>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</si>
  <si>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</si>
  <si>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</si>
  <si>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</si>
  <si>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</si>
  <si>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</si>
  <si>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</si>
  <si>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</si>
  <si>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</si>
  <si>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</si>
  <si>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</si>
  <si>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</si>
  <si>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</si>
  <si>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</si>
  <si>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</si>
  <si>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</si>
  <si>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</si>
  <si>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</si>
  <si>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</si>
  <si>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</si>
  <si>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</si>
  <si>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</si>
  <si>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</si>
  <si>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</si>
  <si>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</si>
  <si>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</si>
  <si>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</si>
  <si>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</si>
  <si>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</si>
  <si>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</si>
  <si>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</si>
  <si>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</si>
  <si>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</si>
  <si>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</si>
  <si>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</si>
  <si>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</si>
  <si>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</si>
  <si>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</si>
  <si>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</si>
  <si>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</si>
  <si>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</si>
  <si>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</si>
  <si>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</si>
  <si>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</si>
  <si>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</si>
  <si>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</si>
  <si>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</si>
  <si>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</si>
  <si>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</si>
  <si>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</si>
  <si>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</si>
  <si>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</si>
  <si>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</si>
  <si>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</si>
  <si>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</si>
  <si>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</si>
  <si>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</si>
  <si>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</si>
  <si>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</si>
  <si>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</si>
  <si>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</si>
  <si>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</si>
  <si>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</si>
  <si>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</si>
  <si>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</si>
  <si>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</si>
  <si>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</si>
  <si>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</si>
  <si>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</si>
  <si>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</si>
  <si>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</si>
  <si>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</si>
  <si>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</si>
  <si>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</si>
  <si>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</si>
  <si>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</si>
  <si>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</si>
  <si>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</si>
  <si>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</si>
  <si>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</si>
  <si>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</si>
  <si>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</si>
  <si>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</si>
  <si>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</si>
  <si>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</si>
  <si>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</si>
  <si>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</si>
  <si>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</si>
  <si>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</si>
  <si>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</si>
  <si>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</si>
  <si>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</si>
  <si>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</si>
  <si>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</si>
  <si>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</si>
  <si>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</si>
  <si>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</si>
  <si>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</si>
  <si>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</si>
  <si>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</si>
  <si>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</si>
  <si>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</si>
  <si>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</si>
  <si>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</si>
  <si>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</si>
  <si>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</si>
  <si>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</si>
  <si>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</si>
  <si>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</si>
  <si>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</si>
  <si>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</si>
  <si>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</si>
  <si>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</si>
  <si>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</si>
  <si>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</si>
  <si>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</si>
  <si>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</si>
  <si>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</si>
  <si>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</si>
  <si>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</si>
  <si>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</si>
  <si>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</si>
  <si>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</si>
  <si>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</si>
  <si>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</si>
  <si>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</si>
  <si>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</si>
  <si>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</si>
  <si>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</si>
  <si>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</si>
  <si>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</si>
  <si>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</si>
  <si>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</si>
  <si>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</si>
  <si>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</si>
  <si>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</si>
  <si>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</si>
  <si>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</si>
  <si>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</si>
  <si>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</si>
  <si>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</si>
  <si>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</si>
  <si>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</si>
  <si>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</si>
  <si>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</si>
  <si>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</si>
  <si>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</si>
  <si>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</si>
  <si>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</si>
  <si>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</si>
  <si>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</si>
  <si>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</si>
  <si>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</si>
  <si>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</si>
  <si>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</si>
  <si>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</si>
  <si>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</si>
  <si>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</si>
  <si>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</si>
  <si>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</si>
  <si>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</si>
  <si>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</si>
  <si>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</si>
  <si>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</si>
  <si>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</si>
  <si>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</si>
  <si>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</si>
  <si>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</si>
  <si>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</si>
  <si>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</si>
  <si>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</si>
  <si>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</si>
  <si>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</si>
  <si>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</si>
  <si>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</si>
  <si>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</si>
  <si>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</si>
  <si>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</si>
  <si>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</si>
  <si>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</si>
  <si>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</si>
  <si>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</si>
  <si>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</si>
  <si>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</si>
  <si>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</si>
  <si>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</si>
  <si>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</si>
  <si>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</si>
  <si>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</si>
  <si>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</si>
  <si>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</si>
  <si>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</si>
  <si>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</si>
  <si>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</si>
  <si>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</si>
  <si>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</si>
  <si>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</si>
  <si>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</si>
  <si>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</si>
  <si>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</si>
  <si>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</si>
  <si>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</si>
  <si>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</si>
  <si>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</si>
  <si>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</si>
  <si>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</si>
  <si>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</si>
  <si>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</si>
  <si>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</si>
  <si>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</si>
  <si>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</si>
  <si>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</si>
  <si>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</si>
  <si>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</si>
  <si>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</si>
  <si>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</si>
  <si>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</si>
  <si>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</si>
  <si>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</si>
  <si>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</si>
  <si>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</si>
  <si>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</si>
  <si>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</si>
  <si>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</si>
  <si>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</si>
  <si>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</si>
  <si>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</si>
  <si>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</si>
  <si>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</si>
  <si>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</si>
  <si>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</si>
  <si>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</si>
  <si>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</si>
  <si>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</si>
  <si>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</si>
  <si>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</si>
  <si>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</si>
  <si>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</si>
  <si>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</si>
  <si>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</si>
  <si>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</si>
  <si>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</si>
  <si>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</si>
  <si>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</si>
  <si>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</si>
  <si>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</si>
  <si>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</si>
  <si>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</si>
  <si>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</si>
  <si>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</si>
  <si>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</si>
  <si>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</si>
  <si>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</si>
  <si>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</si>
  <si>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</si>
  <si>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</si>
  <si>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</si>
  <si>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</si>
  <si>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</si>
  <si>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</si>
  <si>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</si>
  <si>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</si>
  <si>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</si>
  <si>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</si>
  <si>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</si>
  <si>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</si>
  <si>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</si>
  <si>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</si>
  <si>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</si>
  <si>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</si>
  <si>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</si>
  <si>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</si>
  <si>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</si>
  <si>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</si>
  <si>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</si>
  <si>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</si>
  <si>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</si>
  <si>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</si>
  <si>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</si>
  <si>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</si>
  <si>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</si>
  <si>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</si>
  <si>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</si>
  <si>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</si>
  <si>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</si>
  <si>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</si>
  <si>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</si>
  <si>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</si>
  <si>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</si>
  <si>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</si>
  <si>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</si>
  <si>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</si>
  <si>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</si>
  <si>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</si>
  <si>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</si>
  <si>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</si>
  <si>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</si>
  <si>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</si>
  <si>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</si>
  <si>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</si>
  <si>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</si>
  <si>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</si>
  <si>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</si>
  <si>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</si>
  <si>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</si>
  <si>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</si>
  <si>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</si>
  <si>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</si>
  <si>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</si>
  <si>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</si>
  <si>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</si>
  <si>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</si>
  <si>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</si>
  <si>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</si>
  <si>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</si>
  <si>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</si>
  <si>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</si>
  <si>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</si>
  <si>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</si>
  <si>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</si>
  <si>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</si>
  <si>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</si>
  <si>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</si>
  <si>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</si>
  <si>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</si>
  <si>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</si>
  <si>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</si>
  <si>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</si>
  <si>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</si>
  <si>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</si>
  <si>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</si>
  <si>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</si>
  <si>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</si>
  <si>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</si>
  <si>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</si>
  <si>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</si>
  <si>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</si>
  <si>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</si>
  <si>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</si>
  <si>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</si>
  <si>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</si>
  <si>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</si>
  <si>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</si>
  <si>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</si>
  <si>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</si>
  <si>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</si>
  <si>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</si>
  <si>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</si>
  <si>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</si>
  <si>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</si>
  <si>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</si>
  <si>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</si>
  <si>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</si>
  <si>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</si>
  <si>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</si>
  <si>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</si>
  <si>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</si>
  <si>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</si>
  <si>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</si>
  <si>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</si>
  <si>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</si>
  <si>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</si>
  <si>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</si>
  <si>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</si>
  <si>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</si>
  <si>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</si>
  <si>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</si>
  <si>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</si>
  <si>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</si>
  <si>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</si>
  <si>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</si>
  <si>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</si>
  <si>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</si>
  <si>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</si>
  <si>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</si>
  <si>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</si>
  <si>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</si>
  <si>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</si>
  <si>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</si>
  <si>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</si>
  <si>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</si>
  <si>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</si>
  <si>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</si>
  <si>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</si>
  <si>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</si>
  <si>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</si>
  <si>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</si>
  <si>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</si>
  <si>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</si>
  <si>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</si>
  <si>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</si>
  <si>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</si>
  <si>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</si>
  <si>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</si>
  <si>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</si>
  <si>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</si>
  <si>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</si>
  <si>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</si>
  <si>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</si>
  <si>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</si>
  <si>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</si>
  <si>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</si>
  <si>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</si>
  <si>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</si>
  <si>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</si>
  <si>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</si>
  <si>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</si>
  <si>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</si>
  <si>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</si>
  <si>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</si>
  <si>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</si>
  <si>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</si>
  <si>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</si>
  <si>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</si>
  <si>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</si>
  <si>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</si>
  <si>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</si>
  <si>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</si>
  <si>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</si>
  <si>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</si>
  <si>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</si>
  <si>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</si>
  <si>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</si>
  <si>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</si>
  <si>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</si>
  <si>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</si>
  <si>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</si>
  <si>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</si>
  <si>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</si>
  <si>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</si>
  <si>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</si>
  <si>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</si>
  <si>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</si>
  <si>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</si>
  <si>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</si>
  <si>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</si>
  <si>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</si>
  <si>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</si>
  <si>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</si>
  <si>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</si>
  <si>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</si>
  <si>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</si>
  <si>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</si>
  <si>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</si>
  <si>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</si>
  <si>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</si>
  <si>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</si>
  <si>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</si>
  <si>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</si>
  <si>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</si>
  <si>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</si>
  <si>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</si>
  <si>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</si>
  <si>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</si>
  <si>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</si>
  <si>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</si>
  <si>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</si>
  <si>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</si>
  <si>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</si>
  <si>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</si>
  <si>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</si>
  <si>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</si>
  <si>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</si>
  <si>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</si>
  <si>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</si>
  <si>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</si>
  <si>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</si>
  <si>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</si>
  <si>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Daves bread, 1 slice</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</si>
  <si>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</si>
  <si>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</si>
  <si>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</si>
  <si>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</si>
  <si>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</si>
  <si>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</si>
  <si>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</si>
  <si>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</si>
  <si>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</si>
  <si>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</si>
  <si>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</si>
  <si>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</si>
  <si>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</si>
  <si>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</si>
  <si>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</si>
  <si>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</si>
  <si>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</si>
  <si>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</si>
  <si>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</si>
  <si>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</si>
  <si>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</si>
  <si>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</si>
  <si>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</si>
  <si>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</si>
  <si>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</si>
  <si>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</si>
  <si>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</si>
  <si>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</si>
  <si>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</si>
  <si>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</si>
  <si>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</si>
  <si>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</si>
  <si>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</si>
  <si>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</si>
  <si>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</si>
  <si>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</si>
  <si>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</si>
  <si>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</si>
  <si>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</si>
  <si>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</si>
  <si>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</si>
  <si>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</si>
  <si>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</si>
  <si>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</si>
  <si>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</si>
  <si>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</si>
  <si>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</si>
  <si>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</si>
  <si>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</si>
  <si>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</si>
  <si>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</si>
  <si>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</si>
  <si>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</si>
  <si>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</si>
  <si>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</si>
  <si>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</si>
  <si>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</si>
  <si>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</si>
  <si>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</si>
  <si>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</si>
  <si>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</si>
  <si>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</si>
  <si>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</si>
  <si>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</si>
  <si>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</si>
  <si>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</si>
  <si>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</si>
  <si>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</si>
  <si>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</si>
  <si>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</si>
  <si>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</si>
  <si>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</si>
  <si>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</si>
  <si>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</si>
  <si>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</si>
  <si>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</si>
  <si>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</si>
  <si>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</si>
  <si>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</si>
  <si>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</si>
  <si>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 Had another couple fruit snacks before work. Went to work and had a double salmon with added ahi tuna poke bowl only cucumbers, ginger, wasabi, brown rice, cream cheese, and house ponzu sauce, with 1/2 serving tortilla chips. Then after work at 3 pm, had the 3 hours of stretch classes, need one more volunteer within next 2 weeks to do a practical on with stretching. Got home a little after 6 pm, stopped by Aldis for a couple frozen pizzas and raviolis. Ate half a margarita pizza I baked in the oven with 2 tbs ranch dressing. Had 4th cup of coffee at work on my lunch break after the poke bowl. Had it with 4 creamers carmel. After work had 2 drinks, margaritas, listened to country music for first drink waiting for pizza to cook then finishing my pizza that I ate which was half of it, put the other half in the fridge. Then subscribed to hulu recurring monthly for $6/month under jc@y M!4, get a free month trial, going to watch season 4 of the Handsmaids Tale, got through the 1st 2 episodes then went to bed tired. Had 3 fruit snacks before bed time. I have a client for MLD at 9 am and her boyfriend at 10 am, but no consent form filled out for the bf yet. Went to bed just before 10 pm, around 950 pm according to blink.</t>
  </si>
  <si>
    <t>margarita frozen pizza Aldi, valpizza, 134 pizza, 4 servings per container, 2 servings or half pizza</t>
  </si>
  <si>
    <t xml:space="preserve">8 fruit snacks
(560	0	0	8	136	0	200)
4 coffee creamers
(140	6	0	0	20	0	60)
double salmon poke bowl
(988.4	18.275	3.325	38.125	132.45	16.875	2007)
serving ahi tuna
(106	0.4	0.1	8	16.7	0.6	186)
3 tbs creamcheese
(153	15.3	9.6	3.3	1.2	0	129)
4 slices margarita pizza, 1/2 pizza
(700	22	12	28	102	10	1560)
3 tbs ranch
(218	23.1	3.6	0.5	3	0.3	367)
serving margarita mix
(110.00	0.00	0.00	0.00	28.00	0.00	175.00)
=560+140+988.4+106+153+700+218+110
=0+6+18.3+0.4+15.3+22+23.1+0
=0+0+3.3+0.1+9.6+12+3.6+0
=8+0+8+3.3+28+0.5+0
=136+20+132.45+16.7+1.2+102+3+28+
=0+0+16.9+0.6+0+10+0.3+0
=200+60+2007+186+129+1560+367+175
</t>
  </si>
  <si>
    <t>Sweet Earth frozen entrée of pad thai with tofu, 1 serving is 1 pkg</t>
  </si>
  <si>
    <t>Starbucks refrigerated consumer grade carmel machiato, 3 servings per bottle, serving is 12 oz fluid, bottle:</t>
  </si>
  <si>
    <t>Woke up did normal routine around 6 am and got out of bed to clean pet messes, make my coffee, give Growly his meds and feed the babies, then updated this data base and looked up blinks time for my bed time and saw that the outdoor wireless cameras were not synced AGAIN to the module. I went ahead and saved the blink tech support number to my phone and am waiting for them to put it on the network and tell me how to do it, because it seems to only work when they access it. It is SOOOOOOO ANNNoYYYOing to have to keep doing this because they aren't working. I might take them back. Spoke with someone about 30 minutes around 645 am until 715 am, and told me the sync module is fine, but the wireless outdoor cameras' signals are not strong to sync module, so I have to move the wireless router or the same device my roommate has been having problems with and attach the sync module to his room closer to the wifi cameras. Had a sm reg loose BM after ending call with tech support and finishing 2nd cup of coffee. Had another small BM after speaking with the tech support and drinking 3rd cup of coffee or while drinking it. Then took measurements and ate breakfast then showered to get ready for 9 am client in Eastvale.They were nice, she signed up for a 10 pkg MLD session, and the bf said he wants another one this Thursday. I got Growly's meds at the vet he goes to that I ordered 3-4 days ago. They called last night and left a message saying its ready. Then went to RCC to get my Biology book. They gave me the wrong order, a digital card in card board, and I hate digital textbooks, so had to wait in the long line again to either return it or get the right physical used copy for $145 that I already spent. The next cashier said whoever packed the order did it wrong and got me a used one like I ordered. Then went home ate the last two slices of pizza and had a 4th cup of coffee. Then went to work. Had a frozen meal from Albertsons and a 5th cup of coffee that was a carmel machiator 3 serving bottle from refrigerated section of Albertsons the Starbucks brand. The frozen meal was a sweet earth tofu pad thai. I didn't care for it and only ate half of it. Bland flavor like eating Tex Mex and expecting Mexican food. But with Thai food. After work had 2 margaritas but about 1 serving margarita mix, made a pizza and after completing the clients' receipt and SOAP notes and emailing them to them, had 1/4 the pizza with Ranch dressing and went to bed. Had the linens in the dryer before going to bed and did my laundry and spun it before going to bed.</t>
  </si>
  <si>
    <t xml:space="preserve">6 slices pizza margarita 134pizza brand aldi
(1050.00   33.00  18.00  42.00	 153.00	 15.00	2340.00)
6 tbs ranch dressing
(436.00	 46.20	7.20	1.00	6.00	0.60	734.00)
1/2 bowl Sweet Earth pad thai vegan
(175.00	5.50	0.75	4.50	27.50	1.50	285.00)
1/4 bottel Starbucks carmel machiator drink
(142.50	3.00	1.88	5.25	24.00	0.00	75.00)
4 tbs parmesan cheese
(80.00	6.00	4.00	8.00	0.00	0.00	400.00)
1 serving margarita mix
(110.00	0.00	0.00	0.00	28.00	0.00	175.00)
=1050+436+175+142+80+110
=33+46.2+5.5+3+6+0
=18+7.2+0.75+1.88+4+0
=42+1+4.5+5.25+8+0
=153+6+27.5+24+0+28
=15+0.6+1.5+0+0+0
=2340+734+285+75+400+175
</t>
  </si>
  <si>
    <t>soy based veggie burger with grill flavor, EARTH GROWN VEGAN brand Aldi, 1 patty:</t>
  </si>
  <si>
    <t>3/4 pizza margarita 134pizza
(1050.00	33.00	18.00	42.00	153.00	15.00	2340.00)
5 tbs ranch dressing
(436.00	46.20	7.20	1.00	6.00	0.60	734.00)
4 tbs parmesan
(40.00	3.00	2.00	4.00	0.00	0.00	200.00)
1/4 cup mozz
(80.00	5.00	3.50	6.00	1.00	0.00	190.00)
1/2 pickle
(60.00	0.00	0.00	0.00	16.00	2.00	300.00)
1 vegan beef patty
(350	11	1.5	9	55	3	570)
2 slices Dave's Killer BRead
(140.00	2.00	0.00	6.00	26.00	4.00	210.00)
1 serving margarita mix
(110.00	0.00	0.00	0.00	28.00	0.00	175.00)
1/3 cup starbucks prepackaged carmel machiato cold beverage
(190.00	4.00	2.50	7.00	32.00	0.00	100.00)
=1050+436+40+80+60+350+140+110+190
=33+46.2+3+5+0+11+2+0+4
=18+7.2+2+3.5+0+1.5+0+0+2.5
=42+1+4+6+0+0+6+0+7
=153+6+0+1+16+55+26+28+32
=15+0.6+0+0+2+3+4+0+0
=2340+734+200+190+300+570+210+175+100</t>
  </si>
  <si>
    <t xml:space="preserve">Woke up at 530 and got out of bed around 550 am, went to bed 11:50 pm last night. Got 6 hours of sleep, drank some water, had coffee, gave Growly his meds and fed the babies, no messes to clean up. Registered for a microbiology course at Norco College, 4 units with lab, not 5 with the only instructor available, which makes me think out of about 10 in RCC and Norco College she must have a difficult or very stressful class. I might not even need it if I get into the doctor of chiropractic program in Fall. I have a client in the morning and at noon. The morning one is at 9 am and she lives close, but they might be doing road construction or a train might be in the way. The retarded roommate was trimming Goody's butt hair at just before 7 am and had the garbage disposal running 10 minutes or more while doing it that stressed me out, had a small BM after 2nd cup of coffee. He wasn't able to get Growly's butt hair. They need the groomer's but I am busy and so is he, and can't call to book one today because they open at 9 am and don't take calls until then. I will be back in the afternoon before 2 pm and would be able to get them done at that time, but again not able to schedule it because they don't answer calls until 9 am. My knee was swollen after work when updating my database and making SOAP notes before bed when lifting leg up to relieve pressure on LB while standing at computer. I haven't been marking the swollen ankles, because it seems to be the same slightly swollen ankles and nothing really swollen more than normal last few days. Unless it causes me to not be able to flex my foot or put on my shoes, then it will get marked as not swollen ankles, even though there is always some swollen lymphedema there. Just not excessive amounts. Took measurements after having 3 slices of the pizza margarita 134pizza and 4 tbs ranch with 3 tbs parmesan. Actually just 2.25 slices, because I only like the crust and didn't eat the cheese on 3rd slice, gave to Princess. This pizza is too yeasty for them and actually is probably why I weigh 145 pounds. I also have a new appt w someone new referral seems related to new client from yesterday same last name but in Moreno Valley, had to email them to notify of the $20 additional to $60 service cost due to the google drive time saying historically to get to his residence will be 1 hour 10 minutes and back about 40 minutes. They get an included 30 minutes each way. Too much stress to drive further than 30 minutes in traffic. Its CA, so its not that much of an increase. After my massage appointments at 9 am and 12 pm, I was upset about the apps on my phone not working after a Corona police department line called my personal phone to ask for the information for me on the police report I filed last week on the stolen pet meds or the mail delivery person not delivering the package. There was also a silver SUV parked in front of the client's house the whole time and it left after I left a message on option 9 of their menu with the police department asking if their line has something to do with why my phone says I have full internet access with all bars but none of my apps work. I couldn't get any of my apps to work for spotify music to listen to massage spa music or access square scheduler but was able to accept messages and phone calls. After I hung up the lady in the SUV got in her car and left and I checked my music and it worked. I did not like that at all. I have never had that problem at her house. She lives right up the street from a prek school or elementary school and it is the 15th of June and kids should be out of school. But a bunch of cars were outside and a car was blocking the client's house at 12 pm a time I always see her and have been for last few months. I left her house and on the way home I was able to do some grocery shopping for cat food and cleaning supplies for laundry and paper towels, etc, then get my babies in for a dog grooming. While they were there, I got money out the bank to cover it and the roommate said he would put in money to transfer it to my account so did that, he only wanted to put in 100 but I didn't know until after because he usually gives 120. I offered the groomer 40 more than normal bc he was extending his hours to cover their grooming. Then I went to the mailbox after calling to see if the title was there. It has been what feels like 3-4 weeks but the roommate says it has been barely 2 weeks. Right before memorial day weekend started was when I sold it. And its the middle of June, so about 2-3 weeks. The UPS store said I had something from the DMV, so I went and it wasn't the title it was a copy of the registration with the CA seal in the background. I texted the buyer to let him know and he told me I could go to the DMV and give my plates he sent and get the title there. I told him I would do that on my day off on Thursday. I picked up the babies about 545, but waited bc the groomer said bw 5-530. I gave him $200 with the tip to groom them. Usually it is around 165 with tip for all 3 groomed. It was a hot day. The first client's house I was sweating in. The new client tomorrow in Moreno Valley agreed to the $20 additional fee for drive time there and back on top of the $60 so that is a go for tomorrow. Then at home started watching the season 4 episode 3-4 of Hulu's Handsmaid's Tale but its repetitive and the usual torture seens and ways to destroy the main character into giving up her handsmaids. It was losing interest and signed out of that in the middle of episode 4 or so. Went on the news outlets and read some articles and commented on them to facebook while drinking the last serving of margarita mix with tequila then switching to vodka with ice water when that was gone. Had 3 drinks before bed and made a bunch of facebook posts. Looked a little at some of the tableau public server dashboards I had up on allergy meds and the brain glioblastomas, because a client I had recently at work who tipped very well btw, has a sm tumor thats benign on her pituitary gland and also takes allergy meds like zyrtec, allegra, and nasal sprays. I heard from a previous client who's mom died of a glioblastoma that was very healthy had also taken zyrtec and wanted to see if there was anything there in the genes and samples for zyrtec, but only had the other allergy meds on  that dashboard. I will have to look up those dashboards and see. Its on my other lap top. Or github account. For food for the day I ate most of the 3/4 pizza left over with 5 tbs Ranch between breakfast and lunch after dropping dogs off at the groomers and 4 tbs parmesan cheese, and 1/3 bottle of the starbucks carmel machiatto drink, then after finishing my 3rd and last drink for the night had a vegan beef patty from good earth brand at Aldis, with 1/4 cup mozz, 1/2 pickle, and 2 slices of the Dave's Killer bread that is still good and in the fridge. Been there about 2-3 weeks. Those vegan beef patties aren't bad. Went to bed at 10:05 pm according to Blink that was when the lights went out. </t>
  </si>
  <si>
    <t>Woke up at 430 to pee and drink water, went back to bed lying in bed until alarm went off around 530 am. The babies were cuddled up with me with the AC on low. They have less fur now and were cold. They're soft fur after grooming was relaxing and they smell like puppy perfume. I have been drinking more regularly and should stop to give body a break. Will do. I have a client tonight in Moreno Valley at 545 pm, must leave an hour or more before that time. Thursday got the DMV, and need to get the email of the TX massage board to have the CAMTC send my transcripts and letter of licensure proving my good standing. Then pay for it. Busy week before school starts up again on Monday the 21st. Thought our break was 2 weeks but its just 1. Thats ok though. I still haven't received the genetics course grade. Spoke with a rep with the TX licensing for massage therapy and got the email and then emailed CAMTC before work. Had a sm BM that was diarhea after 2nd cup of coffee and when waiting with phone on mute to speak with the rep. Not sure why sick, could be too much yeast in the pizza or the drinks or the high fiber bread with vegan beef patty late last night before bed at 10 pm. Took measurements after doing that and before breakfast at around 7:05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</si>
</sst>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500"/>
  <sheetViews>
    <sheetView workbookViewId="0">
      <pane ySplit="1" topLeftCell="A390" activePane="bottomLeft" state="frozen"/>
      <selection pane="bottomLeft" activeCell="B399" sqref="B399:H399"/>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756</v>
      </c>
      <c r="B350">
        <v>70</v>
      </c>
      <c r="C350">
        <v>1</v>
      </c>
      <c r="D350">
        <v>0</v>
      </c>
      <c r="E350">
        <v>3</v>
      </c>
      <c r="F350">
        <v>13</v>
      </c>
      <c r="G350">
        <v>2</v>
      </c>
      <c r="H350">
        <v>105</v>
      </c>
    </row>
    <row r="351" spans="1:8" x14ac:dyDescent="0.3">
      <c r="A351" s="16" t="s">
        <v>757</v>
      </c>
      <c r="B351" s="17">
        <v>220</v>
      </c>
      <c r="C351" s="17">
        <v>11</v>
      </c>
      <c r="D351" s="17">
        <v>7</v>
      </c>
      <c r="E351" s="17">
        <v>3</v>
      </c>
      <c r="F351" s="17">
        <v>29</v>
      </c>
      <c r="G351" s="17">
        <v>0</v>
      </c>
      <c r="H351" s="17">
        <v>75</v>
      </c>
    </row>
    <row r="352" spans="1:8" x14ac:dyDescent="0.3">
      <c r="A352" s="16" t="s">
        <v>758</v>
      </c>
      <c r="B352">
        <v>220</v>
      </c>
      <c r="C352">
        <v>13</v>
      </c>
      <c r="D352">
        <v>8</v>
      </c>
      <c r="E352">
        <v>3</v>
      </c>
      <c r="F352">
        <v>26</v>
      </c>
      <c r="G352">
        <v>1</v>
      </c>
      <c r="H352">
        <v>35</v>
      </c>
    </row>
    <row r="353" spans="1:8" x14ac:dyDescent="0.3">
      <c r="A353" s="16" t="s">
        <v>759</v>
      </c>
      <c r="B353" s="17">
        <v>230</v>
      </c>
      <c r="C353" s="17">
        <v>9</v>
      </c>
      <c r="D353" s="17">
        <v>2</v>
      </c>
      <c r="E353" s="17">
        <v>9</v>
      </c>
      <c r="F353" s="17">
        <v>40</v>
      </c>
      <c r="G353" s="17">
        <v>5</v>
      </c>
      <c r="H353" s="17">
        <v>580</v>
      </c>
    </row>
    <row r="354" spans="1:8" x14ac:dyDescent="0.3">
      <c r="A354" s="16" t="s">
        <v>760</v>
      </c>
      <c r="B354">
        <v>220</v>
      </c>
      <c r="C354">
        <v>14</v>
      </c>
      <c r="D354">
        <v>8</v>
      </c>
      <c r="E354">
        <v>1</v>
      </c>
      <c r="F354">
        <v>34</v>
      </c>
      <c r="G354">
        <v>0</v>
      </c>
      <c r="H354">
        <v>180</v>
      </c>
    </row>
    <row r="355" spans="1:8" x14ac:dyDescent="0.3">
      <c r="A355" s="16" t="s">
        <v>761</v>
      </c>
      <c r="B355" s="17">
        <v>330</v>
      </c>
      <c r="C355" s="17">
        <v>17</v>
      </c>
      <c r="D355" s="17">
        <v>10</v>
      </c>
      <c r="E355" s="17">
        <v>10</v>
      </c>
      <c r="F355" s="17">
        <v>34</v>
      </c>
      <c r="G355" s="17">
        <v>1</v>
      </c>
      <c r="H355" s="17">
        <v>270</v>
      </c>
    </row>
    <row r="356" spans="1:8" x14ac:dyDescent="0.3">
      <c r="A356" s="16" t="s">
        <v>762</v>
      </c>
      <c r="B356">
        <f>B347/2</f>
        <v>80</v>
      </c>
      <c r="C356">
        <f t="shared" ref="C356:H356" si="87">C347/2</f>
        <v>1</v>
      </c>
      <c r="D356">
        <f t="shared" si="87"/>
        <v>0</v>
      </c>
      <c r="E356">
        <f t="shared" si="87"/>
        <v>1</v>
      </c>
      <c r="F356">
        <f t="shared" si="87"/>
        <v>16</v>
      </c>
      <c r="G356">
        <f t="shared" si="87"/>
        <v>2.5</v>
      </c>
      <c r="H356">
        <f t="shared" si="87"/>
        <v>100</v>
      </c>
    </row>
    <row r="357" spans="1:8" x14ac:dyDescent="0.3">
      <c r="A357" s="16" t="s">
        <v>765</v>
      </c>
      <c r="B357">
        <f>B30*2.5</f>
        <v>75</v>
      </c>
      <c r="C357">
        <f t="shared" ref="C357:H357" si="88">C30*2.5</f>
        <v>0</v>
      </c>
      <c r="D357">
        <f t="shared" si="88"/>
        <v>0</v>
      </c>
      <c r="E357">
        <f t="shared" si="88"/>
        <v>0</v>
      </c>
      <c r="F357">
        <f t="shared" si="88"/>
        <v>20</v>
      </c>
      <c r="G357">
        <f t="shared" si="88"/>
        <v>2.5</v>
      </c>
      <c r="H357">
        <f t="shared" si="88"/>
        <v>375</v>
      </c>
    </row>
    <row r="358" spans="1:8" x14ac:dyDescent="0.3">
      <c r="A358" s="16" t="s">
        <v>769</v>
      </c>
      <c r="B358">
        <v>410</v>
      </c>
      <c r="C358">
        <v>28</v>
      </c>
      <c r="D358">
        <v>13.5</v>
      </c>
      <c r="E358">
        <v>19</v>
      </c>
      <c r="F358">
        <v>19</v>
      </c>
      <c r="G358">
        <v>6</v>
      </c>
      <c r="H358">
        <v>990</v>
      </c>
    </row>
    <row r="359" spans="1:8" x14ac:dyDescent="0.3">
      <c r="A359" s="16" t="s">
        <v>770</v>
      </c>
      <c r="B359">
        <v>290</v>
      </c>
      <c r="C359">
        <v>3.5</v>
      </c>
      <c r="D359">
        <v>0</v>
      </c>
      <c r="E359">
        <v>4</v>
      </c>
      <c r="F359">
        <v>60</v>
      </c>
      <c r="G359">
        <v>7</v>
      </c>
      <c r="H359">
        <v>710</v>
      </c>
    </row>
    <row r="360" spans="1:8" x14ac:dyDescent="0.3">
      <c r="A360" s="16" t="s">
        <v>771</v>
      </c>
      <c r="B360">
        <v>670</v>
      </c>
      <c r="C360">
        <v>26</v>
      </c>
      <c r="D360">
        <v>8</v>
      </c>
      <c r="E360">
        <v>21</v>
      </c>
      <c r="F360">
        <v>88</v>
      </c>
      <c r="G360">
        <v>5</v>
      </c>
      <c r="H360">
        <v>1330</v>
      </c>
    </row>
    <row r="361" spans="1:8" x14ac:dyDescent="0.3">
      <c r="A361" s="16" t="s">
        <v>772</v>
      </c>
      <c r="B361">
        <v>160</v>
      </c>
      <c r="C361">
        <v>6</v>
      </c>
      <c r="D361">
        <v>1</v>
      </c>
      <c r="E361">
        <v>9</v>
      </c>
      <c r="F361">
        <v>19</v>
      </c>
      <c r="G361">
        <v>3</v>
      </c>
      <c r="H361">
        <v>320</v>
      </c>
    </row>
    <row r="362" spans="1:8" x14ac:dyDescent="0.3">
      <c r="A362" s="16" t="s">
        <v>773</v>
      </c>
      <c r="B362">
        <v>150</v>
      </c>
      <c r="C362">
        <v>8</v>
      </c>
      <c r="D362">
        <v>1</v>
      </c>
      <c r="E362">
        <v>16</v>
      </c>
      <c r="F362">
        <v>6</v>
      </c>
      <c r="G362">
        <v>3</v>
      </c>
      <c r="H362">
        <v>400</v>
      </c>
    </row>
    <row r="363" spans="1:8" x14ac:dyDescent="0.3">
      <c r="A363" s="16" t="s">
        <v>775</v>
      </c>
      <c r="B363">
        <v>330</v>
      </c>
      <c r="C363">
        <v>21</v>
      </c>
      <c r="D363">
        <v>12</v>
      </c>
      <c r="E363">
        <v>5</v>
      </c>
      <c r="F363">
        <v>30</v>
      </c>
      <c r="G363">
        <v>2</v>
      </c>
      <c r="H363">
        <v>280</v>
      </c>
    </row>
    <row r="364" spans="1:8" x14ac:dyDescent="0.3">
      <c r="A364" s="16" t="s">
        <v>776</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779</v>
      </c>
      <c r="B365">
        <v>210</v>
      </c>
      <c r="C365">
        <v>6</v>
      </c>
      <c r="D365">
        <v>1</v>
      </c>
      <c r="E365">
        <v>5</v>
      </c>
      <c r="F365">
        <v>32</v>
      </c>
      <c r="G365">
        <v>2</v>
      </c>
      <c r="H365">
        <v>540</v>
      </c>
    </row>
    <row r="366" spans="1:8" x14ac:dyDescent="0.3">
      <c r="A366" s="16" t="s">
        <v>780</v>
      </c>
      <c r="B366">
        <v>180</v>
      </c>
      <c r="C366">
        <v>12</v>
      </c>
      <c r="D366">
        <v>5</v>
      </c>
      <c r="E366">
        <v>4</v>
      </c>
      <c r="F366">
        <v>14</v>
      </c>
      <c r="G366">
        <v>2</v>
      </c>
      <c r="H366">
        <v>20</v>
      </c>
    </row>
    <row r="367" spans="1:8" x14ac:dyDescent="0.3">
      <c r="A367" s="16" t="s">
        <v>781</v>
      </c>
      <c r="B367">
        <v>170</v>
      </c>
      <c r="C367">
        <v>2</v>
      </c>
      <c r="D367">
        <v>0</v>
      </c>
      <c r="E367">
        <v>2</v>
      </c>
      <c r="F367">
        <v>37</v>
      </c>
      <c r="G367">
        <v>4</v>
      </c>
      <c r="H367">
        <v>340</v>
      </c>
    </row>
    <row r="368" spans="1:8" x14ac:dyDescent="0.3">
      <c r="A368" s="16" t="s">
        <v>782</v>
      </c>
      <c r="B368">
        <v>20</v>
      </c>
      <c r="C368">
        <v>0</v>
      </c>
      <c r="D368">
        <v>0</v>
      </c>
      <c r="E368">
        <v>0</v>
      </c>
      <c r="F368">
        <v>0</v>
      </c>
      <c r="G368">
        <v>0</v>
      </c>
      <c r="H368">
        <v>200</v>
      </c>
    </row>
    <row r="369" spans="1:9" x14ac:dyDescent="0.3">
      <c r="A369" s="16" t="s">
        <v>785</v>
      </c>
      <c r="B369">
        <v>105</v>
      </c>
      <c r="C369">
        <v>0</v>
      </c>
      <c r="D369">
        <v>0</v>
      </c>
      <c r="E369">
        <v>0</v>
      </c>
      <c r="F369">
        <v>27</v>
      </c>
      <c r="G369">
        <v>0</v>
      </c>
      <c r="H369">
        <v>260</v>
      </c>
    </row>
    <row r="370" spans="1:9" x14ac:dyDescent="0.3">
      <c r="A370" s="16" t="s">
        <v>787</v>
      </c>
      <c r="B370" s="17">
        <v>70</v>
      </c>
      <c r="C370" s="17">
        <v>2.5</v>
      </c>
      <c r="D370" s="17">
        <v>0</v>
      </c>
      <c r="E370" s="17">
        <v>10</v>
      </c>
      <c r="F370" s="17">
        <v>4</v>
      </c>
      <c r="G370" s="17">
        <v>3</v>
      </c>
      <c r="H370" s="17">
        <v>210</v>
      </c>
      <c r="I370" s="17"/>
    </row>
    <row r="371" spans="1:9" x14ac:dyDescent="0.3">
      <c r="A371" s="16" t="s">
        <v>788</v>
      </c>
      <c r="B371">
        <v>110</v>
      </c>
      <c r="C371">
        <v>4.5</v>
      </c>
      <c r="D371">
        <v>0.5</v>
      </c>
      <c r="E371">
        <v>11</v>
      </c>
      <c r="F371">
        <v>9</v>
      </c>
      <c r="G371">
        <v>4</v>
      </c>
      <c r="H371">
        <v>390</v>
      </c>
    </row>
    <row r="372" spans="1:9" x14ac:dyDescent="0.3">
      <c r="A372" s="16" t="s">
        <v>793</v>
      </c>
      <c r="B372" s="17">
        <v>90</v>
      </c>
      <c r="C372" s="17">
        <v>2.5</v>
      </c>
      <c r="D372" s="17">
        <v>0.5</v>
      </c>
      <c r="E372" s="17">
        <v>2</v>
      </c>
      <c r="F372" s="17">
        <v>10</v>
      </c>
      <c r="G372" s="17">
        <v>2</v>
      </c>
      <c r="H372" s="17">
        <v>510</v>
      </c>
    </row>
    <row r="373" spans="1:9" x14ac:dyDescent="0.3">
      <c r="A373" s="16" t="s">
        <v>794</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795</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797</v>
      </c>
      <c r="B375">
        <v>630</v>
      </c>
      <c r="C375">
        <v>22</v>
      </c>
      <c r="D375">
        <v>7</v>
      </c>
      <c r="E375">
        <v>20</v>
      </c>
      <c r="F375">
        <v>86</v>
      </c>
      <c r="G375">
        <v>6</v>
      </c>
      <c r="H375">
        <v>1390</v>
      </c>
    </row>
    <row r="376" spans="1:9" x14ac:dyDescent="0.3">
      <c r="A376" s="16" t="s">
        <v>802</v>
      </c>
      <c r="B376">
        <v>218</v>
      </c>
      <c r="C376">
        <v>23.1</v>
      </c>
      <c r="D376">
        <v>3.6</v>
      </c>
      <c r="E376">
        <v>0.5</v>
      </c>
      <c r="F376">
        <v>3</v>
      </c>
      <c r="G376">
        <v>0.3</v>
      </c>
      <c r="H376">
        <v>367</v>
      </c>
    </row>
    <row r="377" spans="1:9" x14ac:dyDescent="0.3">
      <c r="A377" s="16" t="s">
        <v>798</v>
      </c>
      <c r="B377">
        <v>50</v>
      </c>
      <c r="C377">
        <v>0.5</v>
      </c>
      <c r="D377">
        <v>0</v>
      </c>
      <c r="E377">
        <v>0</v>
      </c>
      <c r="F377">
        <v>11</v>
      </c>
      <c r="G377">
        <v>0</v>
      </c>
      <c r="H377">
        <v>25</v>
      </c>
    </row>
    <row r="378" spans="1:9" x14ac:dyDescent="0.3">
      <c r="A378" s="16" t="s">
        <v>801</v>
      </c>
      <c r="B378">
        <v>300</v>
      </c>
      <c r="C378">
        <v>10</v>
      </c>
      <c r="D378">
        <v>5</v>
      </c>
      <c r="E378">
        <v>16</v>
      </c>
      <c r="F378">
        <v>37</v>
      </c>
      <c r="G378">
        <v>1</v>
      </c>
      <c r="H378">
        <v>700</v>
      </c>
    </row>
    <row r="379" spans="1:9" x14ac:dyDescent="0.3">
      <c r="A379" s="16" t="s">
        <v>803</v>
      </c>
      <c r="B379">
        <v>180</v>
      </c>
      <c r="C379">
        <v>5</v>
      </c>
      <c r="D379">
        <v>2.5</v>
      </c>
      <c r="E379">
        <v>8</v>
      </c>
      <c r="F379">
        <v>25</v>
      </c>
      <c r="G379">
        <v>4</v>
      </c>
      <c r="H379">
        <v>310</v>
      </c>
    </row>
    <row r="380" spans="1:9" x14ac:dyDescent="0.3">
      <c r="A380" s="16" t="s">
        <v>804</v>
      </c>
      <c r="B380">
        <v>80</v>
      </c>
      <c r="C380">
        <v>4</v>
      </c>
      <c r="D380">
        <v>0</v>
      </c>
      <c r="E380">
        <v>0</v>
      </c>
      <c r="F380">
        <v>8</v>
      </c>
      <c r="G380">
        <v>0</v>
      </c>
      <c r="H380">
        <v>0</v>
      </c>
    </row>
    <row r="381" spans="1:9" x14ac:dyDescent="0.3">
      <c r="A381" s="16" t="s">
        <v>806</v>
      </c>
      <c r="B381">
        <v>150</v>
      </c>
      <c r="C381">
        <v>9</v>
      </c>
      <c r="D381">
        <v>5</v>
      </c>
      <c r="E381">
        <v>2</v>
      </c>
      <c r="F381">
        <v>17</v>
      </c>
      <c r="G381">
        <v>1</v>
      </c>
      <c r="H381">
        <v>50</v>
      </c>
    </row>
    <row r="382" spans="1:9" x14ac:dyDescent="0.3">
      <c r="A382" s="16" t="s">
        <v>808</v>
      </c>
      <c r="B382" s="17">
        <v>110</v>
      </c>
      <c r="C382" s="17">
        <v>0</v>
      </c>
      <c r="D382" s="17">
        <v>0</v>
      </c>
      <c r="E382" s="17">
        <v>0</v>
      </c>
      <c r="F382" s="17">
        <v>28</v>
      </c>
      <c r="G382" s="17">
        <v>0</v>
      </c>
      <c r="H382" s="17">
        <v>175</v>
      </c>
    </row>
    <row r="383" spans="1:9" x14ac:dyDescent="0.3">
      <c r="A383" s="16" t="s">
        <v>809</v>
      </c>
      <c r="B383">
        <v>100</v>
      </c>
      <c r="C383">
        <v>0</v>
      </c>
      <c r="D383">
        <v>0</v>
      </c>
      <c r="E383">
        <v>25</v>
      </c>
      <c r="F383">
        <v>0</v>
      </c>
      <c r="G383">
        <v>0</v>
      </c>
      <c r="H383">
        <v>150</v>
      </c>
    </row>
    <row r="384" spans="1:9" x14ac:dyDescent="0.3">
      <c r="A384" s="16" t="s">
        <v>810</v>
      </c>
      <c r="B384">
        <v>574</v>
      </c>
      <c r="C384">
        <v>29.6</v>
      </c>
      <c r="D384">
        <v>13.1</v>
      </c>
      <c r="E384">
        <v>26.8</v>
      </c>
      <c r="F384">
        <v>50.2</v>
      </c>
      <c r="G384">
        <v>3.8</v>
      </c>
      <c r="H384">
        <v>1098</v>
      </c>
    </row>
    <row r="385" spans="1:8" x14ac:dyDescent="0.3">
      <c r="A385" s="16" t="s">
        <v>811</v>
      </c>
      <c r="B385">
        <v>20</v>
      </c>
      <c r="C385">
        <v>0</v>
      </c>
      <c r="D385">
        <v>0</v>
      </c>
      <c r="E385">
        <v>2</v>
      </c>
      <c r="F385">
        <v>4</v>
      </c>
      <c r="G385">
        <v>3</v>
      </c>
      <c r="H385">
        <v>20</v>
      </c>
    </row>
    <row r="386" spans="1:8" x14ac:dyDescent="0.3">
      <c r="A386" s="16" t="s">
        <v>815</v>
      </c>
      <c r="B386">
        <v>70</v>
      </c>
      <c r="C386">
        <v>1.5</v>
      </c>
      <c r="D386">
        <v>1</v>
      </c>
      <c r="E386">
        <v>3</v>
      </c>
      <c r="F386">
        <v>13</v>
      </c>
      <c r="G386">
        <v>0</v>
      </c>
      <c r="H386">
        <v>45</v>
      </c>
    </row>
    <row r="387" spans="1:8" x14ac:dyDescent="0.3">
      <c r="A387" s="16" t="s">
        <v>816</v>
      </c>
      <c r="B387">
        <v>310</v>
      </c>
      <c r="C387">
        <v>9</v>
      </c>
      <c r="D387">
        <v>4.5</v>
      </c>
      <c r="E387">
        <v>14</v>
      </c>
      <c r="F387">
        <v>42</v>
      </c>
      <c r="G387">
        <v>2</v>
      </c>
      <c r="H387">
        <v>680</v>
      </c>
    </row>
    <row r="388" spans="1:8" x14ac:dyDescent="0.3">
      <c r="A388" s="16" t="s">
        <v>817</v>
      </c>
      <c r="B388">
        <v>250</v>
      </c>
      <c r="C388">
        <v>5</v>
      </c>
      <c r="D388">
        <v>2.5</v>
      </c>
      <c r="E388">
        <v>10</v>
      </c>
      <c r="F388">
        <v>42</v>
      </c>
      <c r="G388">
        <v>1</v>
      </c>
      <c r="H388">
        <v>340</v>
      </c>
    </row>
    <row r="389" spans="1:8" x14ac:dyDescent="0.3">
      <c r="A389" s="16" t="s">
        <v>818</v>
      </c>
      <c r="B389">
        <v>140</v>
      </c>
      <c r="C389">
        <v>4</v>
      </c>
      <c r="D389">
        <v>1</v>
      </c>
      <c r="E389">
        <v>3</v>
      </c>
      <c r="F389">
        <v>22</v>
      </c>
      <c r="G389">
        <v>1</v>
      </c>
      <c r="H389">
        <v>240</v>
      </c>
    </row>
    <row r="390" spans="1:8" x14ac:dyDescent="0.3">
      <c r="A390" s="16" t="s">
        <v>819</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823</v>
      </c>
      <c r="B391" s="17">
        <v>70</v>
      </c>
      <c r="C391" s="17">
        <v>0</v>
      </c>
      <c r="D391" s="17">
        <v>0</v>
      </c>
      <c r="E391" s="17">
        <v>1</v>
      </c>
      <c r="F391" s="17">
        <v>17</v>
      </c>
      <c r="G391" s="17">
        <v>0</v>
      </c>
      <c r="H391" s="17">
        <v>25</v>
      </c>
    </row>
    <row r="392" spans="1:8" x14ac:dyDescent="0.3">
      <c r="A392" s="16" t="s">
        <v>830</v>
      </c>
      <c r="B392">
        <f>3*190</f>
        <v>570</v>
      </c>
      <c r="C392">
        <f>3*4.5</f>
        <v>13.5</v>
      </c>
      <c r="D392">
        <f>3*2</f>
        <v>6</v>
      </c>
      <c r="E392">
        <f>3*11</f>
        <v>33</v>
      </c>
      <c r="F392">
        <f>3*24</f>
        <v>72</v>
      </c>
      <c r="G392">
        <f>3*1</f>
        <v>3</v>
      </c>
      <c r="H392">
        <f>3*430</f>
        <v>1290</v>
      </c>
    </row>
    <row r="393" spans="1:8" x14ac:dyDescent="0.3">
      <c r="A393" s="16" t="s">
        <v>833</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834</v>
      </c>
      <c r="B394" s="17">
        <v>190</v>
      </c>
      <c r="C394" s="17">
        <v>10</v>
      </c>
      <c r="D394" s="17">
        <v>6</v>
      </c>
      <c r="E394" s="17">
        <v>7</v>
      </c>
      <c r="F394" s="17">
        <v>34</v>
      </c>
      <c r="G394" s="17">
        <v>0</v>
      </c>
      <c r="H394" s="17">
        <v>15</v>
      </c>
    </row>
    <row r="395" spans="1:8" x14ac:dyDescent="0.3">
      <c r="A395" s="16" t="s">
        <v>838</v>
      </c>
      <c r="B395">
        <v>350</v>
      </c>
      <c r="C395">
        <v>11</v>
      </c>
      <c r="D395">
        <v>6</v>
      </c>
      <c r="E395">
        <v>14</v>
      </c>
      <c r="F395">
        <v>51</v>
      </c>
      <c r="G395">
        <v>5</v>
      </c>
      <c r="H395">
        <v>780</v>
      </c>
    </row>
    <row r="396" spans="1:8" x14ac:dyDescent="0.3">
      <c r="A396" s="16" t="s">
        <v>840</v>
      </c>
      <c r="B396">
        <v>350</v>
      </c>
      <c r="C396">
        <v>11</v>
      </c>
      <c r="D396">
        <v>1.5</v>
      </c>
      <c r="E396">
        <v>9</v>
      </c>
      <c r="F396">
        <v>55</v>
      </c>
      <c r="G396">
        <v>3</v>
      </c>
      <c r="H396">
        <v>570</v>
      </c>
    </row>
    <row r="397" spans="1:8" x14ac:dyDescent="0.3">
      <c r="A397" s="16" t="s">
        <v>841</v>
      </c>
      <c r="B397">
        <f>190*3</f>
        <v>570</v>
      </c>
      <c r="C397">
        <f>4*3</f>
        <v>12</v>
      </c>
      <c r="D397">
        <f>2.5*3</f>
        <v>7.5</v>
      </c>
      <c r="E397">
        <f>7*3</f>
        <v>21</v>
      </c>
      <c r="F397">
        <f>32*3</f>
        <v>96</v>
      </c>
      <c r="G397">
        <f>0*3</f>
        <v>0</v>
      </c>
      <c r="H397">
        <f>100*3</f>
        <v>300</v>
      </c>
    </row>
    <row r="398" spans="1:8" x14ac:dyDescent="0.3">
      <c r="A398" s="16" t="s">
        <v>844</v>
      </c>
      <c r="B398" s="17">
        <v>100</v>
      </c>
      <c r="C398" s="17">
        <v>1</v>
      </c>
      <c r="D398" s="17">
        <v>0</v>
      </c>
      <c r="E398" s="17">
        <v>16</v>
      </c>
      <c r="F398" s="17">
        <v>6</v>
      </c>
      <c r="G398" s="17">
        <v>4</v>
      </c>
      <c r="H398" s="17">
        <v>320</v>
      </c>
    </row>
    <row r="399" spans="1:8" x14ac:dyDescent="0.3">
      <c r="B399" s="17">
        <f>B30*2</f>
        <v>60</v>
      </c>
      <c r="C399" s="17">
        <f t="shared" ref="C399:H399" si="94">C30*2</f>
        <v>0</v>
      </c>
      <c r="D399" s="17">
        <f t="shared" si="94"/>
        <v>0</v>
      </c>
      <c r="E399" s="17">
        <f t="shared" si="94"/>
        <v>0</v>
      </c>
      <c r="F399" s="17">
        <f t="shared" si="94"/>
        <v>16</v>
      </c>
      <c r="G399" s="17">
        <f t="shared" si="94"/>
        <v>2</v>
      </c>
      <c r="H399" s="17">
        <f t="shared" si="94"/>
        <v>300</v>
      </c>
    </row>
    <row r="400" spans="1:8" x14ac:dyDescent="0.3">
      <c r="B400" s="17"/>
      <c r="C400" s="17"/>
      <c r="D400" s="17"/>
      <c r="E400" s="17"/>
      <c r="F400" s="17"/>
      <c r="G400" s="17"/>
      <c r="H400" s="17"/>
    </row>
    <row r="401" spans="2:8" x14ac:dyDescent="0.3">
      <c r="B401" s="17"/>
      <c r="C401" s="17"/>
      <c r="D401" s="17"/>
      <c r="E401" s="17"/>
      <c r="F401" s="17"/>
      <c r="G401" s="17"/>
      <c r="H401" s="17"/>
    </row>
    <row r="402" spans="2:8" x14ac:dyDescent="0.3">
      <c r="B402" s="17"/>
      <c r="C402" s="17"/>
      <c r="D402" s="17"/>
      <c r="E402" s="17"/>
      <c r="F402" s="17"/>
      <c r="G402" s="17"/>
      <c r="H402" s="17"/>
    </row>
    <row r="403" spans="2:8" x14ac:dyDescent="0.3">
      <c r="B403" s="17"/>
      <c r="C403" s="17"/>
      <c r="D403" s="17"/>
      <c r="E403" s="17"/>
      <c r="F403" s="17"/>
      <c r="G403" s="17"/>
      <c r="H403" s="17"/>
    </row>
    <row r="404" spans="2:8" x14ac:dyDescent="0.3">
      <c r="B404" s="17"/>
      <c r="C404" s="17"/>
      <c r="D404" s="17"/>
      <c r="E404" s="17"/>
      <c r="F404" s="17"/>
      <c r="G404" s="17"/>
      <c r="H404" s="17"/>
    </row>
    <row r="405" spans="2:8" x14ac:dyDescent="0.3">
      <c r="B405" s="17"/>
      <c r="C405" s="17"/>
      <c r="D405" s="17"/>
      <c r="E405" s="17"/>
      <c r="F405" s="17"/>
      <c r="G405" s="17"/>
      <c r="H405" s="17"/>
    </row>
    <row r="406" spans="2:8" x14ac:dyDescent="0.3">
      <c r="B406" s="17"/>
      <c r="C406" s="17"/>
      <c r="D406" s="17"/>
      <c r="E406" s="17"/>
      <c r="F406" s="17"/>
      <c r="G406" s="17"/>
      <c r="H406" s="17"/>
    </row>
    <row r="407" spans="2:8" x14ac:dyDescent="0.3">
      <c r="B407" s="17"/>
      <c r="C407" s="17"/>
      <c r="D407" s="17"/>
      <c r="E407" s="17"/>
      <c r="F407" s="17"/>
      <c r="G407" s="17"/>
      <c r="H407" s="17"/>
    </row>
    <row r="408" spans="2:8" x14ac:dyDescent="0.3">
      <c r="B408" s="17"/>
      <c r="C408" s="17"/>
      <c r="D408" s="17"/>
      <c r="E408" s="17"/>
      <c r="F408" s="17"/>
      <c r="G408" s="17"/>
      <c r="H408" s="17"/>
    </row>
    <row r="409" spans="2:8" x14ac:dyDescent="0.3">
      <c r="B409" s="17"/>
      <c r="C409" s="17"/>
      <c r="D409" s="17"/>
      <c r="E409" s="17"/>
      <c r="F409" s="17"/>
      <c r="G409" s="17"/>
      <c r="H409" s="17"/>
    </row>
    <row r="410" spans="2:8" x14ac:dyDescent="0.3">
      <c r="B410" s="17"/>
      <c r="C410" s="17"/>
      <c r="D410" s="17"/>
      <c r="E410" s="17"/>
      <c r="F410" s="17"/>
      <c r="G410" s="17"/>
      <c r="H410" s="17"/>
    </row>
    <row r="411" spans="2:8" x14ac:dyDescent="0.3">
      <c r="B411" s="17"/>
      <c r="C411" s="17"/>
      <c r="D411" s="17"/>
      <c r="E411" s="17"/>
      <c r="F411" s="17"/>
      <c r="G411" s="17"/>
      <c r="H411" s="17"/>
    </row>
    <row r="412" spans="2:8" x14ac:dyDescent="0.3">
      <c r="B412" s="17"/>
      <c r="C412" s="17"/>
      <c r="D412" s="17"/>
      <c r="E412" s="17"/>
      <c r="F412" s="17"/>
      <c r="G412" s="17"/>
      <c r="H412" s="17"/>
    </row>
    <row r="413" spans="2:8" x14ac:dyDescent="0.3">
      <c r="B413" s="17"/>
      <c r="C413" s="17"/>
      <c r="D413" s="17"/>
      <c r="E413" s="17"/>
      <c r="F413" s="17"/>
      <c r="G413" s="17"/>
      <c r="H413" s="17"/>
    </row>
    <row r="414" spans="2:8" x14ac:dyDescent="0.3">
      <c r="B414" s="17"/>
      <c r="C414" s="17"/>
      <c r="D414" s="17"/>
      <c r="E414" s="17"/>
      <c r="F414" s="17"/>
      <c r="G414" s="17"/>
      <c r="H414" s="17"/>
    </row>
    <row r="415" spans="2:8" x14ac:dyDescent="0.3">
      <c r="B415" s="17"/>
      <c r="C415" s="17"/>
      <c r="D415" s="17"/>
      <c r="E415" s="17"/>
      <c r="F415" s="17"/>
      <c r="G415" s="17"/>
      <c r="H415" s="17"/>
    </row>
    <row r="416" spans="2:8" x14ac:dyDescent="0.3">
      <c r="B416" s="17"/>
      <c r="C416" s="17"/>
      <c r="D416" s="17"/>
      <c r="E416" s="17"/>
      <c r="F416" s="17"/>
      <c r="G416" s="17"/>
      <c r="H416" s="17"/>
    </row>
    <row r="417" spans="2:8" x14ac:dyDescent="0.3">
      <c r="B417" s="17"/>
      <c r="C417" s="17"/>
      <c r="D417" s="17"/>
      <c r="E417" s="17"/>
      <c r="F417" s="17"/>
      <c r="G417" s="17"/>
      <c r="H417" s="17"/>
    </row>
    <row r="418" spans="2:8" x14ac:dyDescent="0.3">
      <c r="B418" s="17"/>
      <c r="C418" s="17"/>
      <c r="D418" s="17"/>
      <c r="E418" s="17"/>
      <c r="F418" s="17"/>
      <c r="G418" s="17"/>
      <c r="H418" s="17"/>
    </row>
    <row r="419" spans="2:8" x14ac:dyDescent="0.3">
      <c r="B419" s="17"/>
      <c r="C419" s="17"/>
      <c r="D419" s="17"/>
      <c r="E419" s="17"/>
      <c r="F419" s="17"/>
      <c r="G419" s="17"/>
      <c r="H419" s="17"/>
    </row>
    <row r="420" spans="2:8" x14ac:dyDescent="0.3">
      <c r="B420" s="17"/>
      <c r="C420" s="17"/>
      <c r="D420" s="17"/>
      <c r="E420" s="17"/>
      <c r="F420" s="17"/>
      <c r="G420" s="17"/>
      <c r="H420" s="17"/>
    </row>
    <row r="421" spans="2:8" x14ac:dyDescent="0.3">
      <c r="B421" s="17"/>
      <c r="C421" s="17"/>
      <c r="D421" s="17"/>
      <c r="E421" s="17"/>
      <c r="F421" s="17"/>
      <c r="G421" s="17"/>
      <c r="H421" s="17"/>
    </row>
    <row r="422" spans="2:8" x14ac:dyDescent="0.3">
      <c r="B422" s="17"/>
      <c r="C422" s="17"/>
      <c r="D422" s="17"/>
      <c r="E422" s="17"/>
      <c r="F422" s="17"/>
      <c r="G422" s="17"/>
      <c r="H422" s="17"/>
    </row>
    <row r="423" spans="2:8" x14ac:dyDescent="0.3">
      <c r="B423" s="17"/>
      <c r="C423" s="17"/>
      <c r="D423" s="17"/>
      <c r="E423" s="17"/>
      <c r="F423" s="17"/>
      <c r="G423" s="17"/>
      <c r="H423" s="17"/>
    </row>
    <row r="424" spans="2:8" x14ac:dyDescent="0.3">
      <c r="B424" s="17"/>
      <c r="C424" s="17"/>
      <c r="D424" s="17"/>
      <c r="E424" s="17"/>
      <c r="F424" s="17"/>
      <c r="G424" s="17"/>
      <c r="H424" s="17"/>
    </row>
    <row r="425" spans="2:8" x14ac:dyDescent="0.3">
      <c r="B425" s="17"/>
      <c r="C425" s="17"/>
      <c r="D425" s="17"/>
      <c r="E425" s="17"/>
      <c r="F425" s="17"/>
      <c r="G425" s="17"/>
      <c r="H425" s="17"/>
    </row>
    <row r="426" spans="2:8" x14ac:dyDescent="0.3">
      <c r="B426" s="17"/>
      <c r="C426" s="17"/>
      <c r="D426" s="17"/>
      <c r="E426" s="17"/>
      <c r="F426" s="17"/>
      <c r="G426" s="17"/>
      <c r="H426" s="17"/>
    </row>
    <row r="427" spans="2:8" x14ac:dyDescent="0.3">
      <c r="B427" s="17"/>
      <c r="C427" s="17"/>
      <c r="D427" s="17"/>
      <c r="E427" s="17"/>
      <c r="F427" s="17"/>
      <c r="G427" s="17"/>
      <c r="H427" s="17"/>
    </row>
    <row r="428" spans="2:8" x14ac:dyDescent="0.3">
      <c r="B428" s="17"/>
      <c r="C428" s="17"/>
      <c r="D428" s="17"/>
      <c r="E428" s="17"/>
      <c r="F428" s="17"/>
      <c r="G428" s="17"/>
      <c r="H428" s="17"/>
    </row>
    <row r="429" spans="2:8" x14ac:dyDescent="0.3">
      <c r="B429" s="17"/>
      <c r="C429" s="17"/>
      <c r="D429" s="17"/>
      <c r="E429" s="17"/>
      <c r="F429" s="17"/>
      <c r="G429" s="17"/>
      <c r="H429" s="17"/>
    </row>
    <row r="430" spans="2:8" x14ac:dyDescent="0.3">
      <c r="B430" s="17"/>
      <c r="C430" s="17"/>
      <c r="D430" s="17"/>
      <c r="E430" s="17"/>
      <c r="F430" s="17"/>
      <c r="G430" s="17"/>
      <c r="H430" s="17"/>
    </row>
    <row r="431" spans="2:8" x14ac:dyDescent="0.3">
      <c r="B431" s="17"/>
      <c r="C431" s="17"/>
      <c r="D431" s="17"/>
      <c r="E431" s="17"/>
      <c r="F431" s="17"/>
      <c r="G431" s="17"/>
      <c r="H431" s="17"/>
    </row>
    <row r="432" spans="2:8" x14ac:dyDescent="0.3">
      <c r="B432" s="17"/>
      <c r="C432" s="17"/>
      <c r="D432" s="17"/>
      <c r="E432" s="17"/>
      <c r="F432" s="17"/>
      <c r="G432" s="17"/>
      <c r="H432" s="17"/>
    </row>
    <row r="433" spans="2:8" x14ac:dyDescent="0.3">
      <c r="B433" s="17"/>
      <c r="C433" s="17"/>
      <c r="D433" s="17"/>
      <c r="E433" s="17"/>
      <c r="F433" s="17"/>
      <c r="G433" s="17"/>
      <c r="H433" s="17"/>
    </row>
    <row r="434" spans="2:8" x14ac:dyDescent="0.3">
      <c r="B434" s="17"/>
      <c r="C434" s="17"/>
      <c r="D434" s="17"/>
      <c r="E434" s="17"/>
      <c r="F434" s="17"/>
      <c r="G434" s="17"/>
      <c r="H434" s="17"/>
    </row>
    <row r="435" spans="2:8" x14ac:dyDescent="0.3">
      <c r="B435" s="17"/>
      <c r="C435" s="17"/>
      <c r="D435" s="17"/>
      <c r="E435" s="17"/>
      <c r="F435" s="17"/>
      <c r="G435" s="17"/>
      <c r="H435" s="17"/>
    </row>
    <row r="436" spans="2:8" x14ac:dyDescent="0.3">
      <c r="B436" s="17"/>
      <c r="C436" s="17"/>
      <c r="D436" s="17"/>
      <c r="E436" s="17"/>
      <c r="F436" s="17"/>
      <c r="G436" s="17"/>
      <c r="H436" s="17"/>
    </row>
    <row r="437" spans="2:8" x14ac:dyDescent="0.3">
      <c r="B437" s="17"/>
      <c r="C437" s="17"/>
      <c r="D437" s="17"/>
      <c r="E437" s="17"/>
      <c r="F437" s="17"/>
      <c r="G437" s="17"/>
      <c r="H437" s="17"/>
    </row>
    <row r="438" spans="2:8" x14ac:dyDescent="0.3">
      <c r="B438" s="17"/>
      <c r="C438" s="17"/>
      <c r="D438" s="17"/>
      <c r="E438" s="17"/>
      <c r="F438" s="17"/>
      <c r="G438" s="17"/>
      <c r="H438" s="17"/>
    </row>
    <row r="439" spans="2:8" x14ac:dyDescent="0.3">
      <c r="B439" s="17"/>
      <c r="C439" s="17"/>
      <c r="D439" s="17"/>
      <c r="E439" s="17"/>
      <c r="F439" s="17"/>
      <c r="G439" s="17"/>
      <c r="H439" s="17"/>
    </row>
    <row r="440" spans="2:8" x14ac:dyDescent="0.3">
      <c r="B440" s="17"/>
      <c r="C440" s="17"/>
      <c r="D440" s="17"/>
      <c r="E440" s="17"/>
      <c r="F440" s="17"/>
      <c r="G440" s="17"/>
      <c r="H440" s="17"/>
    </row>
    <row r="441" spans="2:8" x14ac:dyDescent="0.3">
      <c r="B441" s="17"/>
      <c r="C441" s="17"/>
      <c r="D441" s="17"/>
      <c r="E441" s="17"/>
      <c r="F441" s="17"/>
      <c r="G441" s="17"/>
      <c r="H441" s="17"/>
    </row>
    <row r="442" spans="2:8" x14ac:dyDescent="0.3">
      <c r="B442" s="17"/>
      <c r="C442" s="17"/>
      <c r="D442" s="17"/>
      <c r="E442" s="17"/>
      <c r="F442" s="17"/>
      <c r="G442" s="17"/>
      <c r="H442" s="17"/>
    </row>
    <row r="443" spans="2:8" x14ac:dyDescent="0.3">
      <c r="B443" s="17"/>
      <c r="C443" s="17"/>
      <c r="D443" s="17"/>
      <c r="E443" s="17"/>
      <c r="F443" s="17"/>
      <c r="G443" s="17"/>
      <c r="H443" s="17"/>
    </row>
    <row r="444" spans="2:8" x14ac:dyDescent="0.3">
      <c r="B444" s="17"/>
      <c r="C444" s="17"/>
      <c r="D444" s="17"/>
      <c r="E444" s="17"/>
      <c r="F444" s="17"/>
      <c r="G444" s="17"/>
      <c r="H444" s="17"/>
    </row>
    <row r="445" spans="2:8" x14ac:dyDescent="0.3">
      <c r="B445" s="17"/>
      <c r="C445" s="17"/>
      <c r="D445" s="17"/>
      <c r="E445" s="17"/>
      <c r="F445" s="17"/>
      <c r="G445" s="17"/>
      <c r="H445" s="17"/>
    </row>
    <row r="446" spans="2:8" x14ac:dyDescent="0.3">
      <c r="B446" s="17"/>
      <c r="C446" s="17"/>
      <c r="D446" s="17"/>
      <c r="E446" s="17"/>
      <c r="F446" s="17"/>
      <c r="G446" s="17"/>
      <c r="H446" s="17"/>
    </row>
    <row r="447" spans="2:8" x14ac:dyDescent="0.3">
      <c r="B447" s="17"/>
      <c r="C447" s="17"/>
      <c r="D447" s="17"/>
      <c r="E447" s="17"/>
      <c r="F447" s="17"/>
      <c r="G447" s="17"/>
      <c r="H447" s="17"/>
    </row>
    <row r="448" spans="2:8" x14ac:dyDescent="0.3">
      <c r="B448" s="17"/>
      <c r="C448" s="17"/>
      <c r="D448" s="17"/>
      <c r="E448" s="17"/>
      <c r="F448" s="17"/>
      <c r="G448" s="17"/>
      <c r="H448" s="17"/>
    </row>
    <row r="449" spans="2:8" x14ac:dyDescent="0.3">
      <c r="B449" s="17"/>
      <c r="C449" s="17"/>
      <c r="D449" s="17"/>
      <c r="E449" s="17"/>
      <c r="F449" s="17"/>
      <c r="G449" s="17"/>
      <c r="H449" s="17"/>
    </row>
    <row r="450" spans="2:8" x14ac:dyDescent="0.3">
      <c r="B450" s="17"/>
      <c r="C450" s="17"/>
      <c r="D450" s="17"/>
      <c r="E450" s="17"/>
      <c r="F450" s="17"/>
      <c r="G450" s="17"/>
      <c r="H450" s="17"/>
    </row>
    <row r="451" spans="2:8" x14ac:dyDescent="0.3">
      <c r="B451" s="17"/>
      <c r="C451" s="17"/>
      <c r="D451" s="17"/>
      <c r="E451" s="17"/>
      <c r="F451" s="17"/>
      <c r="G451" s="17"/>
      <c r="H451" s="17"/>
    </row>
    <row r="452" spans="2:8" x14ac:dyDescent="0.3">
      <c r="B452" s="17"/>
      <c r="C452" s="17"/>
      <c r="D452" s="17"/>
      <c r="E452" s="17"/>
      <c r="F452" s="17"/>
      <c r="G452" s="17"/>
      <c r="H452" s="17"/>
    </row>
    <row r="453" spans="2:8" x14ac:dyDescent="0.3">
      <c r="B453" s="17"/>
      <c r="C453" s="17"/>
      <c r="D453" s="17"/>
      <c r="E453" s="17"/>
      <c r="F453" s="17"/>
      <c r="G453" s="17"/>
      <c r="H453" s="17"/>
    </row>
    <row r="454" spans="2:8" x14ac:dyDescent="0.3">
      <c r="B454" s="17"/>
      <c r="C454" s="17"/>
      <c r="D454" s="17"/>
      <c r="E454" s="17"/>
      <c r="F454" s="17"/>
      <c r="G454" s="17"/>
      <c r="H454" s="17"/>
    </row>
    <row r="455" spans="2:8" x14ac:dyDescent="0.3">
      <c r="B455" s="17"/>
      <c r="C455" s="17"/>
      <c r="D455" s="17"/>
      <c r="E455" s="17"/>
      <c r="F455" s="17"/>
      <c r="G455" s="17"/>
      <c r="H455" s="17"/>
    </row>
    <row r="456" spans="2:8" x14ac:dyDescent="0.3">
      <c r="B456" s="17"/>
      <c r="C456" s="17"/>
      <c r="D456" s="17"/>
      <c r="E456" s="17"/>
      <c r="F456" s="17"/>
      <c r="G456" s="17"/>
      <c r="H456" s="17"/>
    </row>
    <row r="457" spans="2:8" x14ac:dyDescent="0.3">
      <c r="B457" s="17"/>
      <c r="C457" s="17"/>
      <c r="D457" s="17"/>
      <c r="E457" s="17"/>
      <c r="F457" s="17"/>
      <c r="G457" s="17"/>
      <c r="H457" s="17"/>
    </row>
    <row r="458" spans="2:8" x14ac:dyDescent="0.3">
      <c r="B458" s="17"/>
      <c r="C458" s="17"/>
      <c r="D458" s="17"/>
      <c r="E458" s="17"/>
      <c r="F458" s="17"/>
      <c r="G458" s="17"/>
      <c r="H458" s="17"/>
    </row>
    <row r="459" spans="2:8" x14ac:dyDescent="0.3">
      <c r="B459" s="17"/>
      <c r="C459" s="17"/>
      <c r="D459" s="17"/>
      <c r="E459" s="17"/>
      <c r="F459" s="17"/>
      <c r="G459" s="17"/>
      <c r="H459" s="17"/>
    </row>
    <row r="460" spans="2:8" x14ac:dyDescent="0.3">
      <c r="B460" s="17"/>
      <c r="C460" s="17"/>
      <c r="D460" s="17"/>
      <c r="E460" s="17"/>
      <c r="F460" s="17"/>
      <c r="G460" s="17"/>
      <c r="H460" s="17"/>
    </row>
    <row r="461" spans="2:8" x14ac:dyDescent="0.3">
      <c r="B461" s="17"/>
      <c r="C461" s="17"/>
      <c r="D461" s="17"/>
      <c r="E461" s="17"/>
      <c r="F461" s="17"/>
      <c r="G461" s="17"/>
      <c r="H461" s="17"/>
    </row>
    <row r="462" spans="2:8" x14ac:dyDescent="0.3">
      <c r="B462" s="17"/>
      <c r="C462" s="17"/>
      <c r="D462" s="17"/>
      <c r="E462" s="17"/>
      <c r="F462" s="17"/>
      <c r="G462" s="17"/>
      <c r="H462" s="17"/>
    </row>
    <row r="463" spans="2:8" x14ac:dyDescent="0.3">
      <c r="B463" s="17"/>
      <c r="C463" s="17"/>
      <c r="D463" s="17"/>
      <c r="E463" s="17"/>
      <c r="F463" s="17"/>
      <c r="G463" s="17"/>
      <c r="H463" s="17"/>
    </row>
    <row r="464" spans="2:8" x14ac:dyDescent="0.3">
      <c r="B464" s="17"/>
      <c r="C464" s="17"/>
      <c r="D464" s="17"/>
      <c r="E464" s="17"/>
      <c r="F464" s="17"/>
      <c r="G464" s="17"/>
      <c r="H464" s="17"/>
    </row>
    <row r="465" spans="2:8" x14ac:dyDescent="0.3">
      <c r="B465" s="17"/>
      <c r="C465" s="17"/>
      <c r="D465" s="17"/>
      <c r="E465" s="17"/>
      <c r="F465" s="17"/>
      <c r="G465" s="17"/>
      <c r="H465" s="17"/>
    </row>
    <row r="466" spans="2:8" x14ac:dyDescent="0.3">
      <c r="B466" s="17"/>
      <c r="C466" s="17"/>
      <c r="D466" s="17"/>
      <c r="E466" s="17"/>
      <c r="F466" s="17"/>
      <c r="G466" s="17"/>
      <c r="H466" s="17"/>
    </row>
    <row r="467" spans="2:8" x14ac:dyDescent="0.3">
      <c r="B467" s="17"/>
      <c r="C467" s="17"/>
      <c r="D467" s="17"/>
      <c r="E467" s="17"/>
      <c r="F467" s="17"/>
      <c r="G467" s="17"/>
      <c r="H467" s="17"/>
    </row>
    <row r="468" spans="2:8" x14ac:dyDescent="0.3">
      <c r="B468" s="17"/>
      <c r="C468" s="17"/>
      <c r="D468" s="17"/>
      <c r="E468" s="17"/>
      <c r="F468" s="17"/>
      <c r="G468" s="17"/>
      <c r="H468" s="17"/>
    </row>
    <row r="469" spans="2:8" x14ac:dyDescent="0.3">
      <c r="B469" s="17"/>
      <c r="C469" s="17"/>
      <c r="D469" s="17"/>
      <c r="E469" s="17"/>
      <c r="F469" s="17"/>
      <c r="G469" s="17"/>
      <c r="H469" s="17"/>
    </row>
    <row r="470" spans="2:8" x14ac:dyDescent="0.3">
      <c r="B470" s="17"/>
      <c r="C470" s="17"/>
      <c r="D470" s="17"/>
      <c r="E470" s="17"/>
      <c r="F470" s="17"/>
      <c r="G470" s="17"/>
      <c r="H470" s="17"/>
    </row>
    <row r="471" spans="2:8" x14ac:dyDescent="0.3">
      <c r="B471" s="17"/>
      <c r="C471" s="17"/>
      <c r="D471" s="17"/>
      <c r="E471" s="17"/>
      <c r="F471" s="17"/>
      <c r="G471" s="17"/>
      <c r="H471" s="17"/>
    </row>
    <row r="472" spans="2:8" x14ac:dyDescent="0.3">
      <c r="B472" s="17"/>
      <c r="C472" s="17"/>
      <c r="D472" s="17"/>
      <c r="E472" s="17"/>
      <c r="F472" s="17"/>
      <c r="G472" s="17"/>
      <c r="H472" s="17"/>
    </row>
    <row r="473" spans="2:8" x14ac:dyDescent="0.3">
      <c r="B473" s="17"/>
      <c r="C473" s="17"/>
      <c r="D473" s="17"/>
      <c r="E473" s="17"/>
      <c r="F473" s="17"/>
      <c r="G473" s="17"/>
      <c r="H473" s="17"/>
    </row>
    <row r="474" spans="2:8" x14ac:dyDescent="0.3">
      <c r="B474" s="17"/>
      <c r="C474" s="17"/>
      <c r="D474" s="17"/>
      <c r="E474" s="17"/>
      <c r="F474" s="17"/>
      <c r="G474" s="17"/>
      <c r="H474" s="17"/>
    </row>
    <row r="475" spans="2:8" x14ac:dyDescent="0.3">
      <c r="B475" s="17"/>
      <c r="C475" s="17"/>
      <c r="D475" s="17"/>
      <c r="E475" s="17"/>
      <c r="F475" s="17"/>
      <c r="G475" s="17"/>
      <c r="H475" s="17"/>
    </row>
    <row r="476" spans="2:8" x14ac:dyDescent="0.3">
      <c r="B476" s="17"/>
      <c r="C476" s="17"/>
      <c r="D476" s="17"/>
      <c r="E476" s="17"/>
      <c r="F476" s="17"/>
      <c r="G476" s="17"/>
      <c r="H476" s="17"/>
    </row>
    <row r="477" spans="2:8" x14ac:dyDescent="0.3">
      <c r="B477" s="17"/>
      <c r="C477" s="17"/>
      <c r="D477" s="17"/>
      <c r="E477" s="17"/>
      <c r="F477" s="17"/>
      <c r="G477" s="17"/>
      <c r="H477" s="17"/>
    </row>
    <row r="478" spans="2:8" x14ac:dyDescent="0.3">
      <c r="B478" s="17"/>
      <c r="C478" s="17"/>
      <c r="D478" s="17"/>
      <c r="E478" s="17"/>
      <c r="F478" s="17"/>
      <c r="G478" s="17"/>
      <c r="H478" s="17"/>
    </row>
    <row r="479" spans="2:8" x14ac:dyDescent="0.3">
      <c r="B479" s="17"/>
      <c r="C479" s="17"/>
      <c r="D479" s="17"/>
      <c r="E479" s="17"/>
      <c r="F479" s="17"/>
      <c r="G479" s="17"/>
      <c r="H479" s="17"/>
    </row>
    <row r="480" spans="2:8" x14ac:dyDescent="0.3">
      <c r="B480" s="17"/>
      <c r="C480" s="17"/>
      <c r="D480" s="17"/>
      <c r="E480" s="17"/>
      <c r="F480" s="17"/>
      <c r="G480" s="17"/>
      <c r="H480" s="17"/>
    </row>
    <row r="481" spans="2:8" x14ac:dyDescent="0.3">
      <c r="B481" s="17"/>
      <c r="C481" s="17"/>
      <c r="D481" s="17"/>
      <c r="E481" s="17"/>
      <c r="F481" s="17"/>
      <c r="G481" s="17"/>
      <c r="H481" s="17"/>
    </row>
    <row r="482" spans="2:8" x14ac:dyDescent="0.3">
      <c r="B482" s="17"/>
      <c r="C482" s="17"/>
      <c r="D482" s="17"/>
      <c r="E482" s="17"/>
      <c r="F482" s="17"/>
      <c r="G482" s="17"/>
      <c r="H482" s="17"/>
    </row>
    <row r="483" spans="2:8" x14ac:dyDescent="0.3">
      <c r="B483" s="17"/>
      <c r="C483" s="17"/>
      <c r="D483" s="17"/>
      <c r="E483" s="17"/>
      <c r="F483" s="17"/>
      <c r="G483" s="17"/>
      <c r="H483" s="17"/>
    </row>
    <row r="484" spans="2:8" x14ac:dyDescent="0.3">
      <c r="B484" s="17"/>
      <c r="C484" s="17"/>
      <c r="D484" s="17"/>
      <c r="E484" s="17"/>
      <c r="F484" s="17"/>
      <c r="G484" s="17"/>
      <c r="H484" s="17"/>
    </row>
    <row r="485" spans="2:8" x14ac:dyDescent="0.3">
      <c r="B485" s="17"/>
      <c r="C485" s="17"/>
      <c r="D485" s="17"/>
      <c r="E485" s="17"/>
      <c r="F485" s="17"/>
      <c r="G485" s="17"/>
      <c r="H485" s="17"/>
    </row>
    <row r="486" spans="2:8" x14ac:dyDescent="0.3">
      <c r="B486" s="17"/>
      <c r="C486" s="17"/>
      <c r="D486" s="17"/>
      <c r="E486" s="17"/>
      <c r="F486" s="17"/>
      <c r="G486" s="17"/>
      <c r="H486" s="17"/>
    </row>
    <row r="487" spans="2:8" x14ac:dyDescent="0.3">
      <c r="B487" s="17"/>
      <c r="C487" s="17"/>
      <c r="D487" s="17"/>
      <c r="E487" s="17"/>
      <c r="F487" s="17"/>
      <c r="G487" s="17"/>
      <c r="H487" s="17"/>
    </row>
    <row r="488" spans="2:8" x14ac:dyDescent="0.3">
      <c r="B488" s="17"/>
      <c r="C488" s="17"/>
      <c r="D488" s="17"/>
      <c r="E488" s="17"/>
      <c r="F488" s="17"/>
      <c r="G488" s="17"/>
      <c r="H488" s="17"/>
    </row>
    <row r="489" spans="2:8" x14ac:dyDescent="0.3">
      <c r="B489" s="17"/>
      <c r="C489" s="17"/>
      <c r="D489" s="17"/>
      <c r="E489" s="17"/>
      <c r="F489" s="17"/>
      <c r="G489" s="17"/>
      <c r="H489" s="17"/>
    </row>
    <row r="490" spans="2:8" x14ac:dyDescent="0.3">
      <c r="B490" s="17"/>
      <c r="C490" s="17"/>
      <c r="D490" s="17"/>
      <c r="E490" s="17"/>
      <c r="F490" s="17"/>
      <c r="G490" s="17"/>
      <c r="H490" s="17"/>
    </row>
    <row r="491" spans="2:8" x14ac:dyDescent="0.3">
      <c r="B491" s="17"/>
      <c r="C491" s="17"/>
      <c r="D491" s="17"/>
      <c r="E491" s="17"/>
      <c r="F491" s="17"/>
      <c r="G491" s="17"/>
      <c r="H491" s="17"/>
    </row>
    <row r="492" spans="2:8" x14ac:dyDescent="0.3">
      <c r="B492" s="17"/>
      <c r="C492" s="17"/>
      <c r="D492" s="17"/>
      <c r="E492" s="17"/>
      <c r="F492" s="17"/>
      <c r="G492" s="17"/>
      <c r="H492" s="17"/>
    </row>
    <row r="493" spans="2:8" x14ac:dyDescent="0.3">
      <c r="B493" s="17"/>
      <c r="C493" s="17"/>
      <c r="D493" s="17"/>
      <c r="E493" s="17"/>
      <c r="F493" s="17"/>
      <c r="G493" s="17"/>
      <c r="H493" s="17"/>
    </row>
    <row r="494" spans="2:8" x14ac:dyDescent="0.3">
      <c r="B494" s="17"/>
      <c r="C494" s="17"/>
      <c r="D494" s="17"/>
      <c r="E494" s="17"/>
      <c r="F494" s="17"/>
      <c r="G494" s="17"/>
      <c r="H494" s="17"/>
    </row>
    <row r="495" spans="2:8" x14ac:dyDescent="0.3">
      <c r="B495" s="17"/>
      <c r="C495" s="17"/>
      <c r="D495" s="17"/>
      <c r="E495" s="17"/>
      <c r="F495" s="17"/>
      <c r="G495" s="17"/>
      <c r="H495" s="17"/>
    </row>
    <row r="496" spans="2:8" x14ac:dyDescent="0.3">
      <c r="B496" s="17"/>
      <c r="C496" s="17"/>
      <c r="D496" s="17"/>
      <c r="E496" s="17"/>
      <c r="F496" s="17"/>
      <c r="G496" s="17"/>
      <c r="H496" s="17"/>
    </row>
    <row r="497" spans="2:8" x14ac:dyDescent="0.3">
      <c r="B497" s="17"/>
      <c r="C497" s="17"/>
      <c r="D497" s="17"/>
      <c r="E497" s="17"/>
      <c r="F497" s="17"/>
      <c r="G497" s="17"/>
      <c r="H497" s="17"/>
    </row>
    <row r="498" spans="2:8" x14ac:dyDescent="0.3">
      <c r="B498" s="17"/>
      <c r="C498" s="17"/>
      <c r="D498" s="17"/>
      <c r="E498" s="17"/>
      <c r="F498" s="17"/>
      <c r="G498" s="17"/>
      <c r="H498" s="17"/>
    </row>
    <row r="499" spans="2:8" x14ac:dyDescent="0.3">
      <c r="B499" s="17"/>
      <c r="C499" s="17"/>
      <c r="D499" s="17"/>
      <c r="E499" s="17"/>
      <c r="F499" s="17"/>
      <c r="G499" s="17"/>
      <c r="H499" s="17"/>
    </row>
    <row r="500" spans="2:8" x14ac:dyDescent="0.3">
      <c r="B500" s="17"/>
      <c r="C500" s="17"/>
      <c r="D500" s="17"/>
      <c r="E500" s="17"/>
      <c r="F500" s="17"/>
      <c r="G500" s="17"/>
      <c r="H500"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1"/>
  <sheetViews>
    <sheetView tabSelected="1" zoomScale="85" zoomScaleNormal="85" workbookViewId="0">
      <pane ySplit="1" topLeftCell="A143" activePane="bottomLeft" state="frozen"/>
      <selection activeCell="O1" sqref="O1"/>
      <selection pane="bottomLeft" activeCell="A154" sqref="A154"/>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16384" width="9.109375" style="3"/>
  </cols>
  <sheetData>
    <row r="1" spans="1:62"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row>
    <row r="2" spans="1:62"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row>
    <row r="3" spans="1:62"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row>
    <row r="4" spans="1:62"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row>
    <row r="5" spans="1:62"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row>
    <row r="6" spans="1:62"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row>
    <row r="7" spans="1:62"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row>
    <row r="8" spans="1:62"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row>
    <row r="9" spans="1:62"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row>
    <row r="10" spans="1:62"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row>
    <row r="11" spans="1:62"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row>
    <row r="12" spans="1:62"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row>
    <row r="13" spans="1:62"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row>
    <row r="14" spans="1:62"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row>
    <row r="15" spans="1:62"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row>
    <row r="16" spans="1:62"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row>
    <row r="17" spans="1:62"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row>
    <row r="18" spans="1:62"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row>
    <row r="19" spans="1:62"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row>
    <row r="20" spans="1:62"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row>
    <row r="21" spans="1:62"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row>
    <row r="22" spans="1:62"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row>
    <row r="23" spans="1:62"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row>
    <row r="24" spans="1:62"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row>
    <row r="25" spans="1:62"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row>
    <row r="26" spans="1:62"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row>
    <row r="27" spans="1:62"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row>
    <row r="28" spans="1:62"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row>
    <row r="29" spans="1:62"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row>
    <row r="30" spans="1:62"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row>
    <row r="31" spans="1:62"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row>
    <row r="32" spans="1:62"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row>
    <row r="33" spans="1:62"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row>
    <row r="34" spans="1:62"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row>
    <row r="35" spans="1:62"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row>
    <row r="36" spans="1:62"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row>
    <row r="37" spans="1:62"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row>
    <row r="38" spans="1:62"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row>
    <row r="39" spans="1:62"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row>
    <row r="40" spans="1:62"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row>
    <row r="41" spans="1:62"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row>
    <row r="42" spans="1:62"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row>
    <row r="43" spans="1:62"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row>
    <row r="44" spans="1:62"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row>
    <row r="45" spans="1:62"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row>
    <row r="46" spans="1:62"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row>
    <row r="47" spans="1:62"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row>
    <row r="48" spans="1:62"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row>
    <row r="49" spans="1:62"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row>
    <row r="50" spans="1:62"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row>
    <row r="51" spans="1:62"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row>
    <row r="52" spans="1:62"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row>
    <row r="53" spans="1:62"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row>
    <row r="54" spans="1:62"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row>
    <row r="55" spans="1:62"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row>
    <row r="56" spans="1:62"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row>
    <row r="57" spans="1:62"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row>
    <row r="58" spans="1:62"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row>
    <row r="59" spans="1:62"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row>
    <row r="60" spans="1:62"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row>
    <row r="61" spans="1:62"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row>
    <row r="62" spans="1:62"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row>
    <row r="63" spans="1:62"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row>
    <row r="64" spans="1:62"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row>
    <row r="65" spans="1:62"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row>
    <row r="66" spans="1:62"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row>
    <row r="67" spans="1:62"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row>
    <row r="68" spans="1:62"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row>
    <row r="69" spans="1:62"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row>
    <row r="70" spans="1:62"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row>
    <row r="71" spans="1:62"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row>
    <row r="72" spans="1:62"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row>
    <row r="73" spans="1:62"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row>
    <row r="74" spans="1:62"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row>
    <row r="75" spans="1:62"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row>
    <row r="76" spans="1:62"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row>
    <row r="77" spans="1:62"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row>
    <row r="78" spans="1:62"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row>
    <row r="79" spans="1:62"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row>
    <row r="80" spans="1:62"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row>
    <row r="81" spans="1:62"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row>
    <row r="82" spans="1:62"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row>
    <row r="83" spans="1:62"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row>
    <row r="84" spans="1:62"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row>
    <row r="85" spans="1:62"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row>
    <row r="86" spans="1:62"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row>
    <row r="87" spans="1:62"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row>
    <row r="88" spans="1:62"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row>
    <row r="89" spans="1:62"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row>
    <row r="90" spans="1:62"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row>
    <row r="91" spans="1:62"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row>
    <row r="92" spans="1:62"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row>
    <row r="93" spans="1:62"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row>
    <row r="94" spans="1:62"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row>
    <row r="95" spans="1:62"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row>
    <row r="96" spans="1:62"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row>
    <row r="97" spans="1:62"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row>
    <row r="98" spans="1:62"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row>
    <row r="99" spans="1:62"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row>
    <row r="100" spans="1:62"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row>
    <row r="101" spans="1:62"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row>
    <row r="102" spans="1:62"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row>
    <row r="103" spans="1:62"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row>
    <row r="104" spans="1:62"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row>
    <row r="105" spans="1:62"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row>
    <row r="106" spans="1:62"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row>
    <row r="107" spans="1:62"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row>
    <row r="108" spans="1:62"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row>
    <row r="109" spans="1:62"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row>
    <row r="110" spans="1:62"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row>
    <row r="111" spans="1:62"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row>
    <row r="112" spans="1:62"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row>
    <row r="113" spans="1:62"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row>
    <row r="114" spans="1:62"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row>
    <row r="115" spans="1:62"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row>
    <row r="116" spans="1:62"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row>
    <row r="117" spans="1:62"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row>
    <row r="118" spans="1:62"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row>
    <row r="119" spans="1:62"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row>
    <row r="120" spans="1:62"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row>
    <row r="121" spans="1:62"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row>
    <row r="122" spans="1:62"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row>
    <row r="123" spans="1:62"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row>
    <row r="124" spans="1:62"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row>
    <row r="125" spans="1:62"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row>
    <row r="126" spans="1:62"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row>
    <row r="127" spans="1:62"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row>
    <row r="128" spans="1:62"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row>
    <row r="129" spans="1:62"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153" si="218">$AC129/$AB129</f>
        <v>5.1953375176123993E-2</v>
      </c>
      <c r="AJ129" s="6">
        <f t="shared" ref="AJ129:AJ153" si="219">$AD129/$AB129</f>
        <v>3.0600742923017805E-2</v>
      </c>
      <c r="AK129" s="6">
        <f t="shared" ref="AK129:AK153" si="220">$AE129/$AB129</f>
        <v>2.2769309593954144E-2</v>
      </c>
      <c r="AL129" s="6">
        <f t="shared" ref="AL129:AL153" si="221">$AF129/$AB129</f>
        <v>0.10213398232355576</v>
      </c>
      <c r="AM129" s="6">
        <f t="shared" ref="AM129:AM153" si="222">$AG129/$AB129</f>
        <v>3.607019341616498E-3</v>
      </c>
      <c r="AN129" s="6">
        <f t="shared" ref="AN129:AN153"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row>
    <row r="130" spans="1:62"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row>
    <row r="131" spans="1:62"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row>
    <row r="132" spans="1:62"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row>
    <row r="133" spans="1:62"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764</v>
      </c>
      <c r="AA133" s="10" t="s">
        <v>763</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row>
    <row r="134" spans="1:62"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767</v>
      </c>
      <c r="AA134" s="10" t="s">
        <v>766</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row>
    <row r="135" spans="1:62"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768</v>
      </c>
      <c r="AA135" s="10" t="s">
        <v>774</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row>
    <row r="136" spans="1:62"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778</v>
      </c>
      <c r="AA136" s="10" t="s">
        <v>777</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row>
    <row r="137" spans="1:62"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784</v>
      </c>
      <c r="AA137" s="10" t="s">
        <v>783</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row>
    <row r="138" spans="1:62"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790</v>
      </c>
      <c r="AA138" s="10" t="s">
        <v>786</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row>
    <row r="139" spans="1:62"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791</v>
      </c>
      <c r="AA139" s="10" t="s">
        <v>789</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row>
    <row r="140" spans="1:62"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792</v>
      </c>
      <c r="AA140" s="10" t="s">
        <v>796</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row>
    <row r="141" spans="1:62"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800</v>
      </c>
      <c r="AA141" s="10" t="s">
        <v>799</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row>
    <row r="142" spans="1:62"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805</v>
      </c>
      <c r="AA142" s="10" t="s">
        <v>807</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row>
    <row r="143" spans="1:62"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813</v>
      </c>
      <c r="AA143" s="10" t="s">
        <v>812</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row>
    <row r="144" spans="1:62"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814</v>
      </c>
      <c r="AA144" s="10" t="s">
        <v>820</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row>
    <row r="145" spans="1:62"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822</v>
      </c>
      <c r="AA145" s="10" t="s">
        <v>821</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row>
    <row r="146" spans="1:62"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824</v>
      </c>
      <c r="AA146" s="10" t="s">
        <v>826</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row>
    <row r="147" spans="1:62"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827</v>
      </c>
      <c r="AA147" s="10" t="s">
        <v>825</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row>
    <row r="148" spans="1:62"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828</v>
      </c>
      <c r="AA148" s="10" t="s">
        <v>829</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row>
    <row r="149" spans="1:62"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831</v>
      </c>
      <c r="AA149" s="10" t="s">
        <v>832</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row>
    <row r="150" spans="1:62"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836</v>
      </c>
      <c r="AA150" s="10" t="s">
        <v>835</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row>
    <row r="151" spans="1:62"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837</v>
      </c>
      <c r="AA151" s="10" t="s">
        <v>839</v>
      </c>
      <c r="AB151" s="5">
        <f>560+140+988.4+106+153+700+218+110</f>
        <v>2975.4</v>
      </c>
      <c r="AC151" s="6">
        <f>0+6+18.3+0.4+15.3+22+23.1+0</f>
        <v>85.1</v>
      </c>
      <c r="AD151" s="19">
        <f>0+0+3.3+0.1+9.6+12+3.6+0</f>
        <v>28.6</v>
      </c>
      <c r="AE151" s="6">
        <f>8+0+8+3.3+28+0.5+0</f>
        <v>47.8</v>
      </c>
      <c r="AF151" s="6">
        <f>136+20+132.45+16.7+1.2+102+3+28</f>
        <v>439.34999999999997</v>
      </c>
      <c r="AG151" s="6">
        <f>0+0+16.9+0.6+0+10+0.3+0</f>
        <v>27.8</v>
      </c>
      <c r="AH151" s="6">
        <f>200+60+2007+186+129+1560+367+175</f>
        <v>4684</v>
      </c>
      <c r="AI151" s="6">
        <f t="shared" si="218"/>
        <v>2.8601196477784498E-2</v>
      </c>
      <c r="AJ151" s="6">
        <f t="shared" si="219"/>
        <v>9.612152987833569E-3</v>
      </c>
      <c r="AK151" s="6">
        <f t="shared" si="220"/>
        <v>1.6065066881763793E-2</v>
      </c>
      <c r="AL151" s="6">
        <f t="shared" si="221"/>
        <v>0.14766081871345027</v>
      </c>
      <c r="AM151" s="6">
        <f t="shared" si="222"/>
        <v>9.3432815755864762E-3</v>
      </c>
      <c r="AN151" s="6">
        <f t="shared" si="223"/>
        <v>1.5742421187067284</v>
      </c>
      <c r="AO151" s="7">
        <v>4</v>
      </c>
      <c r="AP151" s="7">
        <v>1</v>
      </c>
      <c r="AQ151" s="7">
        <v>0</v>
      </c>
      <c r="AR151" s="10">
        <v>0</v>
      </c>
      <c r="AS151" s="7">
        <v>0</v>
      </c>
      <c r="AT151" s="7">
        <v>0</v>
      </c>
      <c r="AU151" s="7">
        <v>0</v>
      </c>
      <c r="AV151" s="7">
        <v>0</v>
      </c>
      <c r="AW151" s="7">
        <v>31</v>
      </c>
      <c r="AX151" s="7">
        <v>1</v>
      </c>
      <c r="AY151" s="5">
        <v>7.166666666666667</v>
      </c>
      <c r="AZ151" s="7">
        <v>0</v>
      </c>
      <c r="BA151" s="7">
        <v>0</v>
      </c>
      <c r="BB151" s="7">
        <v>0</v>
      </c>
      <c r="BC151" s="7">
        <v>1</v>
      </c>
      <c r="BD151" s="7">
        <v>1</v>
      </c>
      <c r="BE151" s="7">
        <v>0</v>
      </c>
      <c r="BF151" s="7">
        <v>0</v>
      </c>
      <c r="BG151" s="7">
        <v>0</v>
      </c>
      <c r="BH151" s="7">
        <v>0</v>
      </c>
      <c r="BI151" s="7">
        <v>0</v>
      </c>
      <c r="BJ151" s="7">
        <v>0</v>
      </c>
    </row>
    <row r="152" spans="1:62" ht="20.100000000000001" customHeight="1" x14ac:dyDescent="0.3">
      <c r="A152" s="3" t="s">
        <v>15</v>
      </c>
      <c r="B152" s="3">
        <v>20</v>
      </c>
      <c r="C152" s="8">
        <v>44361</v>
      </c>
      <c r="D152" s="9">
        <v>0.30972222222222223</v>
      </c>
      <c r="E152" s="4">
        <v>71</v>
      </c>
      <c r="F152" s="3">
        <v>0</v>
      </c>
      <c r="G152" s="3">
        <v>0</v>
      </c>
      <c r="H152" s="3">
        <v>0</v>
      </c>
      <c r="I152" s="3">
        <v>0</v>
      </c>
      <c r="J152" s="9">
        <v>0.31111111111111112</v>
      </c>
      <c r="K152" s="3">
        <v>144.4</v>
      </c>
      <c r="L152" s="11">
        <f t="shared" ref="L152" si="266">K152-K151</f>
        <v>1</v>
      </c>
      <c r="M152" s="5">
        <f t="shared" ref="M152" si="267">AB151</f>
        <v>2975.4</v>
      </c>
      <c r="N152" s="11">
        <v>31</v>
      </c>
      <c r="O152" s="11">
        <v>32.25</v>
      </c>
      <c r="P152" s="11">
        <v>10.5</v>
      </c>
      <c r="Q152" s="11">
        <v>10.625</v>
      </c>
      <c r="R152" s="11">
        <v>19.75</v>
      </c>
      <c r="S152" s="11">
        <v>19.75</v>
      </c>
      <c r="T152" s="11">
        <v>15</v>
      </c>
      <c r="U152" s="11">
        <v>15</v>
      </c>
      <c r="V152" s="11">
        <v>17</v>
      </c>
      <c r="W152" s="11">
        <v>16</v>
      </c>
      <c r="X152" s="11">
        <v>7</v>
      </c>
      <c r="Y152" s="11">
        <v>7</v>
      </c>
      <c r="Z152" s="3" t="s">
        <v>842</v>
      </c>
      <c r="AA152" s="10" t="s">
        <v>843</v>
      </c>
      <c r="AB152" s="5">
        <f>1050+436+175+142+80+110</f>
        <v>1993</v>
      </c>
      <c r="AC152" s="6">
        <f>33+46.2+5.5+3+6+0</f>
        <v>93.7</v>
      </c>
      <c r="AD152" s="6">
        <f>18+7.2+0.75+1.88+4+0</f>
        <v>31.83</v>
      </c>
      <c r="AE152" s="6">
        <f>42+1+4.5+5.25+8+0</f>
        <v>60.75</v>
      </c>
      <c r="AF152" s="6">
        <f>153+6+27.5+24+0+28</f>
        <v>238.5</v>
      </c>
      <c r="AG152" s="6">
        <f>15+0.6+1.5+0+0+0</f>
        <v>17.100000000000001</v>
      </c>
      <c r="AH152" s="6">
        <f>2340+734+285+75+400+175</f>
        <v>4009</v>
      </c>
      <c r="AI152" s="6">
        <f t="shared" si="218"/>
        <v>4.7014550928248876E-2</v>
      </c>
      <c r="AJ152" s="6">
        <f t="shared" si="219"/>
        <v>1.5970898143502256E-2</v>
      </c>
      <c r="AK152" s="6">
        <f t="shared" si="220"/>
        <v>3.0481685900652283E-2</v>
      </c>
      <c r="AL152" s="6">
        <f t="shared" si="221"/>
        <v>0.11966884094330156</v>
      </c>
      <c r="AM152" s="6">
        <f t="shared" si="222"/>
        <v>8.5800301053687907E-3</v>
      </c>
      <c r="AN152" s="6">
        <f t="shared" si="223"/>
        <v>2.0115403913697945</v>
      </c>
      <c r="AO152" s="7">
        <v>5</v>
      </c>
      <c r="AP152" s="7">
        <v>2</v>
      </c>
      <c r="AQ152" s="7">
        <v>0</v>
      </c>
      <c r="AR152" s="10">
        <v>0</v>
      </c>
      <c r="AS152" s="7">
        <v>0</v>
      </c>
      <c r="AT152" s="7">
        <v>0</v>
      </c>
      <c r="AU152" s="7">
        <v>0</v>
      </c>
      <c r="AV152" s="7">
        <v>0</v>
      </c>
      <c r="AW152" s="7">
        <v>31</v>
      </c>
      <c r="AX152" s="7">
        <v>1</v>
      </c>
      <c r="AY152" s="5">
        <v>8</v>
      </c>
      <c r="AZ152" s="7">
        <v>0</v>
      </c>
      <c r="BA152" s="7">
        <v>0</v>
      </c>
      <c r="BB152" s="7">
        <v>0</v>
      </c>
      <c r="BC152" s="7">
        <v>1</v>
      </c>
      <c r="BD152" s="7">
        <v>1</v>
      </c>
      <c r="BE152" s="7">
        <v>0</v>
      </c>
      <c r="BF152" s="7">
        <v>0</v>
      </c>
      <c r="BG152" s="7">
        <v>0</v>
      </c>
      <c r="BH152" s="7">
        <v>0</v>
      </c>
      <c r="BI152" s="7">
        <v>0</v>
      </c>
      <c r="BJ152" s="7">
        <v>0</v>
      </c>
    </row>
    <row r="153" spans="1:62" ht="20.100000000000001" customHeight="1" x14ac:dyDescent="0.3">
      <c r="A153" s="3" t="s">
        <v>16</v>
      </c>
      <c r="B153" s="3">
        <v>21</v>
      </c>
      <c r="C153" s="8">
        <v>44362</v>
      </c>
      <c r="D153" s="9">
        <v>0.28888888888888892</v>
      </c>
      <c r="E153" s="4">
        <v>70</v>
      </c>
      <c r="F153" s="3">
        <v>0</v>
      </c>
      <c r="G153" s="3">
        <v>0</v>
      </c>
      <c r="H153" s="3">
        <v>0</v>
      </c>
      <c r="I153" s="3">
        <v>0</v>
      </c>
      <c r="J153" s="9">
        <v>0.32569444444444445</v>
      </c>
      <c r="K153" s="3">
        <v>145.19999999999999</v>
      </c>
      <c r="L153" s="11">
        <f t="shared" ref="L153" si="268">K153-K152</f>
        <v>0.79999999999998295</v>
      </c>
      <c r="M153" s="5">
        <f t="shared" ref="M153" si="269">AB152</f>
        <v>1993</v>
      </c>
      <c r="N153" s="11">
        <v>31.5</v>
      </c>
      <c r="O153" s="11">
        <v>32.75</v>
      </c>
      <c r="P153" s="11">
        <v>10.5</v>
      </c>
      <c r="Q153" s="11">
        <v>10.625</v>
      </c>
      <c r="R153" s="11">
        <v>20.125</v>
      </c>
      <c r="S153" s="11">
        <v>20.125</v>
      </c>
      <c r="T153" s="11">
        <v>15</v>
      </c>
      <c r="U153" s="11">
        <v>15</v>
      </c>
      <c r="V153" s="11">
        <v>17</v>
      </c>
      <c r="W153" s="11">
        <v>15</v>
      </c>
      <c r="X153" s="11">
        <v>7</v>
      </c>
      <c r="Y153" s="11">
        <v>7</v>
      </c>
      <c r="Z153" s="3" t="s">
        <v>846</v>
      </c>
      <c r="AA153" s="10" t="s">
        <v>845</v>
      </c>
      <c r="AB153" s="5">
        <f>1050+436+40+80+60+350+140+110+190</f>
        <v>2456</v>
      </c>
      <c r="AC153" s="6">
        <f>33+46.2+3+5+0+11+2+0+4</f>
        <v>104.2</v>
      </c>
      <c r="AD153" s="6">
        <f>18+7.2+2+3.5+0+1.5+0+0+2.5</f>
        <v>34.700000000000003</v>
      </c>
      <c r="AE153" s="6">
        <f>42+1+4+6+0+0+6+0+7</f>
        <v>66</v>
      </c>
      <c r="AF153" s="6">
        <f>153+6+0+1+16+55+26+28+32</f>
        <v>317</v>
      </c>
      <c r="AG153" s="6">
        <f>15+0.6+0+0+2+3+4+0+0</f>
        <v>24.6</v>
      </c>
      <c r="AH153" s="6">
        <f>2340+734+200+190+300+570+210+175+100</f>
        <v>4819</v>
      </c>
      <c r="AI153" s="6">
        <f t="shared" si="218"/>
        <v>4.2426710097719873E-2</v>
      </c>
      <c r="AJ153" s="6">
        <f t="shared" si="219"/>
        <v>1.4128664495114008E-2</v>
      </c>
      <c r="AK153" s="6">
        <f t="shared" si="220"/>
        <v>2.6872964169381109E-2</v>
      </c>
      <c r="AL153" s="6">
        <f t="shared" si="221"/>
        <v>0.12907166123778502</v>
      </c>
      <c r="AM153" s="6">
        <f t="shared" si="222"/>
        <v>1.001628664495114E-2</v>
      </c>
      <c r="AN153" s="6">
        <f t="shared" si="223"/>
        <v>1.9621335504885993</v>
      </c>
      <c r="AO153" s="7">
        <v>4</v>
      </c>
      <c r="AP153" s="7">
        <v>1</v>
      </c>
      <c r="AQ153" s="7">
        <v>0</v>
      </c>
      <c r="AR153" s="10">
        <v>0</v>
      </c>
      <c r="AS153" s="7">
        <v>0</v>
      </c>
      <c r="AT153" s="7">
        <v>0</v>
      </c>
      <c r="AU153" s="7">
        <v>0</v>
      </c>
      <c r="AV153" s="7">
        <v>0</v>
      </c>
      <c r="AW153" s="7">
        <v>31</v>
      </c>
      <c r="AX153" s="7">
        <v>1</v>
      </c>
      <c r="AY153" s="5">
        <v>6</v>
      </c>
      <c r="AZ153" s="7">
        <v>0</v>
      </c>
      <c r="BA153" s="7">
        <v>0</v>
      </c>
      <c r="BB153" s="7">
        <v>0</v>
      </c>
      <c r="BC153" s="7">
        <v>1</v>
      </c>
      <c r="BD153" s="7">
        <v>1</v>
      </c>
      <c r="BE153" s="7">
        <v>0</v>
      </c>
      <c r="BF153" s="7">
        <v>0</v>
      </c>
      <c r="BG153" s="7">
        <v>0</v>
      </c>
      <c r="BH153" s="7">
        <v>0</v>
      </c>
      <c r="BI153" s="7">
        <v>0</v>
      </c>
      <c r="BJ153" s="7">
        <v>0</v>
      </c>
    </row>
    <row r="154" spans="1:62" ht="20.100000000000001" customHeight="1" x14ac:dyDescent="0.3">
      <c r="A154" s="3" t="s">
        <v>17</v>
      </c>
      <c r="B154" s="3">
        <v>22</v>
      </c>
      <c r="C154" s="8">
        <v>44363</v>
      </c>
      <c r="D154" s="9">
        <v>0.26874999999999999</v>
      </c>
      <c r="E154" s="4">
        <v>75</v>
      </c>
      <c r="F154" s="3">
        <v>0</v>
      </c>
      <c r="G154" s="3">
        <v>0</v>
      </c>
      <c r="H154" s="3">
        <v>0</v>
      </c>
      <c r="I154" s="3">
        <v>0</v>
      </c>
      <c r="J154" s="9">
        <v>0.29444444444444445</v>
      </c>
      <c r="K154" s="3">
        <v>146.4</v>
      </c>
      <c r="L154" s="11">
        <f t="shared" ref="L154" si="270">K154-K153</f>
        <v>1.2000000000000171</v>
      </c>
      <c r="M154" s="5">
        <f t="shared" ref="M154" si="271">AB153</f>
        <v>2456</v>
      </c>
      <c r="N154" s="11">
        <v>31.75</v>
      </c>
      <c r="O154" s="11">
        <v>32.75</v>
      </c>
      <c r="P154" s="11">
        <v>10.625</v>
      </c>
      <c r="Q154" s="11">
        <v>11</v>
      </c>
      <c r="R154" s="11">
        <v>20</v>
      </c>
      <c r="S154" s="11">
        <v>19.75</v>
      </c>
      <c r="T154" s="11">
        <v>15</v>
      </c>
      <c r="U154" s="11">
        <v>15</v>
      </c>
      <c r="V154" s="11">
        <v>16</v>
      </c>
      <c r="W154" s="11">
        <v>15</v>
      </c>
      <c r="X154" s="11">
        <v>7</v>
      </c>
      <c r="Y154" s="11">
        <v>7</v>
      </c>
      <c r="Z154" s="3" t="s">
        <v>847</v>
      </c>
      <c r="AO154" s="7">
        <v>4</v>
      </c>
      <c r="AP154" s="7">
        <v>1</v>
      </c>
      <c r="AQ154" s="7">
        <v>0</v>
      </c>
      <c r="AR154" s="10">
        <v>0</v>
      </c>
      <c r="AS154" s="7">
        <v>0</v>
      </c>
      <c r="AT154" s="7">
        <v>0</v>
      </c>
      <c r="AU154" s="7">
        <v>0</v>
      </c>
      <c r="AV154" s="7">
        <v>0</v>
      </c>
      <c r="AW154" s="7">
        <v>31</v>
      </c>
      <c r="AX154" s="7">
        <v>1</v>
      </c>
      <c r="AY154" s="5">
        <v>6.5</v>
      </c>
      <c r="AZ154" s="7">
        <v>0</v>
      </c>
      <c r="BA154" s="7">
        <v>1</v>
      </c>
      <c r="BB154" s="7">
        <v>0</v>
      </c>
      <c r="BC154" s="7">
        <v>1</v>
      </c>
      <c r="BD154" s="7">
        <v>1</v>
      </c>
      <c r="BE154" s="7">
        <v>0</v>
      </c>
      <c r="BF154" s="7">
        <v>0</v>
      </c>
      <c r="BG154" s="7">
        <v>0</v>
      </c>
      <c r="BH154" s="7">
        <v>0</v>
      </c>
      <c r="BI154" s="7">
        <v>0</v>
      </c>
      <c r="BJ154" s="7">
        <v>0</v>
      </c>
    </row>
    <row r="155" spans="1:62" ht="20.100000000000001" customHeight="1" x14ac:dyDescent="0.3"/>
    <row r="156" spans="1:62" ht="20.100000000000001" customHeight="1" x14ac:dyDescent="0.3"/>
    <row r="157" spans="1:62" ht="20.100000000000001" customHeight="1" x14ac:dyDescent="0.3"/>
    <row r="158" spans="1:62" ht="20.100000000000001" customHeight="1" x14ac:dyDescent="0.3"/>
    <row r="159" spans="1:62" ht="20.100000000000001" customHeight="1" x14ac:dyDescent="0.3"/>
    <row r="160" spans="1:62" ht="20.100000000000001" customHeight="1" x14ac:dyDescent="0.3"/>
    <row r="161" ht="20.100000000000001" customHeight="1" x14ac:dyDescent="0.3"/>
    <row r="162" ht="20.100000000000001" customHeight="1" x14ac:dyDescent="0.3"/>
    <row r="163" ht="20.100000000000001" customHeight="1" x14ac:dyDescent="0.3"/>
    <row r="164" ht="20.100000000000001" customHeight="1" x14ac:dyDescent="0.3"/>
    <row r="165" ht="20.100000000000001" customHeight="1" x14ac:dyDescent="0.3"/>
    <row r="166" ht="20.100000000000001" customHeight="1" x14ac:dyDescent="0.3"/>
    <row r="167" ht="20.100000000000001" customHeight="1" x14ac:dyDescent="0.3"/>
    <row r="168" ht="20.100000000000001" customHeight="1" x14ac:dyDescent="0.3"/>
    <row r="169" ht="20.100000000000001" customHeight="1" x14ac:dyDescent="0.3"/>
    <row r="170" ht="20.100000000000001" customHeight="1" x14ac:dyDescent="0.3"/>
    <row r="171" ht="20.100000000000001" customHeight="1" x14ac:dyDescent="0.3"/>
    <row r="172" ht="20.100000000000001" customHeight="1" x14ac:dyDescent="0.3"/>
    <row r="173" ht="20.100000000000001" customHeight="1" x14ac:dyDescent="0.3"/>
    <row r="174" ht="20.100000000000001" customHeight="1" x14ac:dyDescent="0.3"/>
    <row r="175" ht="20.100000000000001" customHeight="1" x14ac:dyDescent="0.3"/>
    <row r="176" ht="20.100000000000001" customHeight="1" x14ac:dyDescent="0.3"/>
    <row r="177" ht="20.100000000000001" customHeight="1" x14ac:dyDescent="0.3"/>
    <row r="178" ht="20.100000000000001" customHeight="1" x14ac:dyDescent="0.3"/>
    <row r="179" ht="20.100000000000001" customHeight="1" x14ac:dyDescent="0.3"/>
    <row r="180" ht="20.100000000000001" customHeight="1" x14ac:dyDescent="0.3"/>
    <row r="181" ht="20.100000000000001" customHeight="1" x14ac:dyDescent="0.3"/>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3" sqref="B63"/>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NutritionalData</vt:lpstr>
      <vt:lpstr>researchMeasures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2021-06-16T14:08:22Z</dcterms:modified>
</cp:coreProperties>
</file>