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ValidateFormulas!$B$3:$B$4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D32" i="3" l="1"/>
  <c r="C32" i="3"/>
  <c r="B32" i="3"/>
  <c r="F2" i="3" l="1"/>
  <c r="C2" i="3" l="1"/>
  <c r="C30" i="4" l="1"/>
  <c r="D30" i="4"/>
  <c r="E23" i="4"/>
  <c r="G34" i="3" l="1"/>
  <c r="F35" i="3"/>
  <c r="E35" i="3"/>
  <c r="D35" i="3"/>
  <c r="D34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10" i="3"/>
  <c r="K13" i="3"/>
  <c r="D17" i="3"/>
  <c r="K12" i="3" l="1"/>
  <c r="K11" i="3"/>
  <c r="C4" i="3"/>
  <c r="C3" i="3"/>
  <c r="F30" i="3"/>
  <c r="E30" i="3"/>
  <c r="C30" i="3"/>
  <c r="B30" i="3"/>
  <c r="D30" i="3"/>
  <c r="L11" i="3"/>
  <c r="L10" i="3"/>
  <c r="J10" i="3" l="1"/>
  <c r="J11" i="3"/>
  <c r="J12" i="3"/>
  <c r="J13" i="3"/>
  <c r="J14" i="3"/>
  <c r="J15" i="3"/>
  <c r="J16" i="3"/>
  <c r="J17" i="3"/>
  <c r="D42" i="3"/>
  <c r="G39" i="3"/>
  <c r="D41" i="3"/>
  <c r="H41" i="3"/>
  <c r="I39" i="3"/>
  <c r="H40" i="3"/>
  <c r="H39" i="3"/>
  <c r="F39" i="3"/>
  <c r="D40" i="3"/>
  <c r="E40" i="3"/>
  <c r="D39" i="3"/>
  <c r="H42" i="3"/>
  <c r="H43" i="3"/>
  <c r="A41" i="3"/>
  <c r="H13" i="3" l="1"/>
  <c r="H10" i="3"/>
  <c r="H18" i="3"/>
  <c r="H11" i="3"/>
  <c r="H19" i="3"/>
  <c r="G17" i="3"/>
  <c r="G16" i="3"/>
  <c r="G15" i="3"/>
  <c r="G14" i="3"/>
  <c r="G13" i="3"/>
  <c r="G12" i="3"/>
  <c r="G11" i="3"/>
  <c r="G10" i="3"/>
  <c r="F17" i="3"/>
  <c r="F16" i="3"/>
  <c r="F15" i="3"/>
  <c r="F14" i="3"/>
  <c r="F13" i="3"/>
  <c r="F12" i="3"/>
  <c r="F11" i="3"/>
  <c r="F10" i="3"/>
  <c r="I14" i="3"/>
  <c r="I13" i="3"/>
  <c r="I12" i="3"/>
  <c r="H14" i="3"/>
  <c r="H12" i="3"/>
  <c r="E13" i="3"/>
  <c r="E14" i="3"/>
  <c r="D14" i="3"/>
  <c r="D13" i="3"/>
  <c r="C13" i="3"/>
  <c r="C14" i="3"/>
  <c r="B14" i="3"/>
  <c r="B13" i="3"/>
  <c r="I18" i="3"/>
  <c r="I28" i="3"/>
  <c r="I27" i="3"/>
  <c r="I26" i="3"/>
  <c r="I25" i="3"/>
  <c r="I24" i="3"/>
  <c r="I23" i="3"/>
  <c r="I22" i="3"/>
  <c r="I21" i="3"/>
  <c r="I20" i="3"/>
  <c r="I19" i="3"/>
  <c r="H28" i="3"/>
  <c r="H27" i="3"/>
  <c r="H26" i="3"/>
  <c r="H25" i="3"/>
  <c r="H24" i="3"/>
  <c r="H23" i="3"/>
  <c r="H22" i="3"/>
  <c r="H21" i="3"/>
  <c r="H20" i="3"/>
  <c r="H17" i="3"/>
  <c r="E28" i="3"/>
  <c r="E27" i="3"/>
  <c r="E26" i="3"/>
  <c r="E25" i="3"/>
  <c r="E24" i="3"/>
  <c r="E23" i="3"/>
  <c r="E22" i="3"/>
  <c r="E21" i="3"/>
  <c r="E20" i="3"/>
  <c r="E19" i="3"/>
  <c r="E18" i="3"/>
  <c r="D28" i="3"/>
  <c r="D27" i="3"/>
  <c r="D26" i="3"/>
  <c r="D25" i="3"/>
  <c r="D24" i="3"/>
  <c r="D23" i="3"/>
  <c r="D22" i="3"/>
  <c r="D20" i="3"/>
  <c r="D21" i="3"/>
  <c r="D19" i="3"/>
  <c r="D18" i="3"/>
  <c r="B28" i="3"/>
  <c r="B27" i="3"/>
  <c r="B26" i="3"/>
  <c r="B25" i="3"/>
  <c r="B24" i="3"/>
  <c r="B23" i="3"/>
  <c r="B22" i="3"/>
  <c r="B21" i="3"/>
  <c r="B20" i="3"/>
  <c r="B19" i="3"/>
  <c r="C28" i="3"/>
  <c r="C27" i="3"/>
  <c r="C26" i="3"/>
  <c r="C25" i="3"/>
  <c r="C24" i="3"/>
  <c r="C23" i="3"/>
  <c r="C22" i="3"/>
  <c r="C21" i="3"/>
  <c r="C20" i="3"/>
  <c r="C19" i="3"/>
  <c r="C18" i="3"/>
  <c r="C17" i="3"/>
  <c r="B18" i="3"/>
  <c r="B39" i="3"/>
  <c r="A39" i="3"/>
  <c r="A40" i="3" s="1"/>
  <c r="I10" i="3"/>
  <c r="E34" i="3" l="1"/>
  <c r="C39" i="3"/>
  <c r="I17" i="3"/>
  <c r="E17" i="3"/>
  <c r="B17" i="3"/>
  <c r="I16" i="3"/>
  <c r="H16" i="3"/>
  <c r="E16" i="3"/>
  <c r="D16" i="3"/>
  <c r="C16" i="3"/>
  <c r="B16" i="3"/>
  <c r="I15" i="3"/>
  <c r="H15" i="3"/>
  <c r="E15" i="3"/>
  <c r="D15" i="3"/>
  <c r="C15" i="3"/>
  <c r="B15" i="3"/>
  <c r="E12" i="3"/>
  <c r="D12" i="3"/>
  <c r="C12" i="3"/>
  <c r="B12" i="3"/>
  <c r="I11" i="3"/>
  <c r="E39" i="3" s="1"/>
  <c r="F34" i="3" s="1"/>
  <c r="E11" i="3"/>
  <c r="D11" i="3"/>
  <c r="B11" i="3"/>
  <c r="C11" i="3"/>
  <c r="D10" i="3"/>
  <c r="C10" i="3"/>
  <c r="B10" i="3"/>
  <c r="A3" i="3" s="1"/>
  <c r="E10" i="3"/>
  <c r="D2" i="3" l="1"/>
  <c r="D4" i="3" s="1"/>
  <c r="D3" i="3"/>
  <c r="A10" i="2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4" i="3"/>
  <c r="B35" i="3"/>
</calcChain>
</file>

<file path=xl/sharedStrings.xml><?xml version="1.0" encoding="utf-8"?>
<sst xmlns="http://schemas.openxmlformats.org/spreadsheetml/2006/main" count="51" uniqueCount="49">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</sst>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/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3"/>
  <sheetViews>
    <sheetView tabSelected="1" workbookViewId="0">
      <selection activeCell="A2" sqref="A2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7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6" x14ac:dyDescent="0.25">
      <c r="A1" s="1">
        <f>3363482527/400000000*50000000</f>
        <v>420435315.875</v>
      </c>
    </row>
    <row r="2" spans="1:16" x14ac:dyDescent="0.25">
      <c r="A2" s="1" t="s">
        <v>0</v>
      </c>
      <c r="B2" s="1" t="s">
        <v>11</v>
      </c>
      <c r="C2">
        <f>((L4-I4)/I4)/P4</f>
        <v>-18.034296710838554</v>
      </c>
      <c r="D2">
        <f>A3+-1</f>
        <v>15</v>
      </c>
      <c r="F2" t="str">
        <f>TEXT(I4,"# ##0,00") &amp; " - " &amp; TEXT(C2,"?/???")</f>
        <v>349 578 723 238,40 - -9991/554</v>
      </c>
    </row>
    <row r="3" spans="1:16" x14ac:dyDescent="0.25">
      <c r="A3" s="1">
        <f>Sheet2!A1+B10+Sheet2!A9+J10</f>
        <v>16</v>
      </c>
      <c r="B3">
        <v>3</v>
      </c>
      <c r="C3" t="e">
        <f>d</f>
        <v>#NAME?</v>
      </c>
      <c r="D3">
        <f>A3*-1</f>
        <v>-16</v>
      </c>
    </row>
    <row r="4" spans="1:16" x14ac:dyDescent="0.25">
      <c r="B4">
        <v>7</v>
      </c>
      <c r="C4" t="e">
        <f>0/0</f>
        <v>#DIV/0!</v>
      </c>
      <c r="D4">
        <f>D2*1</f>
        <v>15</v>
      </c>
      <c r="I4">
        <v>349578723238.39771</v>
      </c>
      <c r="L4">
        <v>409371020621.32922</v>
      </c>
      <c r="P4" s="3">
        <v>-9.4842073007525979E-3</v>
      </c>
    </row>
    <row r="5" spans="1:16" x14ac:dyDescent="0.25">
      <c r="B5">
        <v>12</v>
      </c>
    </row>
    <row r="6" spans="1:16" x14ac:dyDescent="0.25">
      <c r="B6">
        <v>18</v>
      </c>
    </row>
    <row r="7" spans="1:16" x14ac:dyDescent="0.25">
      <c r="B7" t="s">
        <v>1</v>
      </c>
    </row>
    <row r="8" spans="1:16" x14ac:dyDescent="0.25">
      <c r="B8" t="b">
        <v>1</v>
      </c>
    </row>
    <row r="9" spans="1:16" x14ac:dyDescent="0.25">
      <c r="B9" s="1" t="s">
        <v>2</v>
      </c>
      <c r="C9" s="1" t="s">
        <v>3</v>
      </c>
      <c r="D9" s="1" t="s">
        <v>6</v>
      </c>
      <c r="E9" s="1" t="s">
        <v>4</v>
      </c>
      <c r="F9" s="1" t="s">
        <v>30</v>
      </c>
      <c r="G9" s="1" t="s">
        <v>31</v>
      </c>
      <c r="H9" s="1" t="s">
        <v>7</v>
      </c>
      <c r="I9" s="1" t="s">
        <v>8</v>
      </c>
      <c r="J9" s="1" t="s">
        <v>36</v>
      </c>
      <c r="L9" s="1"/>
    </row>
    <row r="10" spans="1:16" x14ac:dyDescent="0.25">
      <c r="A10" s="1" t="s">
        <v>5</v>
      </c>
      <c r="B10">
        <f>SUM($B$3)</f>
        <v>3</v>
      </c>
      <c r="C10">
        <f>SUM($B$3:$B$6)</f>
        <v>40</v>
      </c>
      <c r="D10">
        <f>SUM($B$3:$B$7)</f>
        <v>40</v>
      </c>
      <c r="E10">
        <f>SUM(Cells_B2B3)</f>
        <v>10</v>
      </c>
      <c r="F10">
        <f>SUM(1)</f>
        <v>1</v>
      </c>
      <c r="G10">
        <f>SUM(1,3,B5:B6)</f>
        <v>34</v>
      </c>
      <c r="H10" t="e">
        <f>SUM(#REF!:B4)</f>
        <v>#REF!</v>
      </c>
      <c r="I10">
        <f>SUM(Name)</f>
        <v>130</v>
      </c>
      <c r="J10">
        <f>SUM({1;2;4;"Text";TRUE})</f>
        <v>7</v>
      </c>
      <c r="K10">
        <f>SUM(Sheet3!E29,Table1[FormulaToSum])+Table1[[#Totals],[Column1]]+Table1[[#Totals],[Decimal ]]</f>
        <v>2129121.3509751195</v>
      </c>
      <c r="L10">
        <f>SUM(5:6)</f>
        <v>30</v>
      </c>
    </row>
    <row r="11" spans="1:16" x14ac:dyDescent="0.25">
      <c r="A11" s="1" t="s">
        <v>9</v>
      </c>
      <c r="B11">
        <f>COUNT($B$3)</f>
        <v>1</v>
      </c>
      <c r="C11">
        <f>COUNT($B$3:$B$6)</f>
        <v>4</v>
      </c>
      <c r="D11">
        <f>COUNT($B$3:$B$7)</f>
        <v>4</v>
      </c>
      <c r="E11">
        <f>COUNT(Cells_B2B3)</f>
        <v>2</v>
      </c>
      <c r="F11">
        <f>COUNT(1)</f>
        <v>1</v>
      </c>
      <c r="G11">
        <f>COUNT(1,3,B5:B6)</f>
        <v>4</v>
      </c>
      <c r="H11">
        <f>COUNT(#REF!)</f>
        <v>0</v>
      </c>
      <c r="I11">
        <f>COUNT(Name)</f>
        <v>1</v>
      </c>
      <c r="J11">
        <f>COUNT({1;2;4;"Text";TRUE})</f>
        <v>3</v>
      </c>
      <c r="K11">
        <f>COUNT(Sheet3!E29,Table1[FormulaToSum])+Table1[[#Totals],[Column1]]+Table1[[#Totals],[Decimal ]]</f>
        <v>65.225975119502039</v>
      </c>
      <c r="L11">
        <f>SUM(6:7)</f>
        <v>18</v>
      </c>
    </row>
    <row r="12" spans="1:16" x14ac:dyDescent="0.25">
      <c r="A12" s="1" t="s">
        <v>10</v>
      </c>
      <c r="B12">
        <f>COUNTA($B$3)</f>
        <v>1</v>
      </c>
      <c r="C12">
        <f>COUNTA($B$3:$B$6)</f>
        <v>4</v>
      </c>
      <c r="D12">
        <f>COUNTA($B$3:$B$7)</f>
        <v>5</v>
      </c>
      <c r="E12">
        <f>COUNTA(Cells_B2B3)</f>
        <v>2</v>
      </c>
      <c r="F12">
        <f>COUNTA(1)</f>
        <v>1</v>
      </c>
      <c r="G12">
        <f>COUNTA(1,3,B5:B6)</f>
        <v>4</v>
      </c>
      <c r="H12">
        <f>COUNTA(#REF!)</f>
        <v>1</v>
      </c>
      <c r="I12">
        <f>COUNTA(Name)</f>
        <v>1</v>
      </c>
      <c r="J12">
        <f>COUNTA({1;2;4;"Text";TRUE})</f>
        <v>5</v>
      </c>
      <c r="K12">
        <f>COUNTA(Sheet3!E29,Table1[FormulaToSum])+Table1[[#Totals],[Column1]]+Table1[[#Totals],[Decimal ]]</f>
        <v>65.225975119502039</v>
      </c>
    </row>
    <row r="13" spans="1:16" x14ac:dyDescent="0.25">
      <c r="A13" s="1" t="s">
        <v>29</v>
      </c>
      <c r="B13">
        <f>MIN($B$3)</f>
        <v>3</v>
      </c>
      <c r="C13">
        <f>MAX($B$3:$B$6)</f>
        <v>18</v>
      </c>
      <c r="D13">
        <f>MIN($B$3:$B$7)</f>
        <v>3</v>
      </c>
      <c r="E13">
        <f>MAX(Cells_B2B3)</f>
        <v>7</v>
      </c>
      <c r="F13">
        <f>MAX(1)</f>
        <v>1</v>
      </c>
      <c r="G13">
        <f>MIN(1,3,B5:B6)</f>
        <v>1</v>
      </c>
      <c r="H13" t="e">
        <f>MAX(#REF!)</f>
        <v>#REF!</v>
      </c>
      <c r="I13">
        <f>MAX(Name)</f>
        <v>130</v>
      </c>
      <c r="J13">
        <f>MAX({1;2;4;"Text";TRUE})</f>
        <v>4</v>
      </c>
      <c r="K13">
        <f>SUM(Sheet3!E29,Table1[FormulaToSum])+Table1[[#Totals],[Column1]]+Table1[[#Totals],[Decimal ]]</f>
        <v>2129121.3509751195</v>
      </c>
    </row>
    <row r="14" spans="1:16" x14ac:dyDescent="0.25">
      <c r="A14" s="1" t="s">
        <v>28</v>
      </c>
      <c r="B14">
        <f>MAX($B$3)</f>
        <v>3</v>
      </c>
      <c r="C14">
        <f>MIN($B$3:$B$6)</f>
        <v>3</v>
      </c>
      <c r="D14">
        <f>MAX($B$3:$B$7)</f>
        <v>18</v>
      </c>
      <c r="E14">
        <f>MIN(Cells_B2B3)</f>
        <v>3</v>
      </c>
      <c r="F14">
        <f>MIN(1)</f>
        <v>1</v>
      </c>
      <c r="G14">
        <f>MAX(1,3,B5:B6)</f>
        <v>18</v>
      </c>
      <c r="H14" t="e">
        <f>MIN(#REF!)</f>
        <v>#REF!</v>
      </c>
      <c r="I14">
        <f>MIN(Name)</f>
        <v>130</v>
      </c>
      <c r="J14">
        <f>MIN({1;2;4;"Text";TRUE})</f>
        <v>1</v>
      </c>
    </row>
    <row r="15" spans="1:16" x14ac:dyDescent="0.25">
      <c r="A15" s="1" t="s">
        <v>12</v>
      </c>
      <c r="B15">
        <f>AVERAGE($B$3)</f>
        <v>3</v>
      </c>
      <c r="C15">
        <f>AVERAGE($B$3:$B$6)</f>
        <v>10</v>
      </c>
      <c r="D15">
        <f>AVERAGE($B$3:$B$7)</f>
        <v>10</v>
      </c>
      <c r="E15">
        <f>AVERAGE(Cells_B2B3)</f>
        <v>5</v>
      </c>
      <c r="F15">
        <f>AVERAGE(1)</f>
        <v>1</v>
      </c>
      <c r="G15">
        <f>AVERAGE(1,3,B5:B6)</f>
        <v>8.5</v>
      </c>
      <c r="H15" t="e">
        <f>AVERAGE(#REF!)</f>
        <v>#REF!</v>
      </c>
      <c r="I15">
        <f>AVERAGE(Name)</f>
        <v>130</v>
      </c>
      <c r="J15">
        <f>AVERAGE({1;2;4;"Text";TRUE})</f>
        <v>2.3333333333333335</v>
      </c>
    </row>
    <row r="16" spans="1:16" x14ac:dyDescent="0.25">
      <c r="A16" s="1" t="s">
        <v>13</v>
      </c>
      <c r="B16">
        <f>AVERAGEA($B$3)</f>
        <v>3</v>
      </c>
      <c r="C16">
        <f>AVERAGEA($B$3:$B$6)</f>
        <v>10</v>
      </c>
      <c r="D16">
        <f>AVERAGEA($B$3:$B$7)</f>
        <v>8</v>
      </c>
      <c r="E16">
        <f>AVERAGEA(Cells_B2B3)</f>
        <v>5</v>
      </c>
      <c r="F16">
        <f>AVERAGEA(1)</f>
        <v>1</v>
      </c>
      <c r="G16">
        <f>SUM(1,3,B5:B6)</f>
        <v>34</v>
      </c>
      <c r="H16" t="e">
        <f>AVERAGEA(#REF!)</f>
        <v>#REF!</v>
      </c>
      <c r="I16">
        <f>AVERAGEA(Name)</f>
        <v>130</v>
      </c>
      <c r="J16">
        <f>AVERAGEA({1;2;4;"Text";TRUE})</f>
        <v>1.75</v>
      </c>
    </row>
    <row r="17" spans="1:10" x14ac:dyDescent="0.25">
      <c r="A17" s="1" t="s">
        <v>14</v>
      </c>
      <c r="B17">
        <f>PRODUCT($B$3)</f>
        <v>3</v>
      </c>
      <c r="C17">
        <f>PRODUCT($B$3:$B$6)</f>
        <v>4536</v>
      </c>
      <c r="D17">
        <f>PRODUCT($B$3:$B$7)</f>
        <v>4536</v>
      </c>
      <c r="E17">
        <f>PRODUCT(Cells_B2B3)</f>
        <v>21</v>
      </c>
      <c r="F17">
        <f>PRODUCT(1)</f>
        <v>1</v>
      </c>
      <c r="G17">
        <f>PRODUCT(1,3,B5:B6)</f>
        <v>648</v>
      </c>
      <c r="H17" t="e">
        <f>PRODUCT(#REF!)</f>
        <v>#REF!</v>
      </c>
      <c r="I17">
        <f>PRODUCT(Name)</f>
        <v>130</v>
      </c>
      <c r="J17">
        <f>PRODUCT({1;2;4;"Text";TRUE})</f>
        <v>8</v>
      </c>
    </row>
    <row r="18" spans="1:10" x14ac:dyDescent="0.25">
      <c r="A18" s="1" t="s">
        <v>17</v>
      </c>
      <c r="B18">
        <f>SUBTOTAL(1,B3)</f>
        <v>3</v>
      </c>
      <c r="C18">
        <f>SUBTOTAL(1,$B$3:$B$6)</f>
        <v>10</v>
      </c>
      <c r="D18">
        <f>SUBTOTAL(1,$B$3:$B$7)</f>
        <v>10</v>
      </c>
      <c r="E18">
        <f>SUBTOTAL(1,Cells_B2B3)</f>
        <v>5</v>
      </c>
      <c r="F18" s="2"/>
      <c r="G18" s="2"/>
      <c r="H18" t="e">
        <f>SUBTOTAL(1,#REF!:B4)</f>
        <v>#REF!</v>
      </c>
      <c r="I18">
        <f>SUBTOTAL(1,Name)</f>
        <v>130</v>
      </c>
      <c r="J18" s="2"/>
    </row>
    <row r="19" spans="1:10" x14ac:dyDescent="0.25">
      <c r="A19" s="1" t="s">
        <v>18</v>
      </c>
      <c r="B19">
        <f>SUBTOTAL(2,$B$3)</f>
        <v>1</v>
      </c>
      <c r="C19">
        <f>SUBTOTAL(2,$B$3:$B$6)</f>
        <v>4</v>
      </c>
      <c r="D19">
        <f>SUBTOTAL(2,$B$3:$B$7)</f>
        <v>4</v>
      </c>
      <c r="E19">
        <f>SUBTOTAL(2,Cells_B2B3)</f>
        <v>2</v>
      </c>
      <c r="F19" s="2"/>
      <c r="G19" s="2"/>
      <c r="H19" t="e">
        <f>SUBTOTAL(2,#REF!)</f>
        <v>#REF!</v>
      </c>
      <c r="I19">
        <f>SUBTOTAL(2,Name)</f>
        <v>1</v>
      </c>
      <c r="J19" s="2"/>
    </row>
    <row r="20" spans="1:10" x14ac:dyDescent="0.25">
      <c r="A20" s="1" t="s">
        <v>19</v>
      </c>
      <c r="B20">
        <f>SUBTOTAL(3,$B$3)</f>
        <v>1</v>
      </c>
      <c r="C20">
        <f>SUBTOTAL(3,$B$3:$B$6)</f>
        <v>4</v>
      </c>
      <c r="D20">
        <f>SUBTOTAL(3,$B$3:$B$7)</f>
        <v>5</v>
      </c>
      <c r="E20">
        <f>SUBTOTAL(3,Cells_B2B3)</f>
        <v>2</v>
      </c>
      <c r="F20" s="2"/>
      <c r="G20" s="2"/>
      <c r="H20" t="e">
        <f>SUBTOTAL(3,#REF!)</f>
        <v>#REF!</v>
      </c>
      <c r="I20">
        <f>SUBTOTAL(3,Name)</f>
        <v>1</v>
      </c>
      <c r="J20" s="2"/>
    </row>
    <row r="21" spans="1:10" x14ac:dyDescent="0.25">
      <c r="A21" s="1" t="s">
        <v>20</v>
      </c>
      <c r="B21">
        <f>SUBTOTAL(4,$B$3)</f>
        <v>3</v>
      </c>
      <c r="C21">
        <f>SUBTOTAL(4,$B$3:$B$6)</f>
        <v>18</v>
      </c>
      <c r="D21">
        <f>SUBTOTAL(4,$B$3:$B$7)</f>
        <v>18</v>
      </c>
      <c r="E21">
        <f>SUBTOTAL(4,Cells_B2B3)</f>
        <v>7</v>
      </c>
      <c r="F21" s="2"/>
      <c r="G21" s="2"/>
      <c r="H21" t="e">
        <f>SUBTOTAL(4,#REF!)</f>
        <v>#REF!</v>
      </c>
      <c r="I21">
        <f>SUBTOTAL(4,Name)</f>
        <v>130</v>
      </c>
      <c r="J21" s="2"/>
    </row>
    <row r="22" spans="1:10" x14ac:dyDescent="0.25">
      <c r="A22" s="1" t="s">
        <v>21</v>
      </c>
      <c r="B22">
        <f>SUBTOTAL(5,$B$3)</f>
        <v>3</v>
      </c>
      <c r="C22">
        <f>SUBTOTAL(5,$B$3:$B$6)</f>
        <v>3</v>
      </c>
      <c r="D22">
        <f>SUBTOTAL(5,$B$3:$B$7)</f>
        <v>3</v>
      </c>
      <c r="E22">
        <f>SUBTOTAL(5,Cells_B2B3)</f>
        <v>3</v>
      </c>
      <c r="F22" s="2"/>
      <c r="G22" s="2"/>
      <c r="H22" t="e">
        <f>SUBTOTAL(5,#REF!)</f>
        <v>#REF!</v>
      </c>
      <c r="I22">
        <f>SUBTOTAL(5,Name)</f>
        <v>130</v>
      </c>
      <c r="J22" s="2"/>
    </row>
    <row r="23" spans="1:10" x14ac:dyDescent="0.25">
      <c r="A23" s="1" t="s">
        <v>22</v>
      </c>
      <c r="B23">
        <f>SUBTOTAL(6,$B$3)</f>
        <v>3</v>
      </c>
      <c r="C23">
        <f>SUBTOTAL(6,$B$3:$B$6)</f>
        <v>4536</v>
      </c>
      <c r="D23">
        <f>SUBTOTAL(6,$B$3:$B$7)</f>
        <v>4536</v>
      </c>
      <c r="E23">
        <f>SUBTOTAL(6,Cells_B2B3)</f>
        <v>21</v>
      </c>
      <c r="F23" s="2"/>
      <c r="G23" s="2"/>
      <c r="H23" t="e">
        <f>SUBTOTAL(6,#REF!)</f>
        <v>#REF!</v>
      </c>
      <c r="I23">
        <f>SUBTOTAL(6,Name)</f>
        <v>130</v>
      </c>
      <c r="J23" s="2"/>
    </row>
    <row r="24" spans="1:10" x14ac:dyDescent="0.25">
      <c r="A24" s="1" t="s">
        <v>23</v>
      </c>
      <c r="B24" t="e">
        <f>SUBTOTAL(7,$B$3)</f>
        <v>#DIV/0!</v>
      </c>
      <c r="C24">
        <f>SUBTOTAL(7,$B$3:$B$6)</f>
        <v>6.4807406984078604</v>
      </c>
      <c r="D24">
        <f>SUBTOTAL(7,$B$3:$B$7)</f>
        <v>6.4807406984078604</v>
      </c>
      <c r="E24">
        <f>SUBTOTAL(7,Cells_B2B3)</f>
        <v>2.8284271247461903</v>
      </c>
      <c r="F24" s="2"/>
      <c r="G24" s="2"/>
      <c r="H24" t="e">
        <f>SUBTOTAL(7,#REF!)</f>
        <v>#REF!</v>
      </c>
      <c r="I24" t="e">
        <f>SUBTOTAL(7,Name)</f>
        <v>#DIV/0!</v>
      </c>
      <c r="J24" s="2"/>
    </row>
    <row r="25" spans="1:10" x14ac:dyDescent="0.25">
      <c r="A25" s="1" t="s">
        <v>24</v>
      </c>
      <c r="B25">
        <f>SUBTOTAL(8,$B$3)</f>
        <v>0</v>
      </c>
      <c r="C25">
        <f>SUBTOTAL(8,$B$3:$B$6)</f>
        <v>5.6124860801609122</v>
      </c>
      <c r="D25">
        <f>SUBTOTAL(8,$B$3:$B$7)</f>
        <v>5.6124860801609122</v>
      </c>
      <c r="E25">
        <f>SUBTOTAL(8,Cells_B2B3)</f>
        <v>2</v>
      </c>
      <c r="F25" s="2"/>
      <c r="G25" s="2"/>
      <c r="H25" t="e">
        <f>SUBTOTAL(8,#REF!)</f>
        <v>#REF!</v>
      </c>
      <c r="I25">
        <f>SUBTOTAL(8,Name)</f>
        <v>0</v>
      </c>
      <c r="J25" s="2"/>
    </row>
    <row r="26" spans="1:10" x14ac:dyDescent="0.25">
      <c r="A26" s="1" t="s">
        <v>25</v>
      </c>
      <c r="B26">
        <f>SUBTOTAL(9,$B$3)</f>
        <v>3</v>
      </c>
      <c r="C26">
        <f>SUBTOTAL(9,$B$3:$B$6)</f>
        <v>40</v>
      </c>
      <c r="D26">
        <f>SUBTOTAL(9,$B$3:$B$7)</f>
        <v>40</v>
      </c>
      <c r="E26">
        <f>SUBTOTAL(9,Cells_B2B3)</f>
        <v>10</v>
      </c>
      <c r="F26" s="2"/>
      <c r="G26" s="2"/>
      <c r="H26" t="e">
        <f>SUBTOTAL(9,#REF!)</f>
        <v>#REF!</v>
      </c>
      <c r="I26">
        <f>SUBTOTAL(9,Name)</f>
        <v>130</v>
      </c>
      <c r="J26" s="2"/>
    </row>
    <row r="27" spans="1:10" x14ac:dyDescent="0.25">
      <c r="A27" s="1" t="s">
        <v>26</v>
      </c>
      <c r="B27" t="e">
        <f>SUBTOTAL(10,$B$3)</f>
        <v>#DIV/0!</v>
      </c>
      <c r="C27">
        <f>SUBTOTAL(10,$B$3:$B$6)</f>
        <v>42</v>
      </c>
      <c r="D27">
        <f>SUBTOTAL(10,$B$3:$B$7)</f>
        <v>42</v>
      </c>
      <c r="E27">
        <f>SUBTOTAL(10,Cells_B2B3)</f>
        <v>8</v>
      </c>
      <c r="F27" s="2"/>
      <c r="G27" s="2"/>
      <c r="H27" t="e">
        <f>SUBTOTAL(10,#REF!)</f>
        <v>#REF!</v>
      </c>
      <c r="I27" t="e">
        <f>SUBTOTAL(10,Name)</f>
        <v>#DIV/0!</v>
      </c>
      <c r="J27" s="2"/>
    </row>
    <row r="28" spans="1:10" x14ac:dyDescent="0.25">
      <c r="A28" s="1" t="s">
        <v>27</v>
      </c>
      <c r="B28">
        <f>SUBTOTAL(11,$B$3)</f>
        <v>0</v>
      </c>
      <c r="C28">
        <f>SUBTOTAL(11,$B$3:$B$6)</f>
        <v>31.5</v>
      </c>
      <c r="D28">
        <f>SUBTOTAL(11,$B$3:$B$7)</f>
        <v>31.5</v>
      </c>
      <c r="E28">
        <f>SUBTOTAL(11,Cells_B2B3)</f>
        <v>4</v>
      </c>
      <c r="F28" s="2"/>
      <c r="G28" s="2"/>
      <c r="H28" t="e">
        <f>SUBTOTAL(11,#REF!)</f>
        <v>#REF!</v>
      </c>
      <c r="I28">
        <f>SUBTOTAL(11,Name)</f>
        <v>0</v>
      </c>
      <c r="J28" s="2"/>
    </row>
    <row r="30" spans="1:10" x14ac:dyDescent="0.25">
      <c r="A30" s="1" t="s">
        <v>40</v>
      </c>
      <c r="B30" t="e">
        <f>VLOOKUP("7",B3:B7,1)</f>
        <v>#N/A</v>
      </c>
      <c r="C30" t="e">
        <f>VLOOKUP(8,B3:B7,FALSE)</f>
        <v>#VALUE!</v>
      </c>
      <c r="D30">
        <f>VLOOKUP(7,B3:B7,1)</f>
        <v>7</v>
      </c>
      <c r="E30" t="e">
        <f>VLOOKUP(8,{1;2;3;4},1,FALSE)</f>
        <v>#N/A</v>
      </c>
      <c r="F30">
        <f>VLOOKUP(8,{1;2;3;4;10},1,TRUE)</f>
        <v>4</v>
      </c>
    </row>
    <row r="32" spans="1:10" x14ac:dyDescent="0.25">
      <c r="A32" s="1" t="s">
        <v>48</v>
      </c>
      <c r="B32">
        <f>IF(B3&gt;3,B4,B6)</f>
        <v>18</v>
      </c>
      <c r="C32">
        <f>IF((B3*B4)*C2&lt;0,(B3*B4)*C2,ABS((B3*B4)*C2))</f>
        <v>-378.72023092760963</v>
      </c>
      <c r="D32">
        <f>IF((B3*B4)*C2&lt;0,ABS((B3*B4)*C2),(B3*B4)*C2)</f>
        <v>378.72023092760963</v>
      </c>
    </row>
    <row r="33" spans="1:9" x14ac:dyDescent="0.25">
      <c r="B33" s="1" t="s">
        <v>39</v>
      </c>
      <c r="D33" s="4" t="s">
        <v>47</v>
      </c>
      <c r="E33" s="4"/>
      <c r="F33" s="4"/>
      <c r="G33" s="4"/>
    </row>
    <row r="34" spans="1:9" x14ac:dyDescent="0.25">
      <c r="B34" t="e">
        <f>SUM(D:D)</f>
        <v>#VALUE!</v>
      </c>
      <c r="D34" t="b">
        <f>B5=B4</f>
        <v>0</v>
      </c>
      <c r="E34" t="b">
        <f>C26=D26</f>
        <v>1</v>
      </c>
      <c r="F34" t="e">
        <f>E39=E40</f>
        <v>#N/A</v>
      </c>
      <c r="G34" t="b">
        <f>LEFT(A23,5)=LEFT(A24,5)</f>
        <v>1</v>
      </c>
    </row>
    <row r="35" spans="1:9" x14ac:dyDescent="0.25">
      <c r="B35">
        <f>COUNT(D:D)</f>
        <v>24</v>
      </c>
      <c r="D35" t="b">
        <f>C31=D31</f>
        <v>1</v>
      </c>
      <c r="E35" t="e">
        <f>D39=D40</f>
        <v>#VALUE!</v>
      </c>
      <c r="F35" t="e">
        <f>G39=H39</f>
        <v>#NULL!</v>
      </c>
    </row>
    <row r="37" spans="1:9" x14ac:dyDescent="0.25">
      <c r="A37" s="4" t="s">
        <v>37</v>
      </c>
      <c r="B37" s="4"/>
      <c r="C37" s="4"/>
      <c r="D37" s="4"/>
      <c r="E37" s="4"/>
      <c r="F37" s="4"/>
      <c r="G37" s="4"/>
      <c r="H37" s="4"/>
      <c r="I37" s="5"/>
    </row>
    <row r="38" spans="1:9" x14ac:dyDescent="0.25">
      <c r="A38" s="1" t="s">
        <v>15</v>
      </c>
      <c r="B38" s="1" t="s">
        <v>16</v>
      </c>
      <c r="C38" s="1" t="s">
        <v>15</v>
      </c>
      <c r="D38" s="1" t="s">
        <v>32</v>
      </c>
      <c r="E38" s="1" t="s">
        <v>33</v>
      </c>
      <c r="F38" s="1" t="s">
        <v>35</v>
      </c>
      <c r="G38" s="1" t="s">
        <v>34</v>
      </c>
      <c r="H38" s="1" t="s">
        <v>7</v>
      </c>
      <c r="I38" s="1" t="s">
        <v>38</v>
      </c>
    </row>
    <row r="39" spans="1:9" x14ac:dyDescent="0.25">
      <c r="A39" t="e">
        <f>d</f>
        <v>#NAME?</v>
      </c>
      <c r="B39" t="e">
        <f>SUM(I39)</f>
        <v>#DIV/0!</v>
      </c>
      <c r="C39" t="e">
        <f>SUM(C3:C4)</f>
        <v>#NAME?</v>
      </c>
      <c r="D39" t="e">
        <f>1+"a"</f>
        <v>#VALUE!</v>
      </c>
      <c r="E39" t="e">
        <f>VLOOKUP(8,I10:I28,0,FALSE)</f>
        <v>#N/A</v>
      </c>
      <c r="F39" t="e">
        <f>POWER(100,10000000000000)</f>
        <v>#NUM!</v>
      </c>
      <c r="G39" t="e">
        <f>B2 B3</f>
        <v>#NULL!</v>
      </c>
      <c r="H39" t="e">
        <f>SUM(#REF!:B4)</f>
        <v>#REF!</v>
      </c>
      <c r="I39" t="e">
        <f>0/0</f>
        <v>#DIV/0!</v>
      </c>
    </row>
    <row r="40" spans="1:9" x14ac:dyDescent="0.25">
      <c r="A40" t="e">
        <f>SUM(A39)</f>
        <v>#NAME?</v>
      </c>
      <c r="D40" t="e">
        <f>SUBTOTAL(45,J10:J27)</f>
        <v>#VALUE!</v>
      </c>
      <c r="E40" t="e">
        <f>NA()</f>
        <v>#N/A</v>
      </c>
      <c r="H40" t="e">
        <f>MAX(#REF!)</f>
        <v>#REF!</v>
      </c>
    </row>
    <row r="41" spans="1:9" x14ac:dyDescent="0.25">
      <c r="A41" t="e">
        <f ca="1">Dp()</f>
        <v>#NAME?</v>
      </c>
      <c r="D41" t="e">
        <f>SUMPRODUCT(B3,B4:B5)</f>
        <v>#VALUE!</v>
      </c>
      <c r="H41" t="e">
        <f>#REF!:#REF!</f>
        <v>#REF!</v>
      </c>
    </row>
    <row r="42" spans="1:9" x14ac:dyDescent="0.25">
      <c r="A42"/>
      <c r="D42" t="e">
        <f>B2:B3</f>
        <v>#VALUE!</v>
      </c>
      <c r="H42" t="e">
        <f ca="1">D6()</f>
        <v>#REF!</v>
      </c>
    </row>
    <row r="43" spans="1:9" x14ac:dyDescent="0.25">
      <c r="A43"/>
      <c r="H43" t="e">
        <f ca="1">D6(21)</f>
        <v>#REF!</v>
      </c>
    </row>
  </sheetData>
  <mergeCells count="2">
    <mergeCell ref="A37:I37"/>
    <mergeCell ref="D33:G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B32" sqref="B32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2014-02-25T13:09:32Z</dcterms:modified>
</cp:coreProperties>
</file>