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#Notebook_20230607\paper_M\###GAP23\"/>
    </mc:Choice>
  </mc:AlternateContent>
  <xr:revisionPtr revIDLastSave="0" documentId="13_ncr:1_{AEE127D0-F565-4528-9E66-7C7B265E361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rec" sheetId="1" r:id="rId1"/>
    <sheet name="Sheet1" sheetId="2" r:id="rId2"/>
  </sheets>
  <externalReferences>
    <externalReference r:id="rId3"/>
  </externalReferences>
  <definedNames>
    <definedName name="xxx">[1]CR03_FO!$A$3:$AR$57</definedName>
  </definedNames>
  <calcPr calcId="191028"/>
</workbook>
</file>

<file path=xl/calcChain.xml><?xml version="1.0" encoding="utf-8"?>
<calcChain xmlns="http://schemas.openxmlformats.org/spreadsheetml/2006/main">
  <c r="A538" i="1" l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BF538" i="1"/>
  <c r="BD538" i="1" s="1"/>
  <c r="BG538" i="1"/>
  <c r="BE538" i="1" s="1"/>
  <c r="BH538" i="1"/>
  <c r="BI538" i="1"/>
  <c r="BK538" i="1"/>
  <c r="BL538" i="1"/>
  <c r="BM538" i="1"/>
  <c r="BC538" i="1" s="1"/>
  <c r="BN538" i="1"/>
  <c r="BD539" i="1"/>
  <c r="BF539" i="1"/>
  <c r="BG539" i="1"/>
  <c r="BE539" i="1" s="1"/>
  <c r="BH539" i="1"/>
  <c r="BI539" i="1"/>
  <c r="BK539" i="1"/>
  <c r="BL539" i="1"/>
  <c r="BM539" i="1"/>
  <c r="BC539" i="1" s="1"/>
  <c r="BN539" i="1"/>
  <c r="BF540" i="1"/>
  <c r="BD540" i="1" s="1"/>
  <c r="BG540" i="1"/>
  <c r="BE540" i="1" s="1"/>
  <c r="BH540" i="1"/>
  <c r="BI540" i="1"/>
  <c r="BK540" i="1"/>
  <c r="BL540" i="1"/>
  <c r="BM540" i="1"/>
  <c r="BC540" i="1" s="1"/>
  <c r="BN540" i="1"/>
  <c r="BE541" i="1"/>
  <c r="BF541" i="1"/>
  <c r="BD541" i="1" s="1"/>
  <c r="BG541" i="1"/>
  <c r="BH541" i="1"/>
  <c r="BI541" i="1"/>
  <c r="BK541" i="1"/>
  <c r="BL541" i="1"/>
  <c r="BM541" i="1"/>
  <c r="BC541" i="1" s="1"/>
  <c r="BN541" i="1"/>
  <c r="BC542" i="1"/>
  <c r="BF542" i="1"/>
  <c r="BD542" i="1" s="1"/>
  <c r="BG542" i="1"/>
  <c r="BE542" i="1" s="1"/>
  <c r="BH542" i="1"/>
  <c r="BI542" i="1"/>
  <c r="BK542" i="1"/>
  <c r="BL542" i="1"/>
  <c r="BM542" i="1"/>
  <c r="BN542" i="1"/>
  <c r="BF543" i="1"/>
  <c r="BD543" i="1" s="1"/>
  <c r="BG543" i="1"/>
  <c r="BE543" i="1" s="1"/>
  <c r="BH543" i="1"/>
  <c r="BI543" i="1"/>
  <c r="BK543" i="1"/>
  <c r="BL543" i="1"/>
  <c r="BM543" i="1"/>
  <c r="BC543" i="1" s="1"/>
  <c r="BN543" i="1"/>
  <c r="BD544" i="1"/>
  <c r="BE544" i="1"/>
  <c r="BF544" i="1"/>
  <c r="BG544" i="1"/>
  <c r="BH544" i="1"/>
  <c r="BI544" i="1"/>
  <c r="BK544" i="1"/>
  <c r="BL544" i="1"/>
  <c r="BM544" i="1"/>
  <c r="BC544" i="1" s="1"/>
  <c r="BN544" i="1"/>
  <c r="BF545" i="1"/>
  <c r="BD545" i="1" s="1"/>
  <c r="BG545" i="1"/>
  <c r="BE545" i="1" s="1"/>
  <c r="BH545" i="1"/>
  <c r="BI545" i="1"/>
  <c r="BK545" i="1"/>
  <c r="BL545" i="1"/>
  <c r="BM545" i="1"/>
  <c r="BC545" i="1" s="1"/>
  <c r="BN545" i="1"/>
  <c r="BF546" i="1"/>
  <c r="BD546" i="1" s="1"/>
  <c r="BG546" i="1"/>
  <c r="BE546" i="1" s="1"/>
  <c r="BH546" i="1"/>
  <c r="BI546" i="1"/>
  <c r="BK546" i="1"/>
  <c r="BL546" i="1"/>
  <c r="BM546" i="1"/>
  <c r="BC546" i="1" s="1"/>
  <c r="BN546" i="1"/>
  <c r="BF547" i="1"/>
  <c r="BD547" i="1" s="1"/>
  <c r="BG547" i="1"/>
  <c r="BE547" i="1" s="1"/>
  <c r="BH547" i="1"/>
  <c r="BI547" i="1"/>
  <c r="BK547" i="1"/>
  <c r="BL547" i="1"/>
  <c r="BM547" i="1"/>
  <c r="BC547" i="1" s="1"/>
  <c r="BN547" i="1"/>
  <c r="BF548" i="1"/>
  <c r="BD548" i="1" s="1"/>
  <c r="BG548" i="1"/>
  <c r="BE548" i="1" s="1"/>
  <c r="BH548" i="1"/>
  <c r="BI548" i="1"/>
  <c r="BK548" i="1"/>
  <c r="BL548" i="1"/>
  <c r="BM548" i="1"/>
  <c r="BC548" i="1" s="1"/>
  <c r="BN548" i="1"/>
  <c r="BE549" i="1"/>
  <c r="BF549" i="1"/>
  <c r="BD549" i="1" s="1"/>
  <c r="BG549" i="1"/>
  <c r="BH549" i="1"/>
  <c r="BI549" i="1"/>
  <c r="BK549" i="1"/>
  <c r="BL549" i="1"/>
  <c r="BM549" i="1"/>
  <c r="BC549" i="1" s="1"/>
  <c r="BN549" i="1"/>
  <c r="BF550" i="1"/>
  <c r="BD550" i="1" s="1"/>
  <c r="BG550" i="1"/>
  <c r="BE550" i="1" s="1"/>
  <c r="BH550" i="1"/>
  <c r="BI550" i="1"/>
  <c r="BK550" i="1"/>
  <c r="BL550" i="1"/>
  <c r="BM550" i="1"/>
  <c r="BC550" i="1" s="1"/>
  <c r="BN550" i="1"/>
  <c r="BC551" i="1"/>
  <c r="BF551" i="1"/>
  <c r="BD551" i="1" s="1"/>
  <c r="BG551" i="1"/>
  <c r="BE551" i="1" s="1"/>
  <c r="BH551" i="1"/>
  <c r="BI551" i="1"/>
  <c r="BK551" i="1"/>
  <c r="BL551" i="1"/>
  <c r="BM551" i="1"/>
  <c r="BN551" i="1"/>
  <c r="BN537" i="1"/>
  <c r="BM537" i="1"/>
  <c r="BL537" i="1"/>
  <c r="BK537" i="1"/>
  <c r="BI537" i="1"/>
  <c r="BH537" i="1"/>
  <c r="BG537" i="1"/>
  <c r="BE537" i="1" s="1"/>
  <c r="BF537" i="1"/>
  <c r="BD537" i="1" s="1"/>
  <c r="BC537" i="1"/>
  <c r="A537" i="1"/>
  <c r="A1" i="1"/>
  <c r="BD164" i="1"/>
  <c r="BE164" i="1"/>
  <c r="BD165" i="1"/>
  <c r="BE165" i="1"/>
  <c r="BD166" i="1"/>
  <c r="BE166" i="1"/>
  <c r="BD167" i="1"/>
  <c r="BE167" i="1"/>
  <c r="BD168" i="1"/>
  <c r="BE168" i="1"/>
  <c r="BD169" i="1"/>
  <c r="BE169" i="1"/>
  <c r="BD170" i="1"/>
  <c r="BE170" i="1"/>
  <c r="BD171" i="1"/>
  <c r="BE171" i="1"/>
  <c r="BD172" i="1"/>
  <c r="BE172" i="1"/>
  <c r="BD173" i="1"/>
  <c r="BE173" i="1"/>
  <c r="BD174" i="1"/>
  <c r="BE174" i="1"/>
  <c r="BD175" i="1"/>
  <c r="BE175" i="1"/>
  <c r="BD176" i="1"/>
  <c r="BE176" i="1"/>
  <c r="BD177" i="1"/>
  <c r="BE177" i="1"/>
  <c r="BD178" i="1"/>
  <c r="BE178" i="1"/>
  <c r="BD179" i="1"/>
  <c r="BE179" i="1"/>
  <c r="BD180" i="1"/>
  <c r="BE180" i="1"/>
  <c r="BD181" i="1"/>
  <c r="BE181" i="1"/>
  <c r="BD182" i="1"/>
  <c r="BE182" i="1"/>
  <c r="BD183" i="1"/>
  <c r="BE183" i="1"/>
  <c r="BD184" i="1"/>
  <c r="BE184" i="1"/>
  <c r="BD185" i="1"/>
  <c r="BE185" i="1"/>
  <c r="BD186" i="1"/>
  <c r="BE186" i="1"/>
  <c r="BD187" i="1"/>
  <c r="BE187" i="1"/>
  <c r="BD188" i="1"/>
  <c r="BE188" i="1"/>
  <c r="BD189" i="1"/>
  <c r="BE189" i="1"/>
  <c r="BD190" i="1"/>
  <c r="BE190" i="1"/>
  <c r="BD191" i="1"/>
  <c r="BE191" i="1"/>
  <c r="BD192" i="1"/>
  <c r="BE192" i="1"/>
  <c r="BD193" i="1"/>
  <c r="BE193" i="1"/>
  <c r="BD194" i="1"/>
  <c r="BE194" i="1"/>
  <c r="BD195" i="1"/>
  <c r="BE195" i="1"/>
  <c r="BD196" i="1"/>
  <c r="BE196" i="1"/>
  <c r="BD197" i="1"/>
  <c r="BE197" i="1"/>
  <c r="BD198" i="1"/>
  <c r="BE198" i="1"/>
  <c r="BD199" i="1"/>
  <c r="BE199" i="1"/>
  <c r="BD200" i="1"/>
  <c r="BE200" i="1"/>
  <c r="BD201" i="1"/>
  <c r="BE201" i="1"/>
  <c r="BD202" i="1"/>
  <c r="BE202" i="1"/>
  <c r="BD203" i="1"/>
  <c r="BE203" i="1"/>
  <c r="BD204" i="1"/>
  <c r="BE204" i="1"/>
  <c r="BD205" i="1"/>
  <c r="BE205" i="1"/>
  <c r="BD206" i="1"/>
  <c r="BE206" i="1"/>
  <c r="BD207" i="1"/>
  <c r="BE207" i="1"/>
  <c r="BD208" i="1"/>
  <c r="BE208" i="1"/>
  <c r="BD209" i="1"/>
  <c r="BE209" i="1"/>
  <c r="BD210" i="1"/>
  <c r="BE210" i="1"/>
  <c r="BD211" i="1"/>
  <c r="BE211" i="1"/>
  <c r="BD212" i="1"/>
  <c r="BE212" i="1"/>
  <c r="BD213" i="1"/>
  <c r="BE213" i="1"/>
  <c r="BD214" i="1"/>
  <c r="BE214" i="1"/>
  <c r="BD215" i="1"/>
  <c r="BE215" i="1"/>
  <c r="BD216" i="1"/>
  <c r="BE216" i="1"/>
  <c r="BD217" i="1"/>
  <c r="BE217" i="1"/>
  <c r="BD218" i="1"/>
  <c r="BE218" i="1"/>
  <c r="BD219" i="1"/>
  <c r="BE219" i="1"/>
  <c r="BD220" i="1"/>
  <c r="BE220" i="1"/>
  <c r="BD221" i="1"/>
  <c r="BE221" i="1"/>
  <c r="BD222" i="1"/>
  <c r="BE222" i="1"/>
  <c r="BD223" i="1"/>
  <c r="BE223" i="1"/>
  <c r="BD224" i="1"/>
  <c r="BE224" i="1"/>
  <c r="BD225" i="1"/>
  <c r="BE225" i="1"/>
  <c r="BD226" i="1"/>
  <c r="BE226" i="1"/>
  <c r="BD227" i="1"/>
  <c r="BE227" i="1"/>
  <c r="BD228" i="1"/>
  <c r="BE228" i="1"/>
  <c r="BD229" i="1"/>
  <c r="BE229" i="1"/>
  <c r="BD230" i="1"/>
  <c r="BE230" i="1"/>
  <c r="BD231" i="1"/>
  <c r="BE231" i="1"/>
  <c r="BD232" i="1"/>
  <c r="BE232" i="1"/>
  <c r="BD233" i="1"/>
  <c r="BE233" i="1"/>
  <c r="BD234" i="1"/>
  <c r="BE234" i="1"/>
  <c r="BD235" i="1"/>
  <c r="BE235" i="1"/>
  <c r="BD236" i="1"/>
  <c r="BE236" i="1"/>
  <c r="BD237" i="1"/>
  <c r="BE237" i="1"/>
  <c r="BD238" i="1"/>
  <c r="BE238" i="1"/>
  <c r="BD239" i="1"/>
  <c r="BE239" i="1"/>
  <c r="BD240" i="1"/>
  <c r="BE240" i="1"/>
  <c r="BD241" i="1"/>
  <c r="BE241" i="1"/>
  <c r="BD242" i="1"/>
  <c r="BE242" i="1"/>
  <c r="BD243" i="1"/>
  <c r="BE243" i="1"/>
  <c r="BD244" i="1"/>
  <c r="BE244" i="1"/>
  <c r="BD245" i="1"/>
  <c r="BE245" i="1"/>
  <c r="BD246" i="1"/>
  <c r="BE246" i="1"/>
  <c r="BD247" i="1"/>
  <c r="BE247" i="1"/>
  <c r="BD248" i="1"/>
  <c r="BE248" i="1"/>
  <c r="BD249" i="1"/>
  <c r="BE249" i="1"/>
  <c r="BD250" i="1"/>
  <c r="BE250" i="1"/>
  <c r="BD251" i="1"/>
  <c r="BE251" i="1"/>
  <c r="BD252" i="1"/>
  <c r="BE252" i="1"/>
  <c r="BD253" i="1"/>
  <c r="BE253" i="1"/>
  <c r="BD254" i="1"/>
  <c r="BE254" i="1"/>
  <c r="BD255" i="1"/>
  <c r="BE255" i="1"/>
  <c r="BD256" i="1"/>
  <c r="BE256" i="1"/>
  <c r="BD257" i="1"/>
  <c r="BE257" i="1"/>
  <c r="BD258" i="1"/>
  <c r="BE258" i="1"/>
  <c r="BD259" i="1"/>
  <c r="BE259" i="1"/>
  <c r="BD260" i="1"/>
  <c r="BE260" i="1"/>
  <c r="BD261" i="1"/>
  <c r="BE261" i="1"/>
  <c r="BD262" i="1"/>
  <c r="BE262" i="1"/>
  <c r="BD263" i="1"/>
  <c r="BE263" i="1"/>
  <c r="BD264" i="1"/>
  <c r="BE264" i="1"/>
  <c r="BD265" i="1"/>
  <c r="BE265" i="1"/>
  <c r="BD266" i="1"/>
  <c r="BE266" i="1"/>
  <c r="BD267" i="1"/>
  <c r="BE267" i="1"/>
  <c r="BD268" i="1"/>
  <c r="BE268" i="1"/>
  <c r="BD269" i="1"/>
  <c r="BE269" i="1"/>
  <c r="BD270" i="1"/>
  <c r="BE270" i="1"/>
  <c r="BD271" i="1"/>
  <c r="BE271" i="1"/>
  <c r="BD272" i="1"/>
  <c r="BE272" i="1"/>
  <c r="BD273" i="1"/>
  <c r="BE273" i="1"/>
  <c r="BD274" i="1"/>
  <c r="BE274" i="1"/>
  <c r="BD275" i="1"/>
  <c r="BE275" i="1"/>
  <c r="BD276" i="1"/>
  <c r="BE276" i="1"/>
  <c r="BD277" i="1"/>
  <c r="BE277" i="1"/>
  <c r="BD278" i="1"/>
  <c r="BE278" i="1"/>
  <c r="BD279" i="1"/>
  <c r="BE279" i="1"/>
  <c r="BD280" i="1"/>
  <c r="BE280" i="1"/>
  <c r="BD281" i="1"/>
  <c r="BE281" i="1"/>
  <c r="BD282" i="1"/>
  <c r="BE282" i="1"/>
  <c r="BD283" i="1"/>
  <c r="BE283" i="1"/>
  <c r="BD284" i="1"/>
  <c r="BE284" i="1"/>
  <c r="BD285" i="1"/>
  <c r="BE285" i="1"/>
  <c r="BD286" i="1"/>
  <c r="BE286" i="1"/>
  <c r="BD287" i="1"/>
  <c r="BE287" i="1"/>
  <c r="BD288" i="1"/>
  <c r="BE288" i="1"/>
  <c r="BD289" i="1"/>
  <c r="BE289" i="1"/>
  <c r="BD290" i="1"/>
  <c r="BE290" i="1"/>
  <c r="BD291" i="1"/>
  <c r="BE291" i="1"/>
  <c r="BD292" i="1"/>
  <c r="BE292" i="1"/>
  <c r="BD293" i="1"/>
  <c r="BE293" i="1"/>
  <c r="BD294" i="1"/>
  <c r="BE294" i="1"/>
  <c r="BD295" i="1"/>
  <c r="BE295" i="1"/>
  <c r="BD296" i="1"/>
  <c r="BE296" i="1"/>
  <c r="BD297" i="1"/>
  <c r="BE297" i="1"/>
  <c r="BD298" i="1"/>
  <c r="BE298" i="1"/>
  <c r="BD299" i="1"/>
  <c r="BE299" i="1"/>
  <c r="BD300" i="1"/>
  <c r="BE300" i="1"/>
  <c r="BD301" i="1"/>
  <c r="BE301" i="1"/>
  <c r="BD302" i="1"/>
  <c r="BE302" i="1"/>
  <c r="BD303" i="1"/>
  <c r="BE303" i="1"/>
  <c r="BD304" i="1"/>
  <c r="BE304" i="1"/>
  <c r="BD305" i="1"/>
  <c r="BE305" i="1"/>
  <c r="BD306" i="1"/>
  <c r="BE306" i="1"/>
  <c r="BD307" i="1"/>
  <c r="BE307" i="1"/>
  <c r="BD308" i="1"/>
  <c r="BE308" i="1"/>
  <c r="BD309" i="1"/>
  <c r="BE309" i="1"/>
  <c r="BD310" i="1"/>
  <c r="BE310" i="1"/>
  <c r="BD311" i="1"/>
  <c r="BE311" i="1"/>
  <c r="BD312" i="1"/>
  <c r="BE312" i="1"/>
  <c r="BD313" i="1"/>
  <c r="BE313" i="1"/>
  <c r="BD314" i="1"/>
  <c r="BE314" i="1"/>
  <c r="BD315" i="1"/>
  <c r="BE315" i="1"/>
  <c r="BD316" i="1"/>
  <c r="BE316" i="1"/>
  <c r="BD317" i="1"/>
  <c r="BE317" i="1"/>
  <c r="BD318" i="1"/>
  <c r="BE318" i="1"/>
  <c r="BD319" i="1"/>
  <c r="BE319" i="1"/>
  <c r="BD320" i="1"/>
  <c r="BE320" i="1"/>
  <c r="BD321" i="1"/>
  <c r="BE321" i="1"/>
  <c r="BD322" i="1"/>
  <c r="BE322" i="1"/>
  <c r="BD323" i="1"/>
  <c r="BE323" i="1"/>
  <c r="BD324" i="1"/>
  <c r="BE324" i="1"/>
  <c r="BD325" i="1"/>
  <c r="BE325" i="1"/>
  <c r="BD326" i="1"/>
  <c r="BE326" i="1"/>
  <c r="BD327" i="1"/>
  <c r="BE327" i="1"/>
  <c r="BD328" i="1"/>
  <c r="BE328" i="1"/>
  <c r="BD329" i="1"/>
  <c r="BE329" i="1"/>
  <c r="BD330" i="1"/>
  <c r="BE330" i="1"/>
  <c r="BD331" i="1"/>
  <c r="BE331" i="1"/>
  <c r="BD332" i="1"/>
  <c r="BE332" i="1"/>
  <c r="BD333" i="1"/>
  <c r="BE333" i="1"/>
  <c r="BD334" i="1"/>
  <c r="BE334" i="1"/>
  <c r="BD335" i="1"/>
  <c r="BE335" i="1"/>
  <c r="BD336" i="1"/>
  <c r="BE336" i="1"/>
  <c r="BD337" i="1"/>
  <c r="BE337" i="1"/>
  <c r="BD338" i="1"/>
  <c r="BE338" i="1"/>
  <c r="BD339" i="1"/>
  <c r="BE339" i="1"/>
  <c r="BD340" i="1"/>
  <c r="BE340" i="1"/>
  <c r="BD341" i="1"/>
  <c r="BE341" i="1"/>
  <c r="BD342" i="1"/>
  <c r="BE342" i="1"/>
  <c r="BD343" i="1"/>
  <c r="BE343" i="1"/>
  <c r="BD344" i="1"/>
  <c r="BE344" i="1"/>
  <c r="BD345" i="1"/>
  <c r="BE345" i="1"/>
  <c r="BD346" i="1"/>
  <c r="BE346" i="1"/>
  <c r="BD347" i="1"/>
  <c r="BE347" i="1"/>
  <c r="BD348" i="1"/>
  <c r="BE348" i="1"/>
  <c r="BD349" i="1"/>
  <c r="BE349" i="1"/>
  <c r="BD350" i="1"/>
  <c r="BE350" i="1"/>
  <c r="BD351" i="1"/>
  <c r="BE351" i="1"/>
  <c r="BD352" i="1"/>
  <c r="BE352" i="1"/>
  <c r="BD353" i="1"/>
  <c r="BE353" i="1"/>
  <c r="BD354" i="1"/>
  <c r="BE354" i="1"/>
  <c r="BD355" i="1"/>
  <c r="BE355" i="1"/>
  <c r="BD356" i="1"/>
  <c r="BE356" i="1"/>
  <c r="BD357" i="1"/>
  <c r="BE357" i="1"/>
  <c r="BD358" i="1"/>
  <c r="BE358" i="1"/>
  <c r="BD359" i="1"/>
  <c r="BE359" i="1"/>
  <c r="BD360" i="1"/>
  <c r="BE360" i="1"/>
  <c r="BD361" i="1"/>
  <c r="BE361" i="1"/>
  <c r="BD362" i="1"/>
  <c r="BE362" i="1"/>
  <c r="BD363" i="1"/>
  <c r="BE363" i="1"/>
  <c r="BD364" i="1"/>
  <c r="BE364" i="1"/>
  <c r="BD365" i="1"/>
  <c r="BE365" i="1"/>
  <c r="BD366" i="1"/>
  <c r="BE366" i="1"/>
  <c r="BD367" i="1"/>
  <c r="BE367" i="1"/>
  <c r="BD368" i="1"/>
  <c r="BE368" i="1"/>
  <c r="BD369" i="1"/>
  <c r="BE369" i="1"/>
  <c r="BD370" i="1"/>
  <c r="BE370" i="1"/>
  <c r="BD371" i="1"/>
  <c r="BE371" i="1"/>
  <c r="BD372" i="1"/>
  <c r="BE372" i="1"/>
  <c r="BD373" i="1"/>
  <c r="BE373" i="1"/>
  <c r="BD374" i="1"/>
  <c r="BE374" i="1"/>
  <c r="BD375" i="1"/>
  <c r="BE375" i="1"/>
  <c r="BD376" i="1"/>
  <c r="BE376" i="1"/>
  <c r="BD377" i="1"/>
  <c r="BE377" i="1"/>
  <c r="BD378" i="1"/>
  <c r="BE378" i="1"/>
  <c r="BD379" i="1"/>
  <c r="BE379" i="1"/>
  <c r="BD380" i="1"/>
  <c r="BE380" i="1"/>
  <c r="BD381" i="1"/>
  <c r="BE381" i="1"/>
  <c r="BD382" i="1"/>
  <c r="BE382" i="1"/>
  <c r="BD383" i="1"/>
  <c r="BE383" i="1"/>
  <c r="BD384" i="1"/>
  <c r="BE384" i="1"/>
  <c r="BD385" i="1"/>
  <c r="BE385" i="1"/>
  <c r="BD386" i="1"/>
  <c r="BE386" i="1"/>
  <c r="BD387" i="1"/>
  <c r="BE387" i="1"/>
  <c r="BD388" i="1"/>
  <c r="BE388" i="1"/>
  <c r="BD389" i="1"/>
  <c r="BE389" i="1"/>
  <c r="BD390" i="1"/>
  <c r="BE390" i="1"/>
  <c r="BD391" i="1"/>
  <c r="BE391" i="1"/>
  <c r="BD392" i="1"/>
  <c r="BE392" i="1"/>
  <c r="BD393" i="1"/>
  <c r="BE393" i="1"/>
  <c r="BD394" i="1"/>
  <c r="BE394" i="1"/>
  <c r="BD395" i="1"/>
  <c r="BE395" i="1"/>
  <c r="BD396" i="1"/>
  <c r="BE396" i="1"/>
  <c r="BD397" i="1"/>
  <c r="BE397" i="1"/>
  <c r="BD398" i="1"/>
  <c r="BE398" i="1"/>
  <c r="BD399" i="1"/>
  <c r="BE399" i="1"/>
  <c r="BD400" i="1"/>
  <c r="BE400" i="1"/>
  <c r="BD401" i="1"/>
  <c r="BE401" i="1"/>
  <c r="BD402" i="1"/>
  <c r="BE402" i="1"/>
  <c r="BD403" i="1"/>
  <c r="BE403" i="1"/>
  <c r="BD404" i="1"/>
  <c r="BE404" i="1"/>
  <c r="BD405" i="1"/>
  <c r="BE405" i="1"/>
  <c r="BD406" i="1"/>
  <c r="BE406" i="1"/>
  <c r="BD407" i="1"/>
  <c r="BE407" i="1"/>
  <c r="BD408" i="1"/>
  <c r="BE408" i="1"/>
  <c r="BD409" i="1"/>
  <c r="BE409" i="1"/>
  <c r="BD410" i="1"/>
  <c r="BE410" i="1"/>
  <c r="BD411" i="1"/>
  <c r="BE411" i="1"/>
  <c r="BD412" i="1"/>
  <c r="BE412" i="1"/>
  <c r="BD413" i="1"/>
  <c r="BE413" i="1"/>
  <c r="BD414" i="1"/>
  <c r="BE414" i="1"/>
  <c r="BD415" i="1"/>
  <c r="BE415" i="1"/>
  <c r="BD416" i="1"/>
  <c r="BE416" i="1"/>
  <c r="BD417" i="1"/>
  <c r="BE417" i="1"/>
  <c r="BD418" i="1"/>
  <c r="BE418" i="1"/>
  <c r="BD419" i="1"/>
  <c r="BE419" i="1"/>
  <c r="BD420" i="1"/>
  <c r="BE420" i="1"/>
  <c r="BD421" i="1"/>
  <c r="BE421" i="1"/>
  <c r="BD422" i="1"/>
  <c r="BE422" i="1"/>
  <c r="BD423" i="1"/>
  <c r="BE423" i="1"/>
  <c r="BD424" i="1"/>
  <c r="BE424" i="1"/>
  <c r="BD425" i="1"/>
  <c r="BE425" i="1"/>
  <c r="BD426" i="1"/>
  <c r="BE426" i="1"/>
  <c r="BD427" i="1"/>
  <c r="BE427" i="1"/>
  <c r="BD428" i="1"/>
  <c r="BE428" i="1"/>
  <c r="BD429" i="1"/>
  <c r="BE429" i="1"/>
  <c r="BD430" i="1"/>
  <c r="BE430" i="1"/>
  <c r="BD431" i="1"/>
  <c r="BE431" i="1"/>
  <c r="BD432" i="1"/>
  <c r="BE432" i="1"/>
  <c r="BD433" i="1"/>
  <c r="BE433" i="1"/>
  <c r="BD434" i="1"/>
  <c r="BE434" i="1"/>
  <c r="BD435" i="1"/>
  <c r="BE435" i="1"/>
  <c r="BD436" i="1"/>
  <c r="BE436" i="1"/>
  <c r="BD437" i="1"/>
  <c r="BE437" i="1"/>
  <c r="BD438" i="1"/>
  <c r="BE438" i="1"/>
  <c r="BD439" i="1"/>
  <c r="BE439" i="1"/>
  <c r="BD440" i="1"/>
  <c r="BE440" i="1"/>
  <c r="BD441" i="1"/>
  <c r="BE441" i="1"/>
  <c r="BD442" i="1"/>
  <c r="BE442" i="1"/>
  <c r="BD443" i="1"/>
  <c r="BE443" i="1"/>
  <c r="BD444" i="1"/>
  <c r="BE444" i="1"/>
  <c r="BD445" i="1"/>
  <c r="BE445" i="1"/>
  <c r="BD446" i="1"/>
  <c r="BE446" i="1"/>
  <c r="BD447" i="1"/>
  <c r="BE447" i="1"/>
  <c r="BD448" i="1"/>
  <c r="BE448" i="1"/>
  <c r="BD449" i="1"/>
  <c r="BE449" i="1"/>
  <c r="BD450" i="1"/>
  <c r="BE450" i="1"/>
  <c r="BD451" i="1"/>
  <c r="BE451" i="1"/>
  <c r="BD452" i="1"/>
  <c r="BE452" i="1"/>
  <c r="BD453" i="1"/>
  <c r="BE453" i="1"/>
  <c r="BD454" i="1"/>
  <c r="BE454" i="1"/>
  <c r="BD455" i="1"/>
  <c r="BE455" i="1"/>
  <c r="BD456" i="1"/>
  <c r="BE456" i="1"/>
  <c r="BD457" i="1"/>
  <c r="BE457" i="1"/>
  <c r="BD458" i="1"/>
  <c r="BE458" i="1"/>
  <c r="BD459" i="1"/>
  <c r="BE459" i="1"/>
  <c r="BD460" i="1"/>
  <c r="BE460" i="1"/>
  <c r="BD461" i="1"/>
  <c r="BE461" i="1"/>
  <c r="BD462" i="1"/>
  <c r="BE462" i="1"/>
  <c r="BD463" i="1"/>
  <c r="BE463" i="1"/>
  <c r="BD464" i="1"/>
  <c r="BE464" i="1"/>
  <c r="BD465" i="1"/>
  <c r="BE465" i="1"/>
  <c r="BD466" i="1"/>
  <c r="BE466" i="1"/>
  <c r="BD467" i="1"/>
  <c r="BE467" i="1"/>
  <c r="BD468" i="1"/>
  <c r="BE468" i="1"/>
  <c r="BD469" i="1"/>
  <c r="BE469" i="1"/>
  <c r="BD470" i="1"/>
  <c r="BE470" i="1"/>
  <c r="BD471" i="1"/>
  <c r="BE471" i="1"/>
  <c r="BD472" i="1"/>
  <c r="BE472" i="1"/>
  <c r="BD473" i="1"/>
  <c r="BE473" i="1"/>
  <c r="BD474" i="1"/>
  <c r="BE474" i="1"/>
  <c r="BD475" i="1"/>
  <c r="BE475" i="1"/>
  <c r="BD476" i="1"/>
  <c r="BE476" i="1"/>
  <c r="BD477" i="1"/>
  <c r="BE477" i="1"/>
  <c r="BD478" i="1"/>
  <c r="BE478" i="1"/>
  <c r="BD479" i="1"/>
  <c r="BE479" i="1"/>
  <c r="BD480" i="1"/>
  <c r="BE480" i="1"/>
  <c r="BD481" i="1"/>
  <c r="BE481" i="1"/>
  <c r="BD482" i="1"/>
  <c r="BE482" i="1"/>
  <c r="BD483" i="1"/>
  <c r="BE483" i="1"/>
  <c r="BD484" i="1"/>
  <c r="BE484" i="1"/>
  <c r="BD485" i="1"/>
  <c r="BE485" i="1"/>
  <c r="BD486" i="1"/>
  <c r="BE486" i="1"/>
  <c r="BD487" i="1"/>
  <c r="BE487" i="1"/>
  <c r="BD488" i="1"/>
  <c r="BE488" i="1"/>
  <c r="BD489" i="1"/>
  <c r="BE489" i="1"/>
  <c r="BD490" i="1"/>
  <c r="BE490" i="1"/>
  <c r="BD491" i="1"/>
  <c r="BE491" i="1"/>
  <c r="BD492" i="1"/>
  <c r="BE492" i="1"/>
  <c r="BD493" i="1"/>
  <c r="BE493" i="1"/>
  <c r="BD494" i="1"/>
  <c r="BE494" i="1"/>
  <c r="BD495" i="1"/>
  <c r="BE495" i="1"/>
  <c r="BD496" i="1"/>
  <c r="BE496" i="1"/>
  <c r="BD497" i="1"/>
  <c r="BE497" i="1"/>
  <c r="BD498" i="1"/>
  <c r="BE498" i="1"/>
  <c r="BD499" i="1"/>
  <c r="BE499" i="1"/>
  <c r="BD500" i="1"/>
  <c r="BE500" i="1"/>
  <c r="BD501" i="1"/>
  <c r="BE501" i="1"/>
  <c r="BD502" i="1"/>
  <c r="BE502" i="1"/>
  <c r="BD503" i="1"/>
  <c r="BE503" i="1"/>
  <c r="BD504" i="1"/>
  <c r="BE504" i="1"/>
  <c r="BD505" i="1"/>
  <c r="BE505" i="1"/>
  <c r="BD506" i="1"/>
  <c r="BE506" i="1"/>
  <c r="BD507" i="1"/>
  <c r="BE507" i="1"/>
  <c r="BD508" i="1"/>
  <c r="BE508" i="1"/>
  <c r="BD509" i="1"/>
  <c r="BE509" i="1"/>
  <c r="BD510" i="1"/>
  <c r="BE510" i="1"/>
  <c r="BD511" i="1"/>
  <c r="BE511" i="1"/>
  <c r="BD512" i="1"/>
  <c r="BE512" i="1"/>
  <c r="BD513" i="1"/>
  <c r="BE513" i="1"/>
  <c r="BD514" i="1"/>
  <c r="BE514" i="1"/>
  <c r="BD515" i="1"/>
  <c r="BE515" i="1"/>
  <c r="BD516" i="1"/>
  <c r="BE516" i="1"/>
  <c r="BD517" i="1"/>
  <c r="BE517" i="1"/>
  <c r="BD518" i="1"/>
  <c r="BE518" i="1"/>
  <c r="BD519" i="1"/>
  <c r="BE519" i="1"/>
  <c r="BD520" i="1"/>
  <c r="BE520" i="1"/>
  <c r="BD521" i="1"/>
  <c r="BE521" i="1"/>
  <c r="BD522" i="1"/>
  <c r="BE522" i="1"/>
  <c r="BD523" i="1"/>
  <c r="BE523" i="1"/>
  <c r="BD524" i="1"/>
  <c r="BE524" i="1"/>
  <c r="BD525" i="1"/>
  <c r="BE525" i="1"/>
  <c r="BD526" i="1"/>
  <c r="BE526" i="1"/>
  <c r="BD527" i="1"/>
  <c r="BE527" i="1"/>
  <c r="BD528" i="1"/>
  <c r="BE528" i="1"/>
  <c r="BD529" i="1"/>
  <c r="BE529" i="1"/>
  <c r="BD530" i="1"/>
  <c r="BE530" i="1"/>
  <c r="BD531" i="1"/>
  <c r="BE531" i="1"/>
  <c r="BD532" i="1"/>
  <c r="BE532" i="1"/>
  <c r="BD533" i="1"/>
  <c r="BE533" i="1"/>
  <c r="BD534" i="1"/>
  <c r="BE534" i="1"/>
  <c r="BE163" i="1"/>
  <c r="BD163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0" i="1"/>
  <c r="BN151" i="1"/>
  <c r="BM151" i="1"/>
  <c r="BC151" i="1" s="1"/>
  <c r="BL151" i="1"/>
  <c r="BK151" i="1"/>
  <c r="BI151" i="1"/>
  <c r="BH151" i="1"/>
  <c r="BG151" i="1"/>
  <c r="BE151" i="1" s="1"/>
  <c r="BF151" i="1"/>
  <c r="BD151" i="1" s="1"/>
  <c r="BN146" i="1"/>
  <c r="BM146" i="1"/>
  <c r="BC146" i="1" s="1"/>
  <c r="BL146" i="1"/>
  <c r="BK146" i="1"/>
  <c r="BI146" i="1"/>
  <c r="BH146" i="1"/>
  <c r="BG146" i="1"/>
  <c r="BE146" i="1" s="1"/>
  <c r="BF146" i="1"/>
  <c r="BD146" i="1" s="1"/>
  <c r="BN144" i="1"/>
  <c r="BM144" i="1"/>
  <c r="BC144" i="1" s="1"/>
  <c r="BL144" i="1"/>
  <c r="BK144" i="1"/>
  <c r="BI144" i="1"/>
  <c r="BH144" i="1"/>
  <c r="BG144" i="1"/>
  <c r="BE144" i="1" s="1"/>
  <c r="BF144" i="1"/>
  <c r="BD144" i="1" s="1"/>
  <c r="BN143" i="1"/>
  <c r="BM143" i="1"/>
  <c r="BC143" i="1" s="1"/>
  <c r="BL143" i="1"/>
  <c r="BK143" i="1"/>
  <c r="BI143" i="1"/>
  <c r="BH143" i="1"/>
  <c r="BG143" i="1"/>
  <c r="BE143" i="1" s="1"/>
  <c r="BF143" i="1"/>
  <c r="BD143" i="1" s="1"/>
  <c r="BN142" i="1"/>
  <c r="BM142" i="1"/>
  <c r="BC142" i="1" s="1"/>
  <c r="BL142" i="1"/>
  <c r="BK142" i="1"/>
  <c r="BI142" i="1"/>
  <c r="BH142" i="1"/>
  <c r="BG142" i="1"/>
  <c r="BE142" i="1" s="1"/>
  <c r="BF142" i="1"/>
  <c r="BD142" i="1" s="1"/>
  <c r="BN141" i="1"/>
  <c r="BM141" i="1"/>
  <c r="BC141" i="1" s="1"/>
  <c r="BL141" i="1"/>
  <c r="BK141" i="1"/>
  <c r="BI141" i="1"/>
  <c r="BH141" i="1"/>
  <c r="BG141" i="1"/>
  <c r="BE141" i="1" s="1"/>
  <c r="BF141" i="1"/>
  <c r="BD141" i="1" s="1"/>
  <c r="BN139" i="1"/>
  <c r="BM139" i="1"/>
  <c r="BC139" i="1" s="1"/>
  <c r="BL139" i="1"/>
  <c r="BK139" i="1"/>
  <c r="BI139" i="1"/>
  <c r="BH139" i="1"/>
  <c r="BG139" i="1"/>
  <c r="BE139" i="1" s="1"/>
  <c r="BF139" i="1"/>
  <c r="BD139" i="1" s="1"/>
  <c r="BN138" i="1"/>
  <c r="BM138" i="1"/>
  <c r="BC138" i="1" s="1"/>
  <c r="BL138" i="1"/>
  <c r="BK138" i="1"/>
  <c r="BI138" i="1"/>
  <c r="BH138" i="1"/>
  <c r="BG138" i="1"/>
  <c r="BE138" i="1" s="1"/>
  <c r="BF138" i="1"/>
  <c r="BD138" i="1" s="1"/>
  <c r="BN137" i="1"/>
  <c r="BM137" i="1"/>
  <c r="BC137" i="1" s="1"/>
  <c r="BL137" i="1"/>
  <c r="BK137" i="1"/>
  <c r="BI137" i="1"/>
  <c r="BH137" i="1"/>
  <c r="BG137" i="1"/>
  <c r="BE137" i="1" s="1"/>
  <c r="BF137" i="1"/>
  <c r="BD137" i="1" s="1"/>
  <c r="BN136" i="1"/>
  <c r="BM136" i="1"/>
  <c r="BC136" i="1" s="1"/>
  <c r="BL136" i="1"/>
  <c r="BK136" i="1"/>
  <c r="BI136" i="1"/>
  <c r="BH136" i="1"/>
  <c r="BG136" i="1"/>
  <c r="BE136" i="1" s="1"/>
  <c r="BF136" i="1"/>
  <c r="BD136" i="1" s="1"/>
  <c r="BN135" i="1"/>
  <c r="BM135" i="1"/>
  <c r="BC135" i="1" s="1"/>
  <c r="BL135" i="1"/>
  <c r="BK135" i="1"/>
  <c r="BI135" i="1"/>
  <c r="BH135" i="1"/>
  <c r="BG135" i="1"/>
  <c r="BE135" i="1" s="1"/>
  <c r="BF135" i="1"/>
  <c r="BD135" i="1" s="1"/>
  <c r="BN134" i="1"/>
  <c r="BM134" i="1"/>
  <c r="BC134" i="1" s="1"/>
  <c r="BL134" i="1"/>
  <c r="BK134" i="1"/>
  <c r="BI134" i="1"/>
  <c r="BH134" i="1"/>
  <c r="BG134" i="1"/>
  <c r="BE134" i="1" s="1"/>
  <c r="BF134" i="1"/>
  <c r="BD134" i="1" s="1"/>
  <c r="BN133" i="1"/>
  <c r="BM133" i="1"/>
  <c r="BC133" i="1" s="1"/>
  <c r="BL133" i="1"/>
  <c r="BK133" i="1"/>
  <c r="BI133" i="1"/>
  <c r="BH133" i="1"/>
  <c r="BG133" i="1"/>
  <c r="BE133" i="1" s="1"/>
  <c r="BF133" i="1"/>
  <c r="BD133" i="1" s="1"/>
  <c r="BN132" i="1"/>
  <c r="BM132" i="1"/>
  <c r="BC132" i="1" s="1"/>
  <c r="BL132" i="1"/>
  <c r="BK132" i="1"/>
  <c r="BI132" i="1"/>
  <c r="BH132" i="1"/>
  <c r="BG132" i="1"/>
  <c r="BE132" i="1" s="1"/>
  <c r="BF132" i="1"/>
  <c r="BD132" i="1" s="1"/>
  <c r="BN131" i="1"/>
  <c r="BM131" i="1"/>
  <c r="BC131" i="1" s="1"/>
  <c r="BL131" i="1"/>
  <c r="BK131" i="1"/>
  <c r="BI131" i="1"/>
  <c r="BH131" i="1"/>
  <c r="BG131" i="1"/>
  <c r="BE131" i="1" s="1"/>
  <c r="BF131" i="1"/>
  <c r="BD131" i="1" s="1"/>
  <c r="BN130" i="1"/>
  <c r="BM130" i="1"/>
  <c r="BC130" i="1" s="1"/>
  <c r="BL130" i="1"/>
  <c r="BK130" i="1"/>
  <c r="BI130" i="1"/>
  <c r="BH130" i="1"/>
  <c r="BG130" i="1"/>
  <c r="BE130" i="1" s="1"/>
  <c r="BF130" i="1"/>
  <c r="BD130" i="1" s="1"/>
  <c r="BN129" i="1"/>
  <c r="BM129" i="1"/>
  <c r="BC129" i="1" s="1"/>
  <c r="BL129" i="1"/>
  <c r="BK129" i="1"/>
  <c r="BI129" i="1"/>
  <c r="BH129" i="1"/>
  <c r="BG129" i="1"/>
  <c r="BE129" i="1" s="1"/>
  <c r="BF129" i="1"/>
  <c r="BD129" i="1" s="1"/>
  <c r="BN128" i="1"/>
  <c r="BM128" i="1"/>
  <c r="BC128" i="1" s="1"/>
  <c r="BL128" i="1"/>
  <c r="BK128" i="1"/>
  <c r="BI128" i="1"/>
  <c r="BH128" i="1"/>
  <c r="BG128" i="1"/>
  <c r="BE128" i="1" s="1"/>
  <c r="BF128" i="1"/>
  <c r="BD128" i="1" s="1"/>
  <c r="BN127" i="1"/>
  <c r="BM127" i="1"/>
  <c r="BC127" i="1" s="1"/>
  <c r="BL127" i="1"/>
  <c r="BK127" i="1"/>
  <c r="BI127" i="1"/>
  <c r="BH127" i="1"/>
  <c r="BG127" i="1"/>
  <c r="BE127" i="1" s="1"/>
  <c r="BF127" i="1"/>
  <c r="BD127" i="1" s="1"/>
  <c r="BN126" i="1"/>
  <c r="BM126" i="1"/>
  <c r="BC126" i="1" s="1"/>
  <c r="BL126" i="1"/>
  <c r="BK126" i="1"/>
  <c r="BI126" i="1"/>
  <c r="BH126" i="1"/>
  <c r="BG126" i="1"/>
  <c r="BE126" i="1" s="1"/>
  <c r="BF126" i="1"/>
  <c r="BD126" i="1" s="1"/>
  <c r="BN125" i="1"/>
  <c r="BM125" i="1"/>
  <c r="BC125" i="1" s="1"/>
  <c r="BL125" i="1"/>
  <c r="BK125" i="1"/>
  <c r="BI125" i="1"/>
  <c r="BH125" i="1"/>
  <c r="BG125" i="1"/>
  <c r="BE125" i="1" s="1"/>
  <c r="BF125" i="1"/>
  <c r="BD125" i="1" s="1"/>
  <c r="BN124" i="1"/>
  <c r="BM124" i="1"/>
  <c r="BC124" i="1" s="1"/>
  <c r="BL124" i="1"/>
  <c r="BK124" i="1"/>
  <c r="BI124" i="1"/>
  <c r="BH124" i="1"/>
  <c r="BG124" i="1"/>
  <c r="BE124" i="1" s="1"/>
  <c r="BF124" i="1"/>
  <c r="BD124" i="1" s="1"/>
  <c r="BN123" i="1"/>
  <c r="BM123" i="1"/>
  <c r="BC123" i="1" s="1"/>
  <c r="BL123" i="1"/>
  <c r="BK123" i="1"/>
  <c r="BI123" i="1"/>
  <c r="BH123" i="1"/>
  <c r="BG123" i="1"/>
  <c r="BE123" i="1" s="1"/>
  <c r="BF123" i="1"/>
  <c r="BD123" i="1" s="1"/>
  <c r="BN122" i="1"/>
  <c r="BM122" i="1"/>
  <c r="BC122" i="1" s="1"/>
  <c r="BL122" i="1"/>
  <c r="BK122" i="1"/>
  <c r="BI122" i="1"/>
  <c r="BH122" i="1"/>
  <c r="BG122" i="1"/>
  <c r="BE122" i="1" s="1"/>
  <c r="BF122" i="1"/>
  <c r="BD122" i="1" s="1"/>
  <c r="BN120" i="1"/>
  <c r="BM120" i="1"/>
  <c r="BC120" i="1" s="1"/>
  <c r="BL120" i="1"/>
  <c r="BK120" i="1"/>
  <c r="BI120" i="1"/>
  <c r="BH120" i="1"/>
  <c r="BG120" i="1"/>
  <c r="BE120" i="1" s="1"/>
  <c r="BF120" i="1"/>
  <c r="BD120" i="1" s="1"/>
  <c r="BN118" i="1"/>
  <c r="BM118" i="1"/>
  <c r="BC118" i="1" s="1"/>
  <c r="BL118" i="1"/>
  <c r="BK118" i="1"/>
  <c r="BI118" i="1"/>
  <c r="BH118" i="1"/>
  <c r="BG118" i="1"/>
  <c r="BE118" i="1" s="1"/>
  <c r="BF118" i="1"/>
  <c r="BD118" i="1" s="1"/>
  <c r="BN114" i="1"/>
  <c r="BM114" i="1"/>
  <c r="BC114" i="1" s="1"/>
  <c r="BL114" i="1"/>
  <c r="BK114" i="1"/>
  <c r="BI114" i="1"/>
  <c r="BH114" i="1"/>
  <c r="BG114" i="1"/>
  <c r="BE114" i="1" s="1"/>
  <c r="BF114" i="1"/>
  <c r="BD114" i="1" s="1"/>
  <c r="BN113" i="1"/>
  <c r="BM113" i="1"/>
  <c r="BC113" i="1" s="1"/>
  <c r="BL113" i="1"/>
  <c r="BK113" i="1"/>
  <c r="BI113" i="1"/>
  <c r="BH113" i="1"/>
  <c r="BG113" i="1"/>
  <c r="BE113" i="1" s="1"/>
  <c r="BF113" i="1"/>
  <c r="BD113" i="1" s="1"/>
  <c r="BN112" i="1"/>
  <c r="BM112" i="1"/>
  <c r="BC112" i="1" s="1"/>
  <c r="BL112" i="1"/>
  <c r="BK112" i="1"/>
  <c r="BI112" i="1"/>
  <c r="BH112" i="1"/>
  <c r="BG112" i="1"/>
  <c r="BE112" i="1" s="1"/>
  <c r="BF112" i="1"/>
  <c r="BD112" i="1" s="1"/>
  <c r="BN109" i="1"/>
  <c r="BM109" i="1"/>
  <c r="BC109" i="1" s="1"/>
  <c r="BL109" i="1"/>
  <c r="BK109" i="1"/>
  <c r="BI109" i="1"/>
  <c r="BH109" i="1"/>
  <c r="BG109" i="1"/>
  <c r="BE109" i="1" s="1"/>
  <c r="BF109" i="1"/>
  <c r="BD109" i="1" s="1"/>
  <c r="BN107" i="1"/>
  <c r="BM107" i="1"/>
  <c r="BC107" i="1" s="1"/>
  <c r="BL107" i="1"/>
  <c r="BK107" i="1"/>
  <c r="BI107" i="1"/>
  <c r="BH107" i="1"/>
  <c r="BG107" i="1"/>
  <c r="BE107" i="1" s="1"/>
  <c r="BF107" i="1"/>
  <c r="BD107" i="1" s="1"/>
  <c r="BN106" i="1"/>
  <c r="BM106" i="1"/>
  <c r="BC106" i="1" s="1"/>
  <c r="BL106" i="1"/>
  <c r="BK106" i="1"/>
  <c r="BI106" i="1"/>
  <c r="BH106" i="1"/>
  <c r="BG106" i="1"/>
  <c r="BE106" i="1" s="1"/>
  <c r="BF106" i="1"/>
  <c r="BD106" i="1" s="1"/>
  <c r="BN105" i="1"/>
  <c r="BM105" i="1"/>
  <c r="BC105" i="1" s="1"/>
  <c r="BL105" i="1"/>
  <c r="BK105" i="1"/>
  <c r="BI105" i="1"/>
  <c r="BH105" i="1"/>
  <c r="BG105" i="1"/>
  <c r="BE105" i="1" s="1"/>
  <c r="BF105" i="1"/>
  <c r="BD105" i="1" s="1"/>
  <c r="BN103" i="1"/>
  <c r="BM103" i="1"/>
  <c r="BC103" i="1" s="1"/>
  <c r="BL103" i="1"/>
  <c r="BK103" i="1"/>
  <c r="BI103" i="1"/>
  <c r="BH103" i="1"/>
  <c r="BG103" i="1"/>
  <c r="BE103" i="1" s="1"/>
  <c r="BF103" i="1"/>
  <c r="BD103" i="1" s="1"/>
  <c r="BN102" i="1"/>
  <c r="BM102" i="1"/>
  <c r="BC102" i="1" s="1"/>
  <c r="BL102" i="1"/>
  <c r="BK102" i="1"/>
  <c r="BI102" i="1"/>
  <c r="BH102" i="1"/>
  <c r="BG102" i="1"/>
  <c r="BE102" i="1" s="1"/>
  <c r="BF102" i="1"/>
  <c r="BD102" i="1" s="1"/>
  <c r="BN101" i="1"/>
  <c r="BM101" i="1"/>
  <c r="BL101" i="1"/>
  <c r="BK101" i="1"/>
  <c r="BI101" i="1"/>
  <c r="BH101" i="1"/>
  <c r="BG101" i="1"/>
  <c r="BE101" i="1" s="1"/>
  <c r="BF101" i="1"/>
  <c r="BD101" i="1"/>
  <c r="BC101" i="1"/>
  <c r="BN99" i="1"/>
  <c r="BM99" i="1"/>
  <c r="BC99" i="1" s="1"/>
  <c r="BL99" i="1"/>
  <c r="BK99" i="1"/>
  <c r="BI99" i="1"/>
  <c r="BH99" i="1"/>
  <c r="BG99" i="1"/>
  <c r="BE99" i="1" s="1"/>
  <c r="BF99" i="1"/>
  <c r="BD99" i="1" s="1"/>
  <c r="BN98" i="1"/>
  <c r="BM98" i="1"/>
  <c r="BC98" i="1" s="1"/>
  <c r="BL98" i="1"/>
  <c r="BK98" i="1"/>
  <c r="BI98" i="1"/>
  <c r="BH98" i="1"/>
  <c r="BG98" i="1"/>
  <c r="BE98" i="1" s="1"/>
  <c r="BF98" i="1"/>
  <c r="BD98" i="1" s="1"/>
  <c r="BN97" i="1"/>
  <c r="BM97" i="1"/>
  <c r="BC97" i="1" s="1"/>
  <c r="BL97" i="1"/>
  <c r="BK97" i="1"/>
  <c r="BI97" i="1"/>
  <c r="BH97" i="1"/>
  <c r="BG97" i="1"/>
  <c r="BE97" i="1" s="1"/>
  <c r="BF97" i="1"/>
  <c r="BD97" i="1" s="1"/>
  <c r="BN96" i="1"/>
  <c r="BM96" i="1"/>
  <c r="BC96" i="1" s="1"/>
  <c r="BL96" i="1"/>
  <c r="BK96" i="1"/>
  <c r="BI96" i="1"/>
  <c r="BH96" i="1"/>
  <c r="BG96" i="1"/>
  <c r="BE96" i="1" s="1"/>
  <c r="BF96" i="1"/>
  <c r="BD96" i="1" s="1"/>
  <c r="BN94" i="1"/>
  <c r="BM94" i="1"/>
  <c r="BC94" i="1" s="1"/>
  <c r="BL94" i="1"/>
  <c r="BK94" i="1"/>
  <c r="BI94" i="1"/>
  <c r="BH94" i="1"/>
  <c r="BG94" i="1"/>
  <c r="BE94" i="1" s="1"/>
  <c r="BF94" i="1"/>
  <c r="BD94" i="1" s="1"/>
  <c r="BN93" i="1"/>
  <c r="BM93" i="1"/>
  <c r="BC93" i="1" s="1"/>
  <c r="BL93" i="1"/>
  <c r="BK93" i="1"/>
  <c r="BI93" i="1"/>
  <c r="BH93" i="1"/>
  <c r="BG93" i="1"/>
  <c r="BE93" i="1" s="1"/>
  <c r="BF93" i="1"/>
  <c r="BD93" i="1" s="1"/>
  <c r="BN91" i="1"/>
  <c r="BM91" i="1"/>
  <c r="BC91" i="1" s="1"/>
  <c r="BL91" i="1"/>
  <c r="BK91" i="1"/>
  <c r="BI91" i="1"/>
  <c r="BH91" i="1"/>
  <c r="BG91" i="1"/>
  <c r="BE91" i="1" s="1"/>
  <c r="BF91" i="1"/>
  <c r="BD91" i="1" s="1"/>
  <c r="BN89" i="1"/>
  <c r="BM89" i="1"/>
  <c r="BC89" i="1" s="1"/>
  <c r="BL89" i="1"/>
  <c r="BK89" i="1"/>
  <c r="BI89" i="1"/>
  <c r="BH89" i="1"/>
  <c r="BG89" i="1"/>
  <c r="BE89" i="1" s="1"/>
  <c r="BF89" i="1"/>
  <c r="BD89" i="1" s="1"/>
  <c r="BN88" i="1"/>
  <c r="BM88" i="1"/>
  <c r="BC88" i="1" s="1"/>
  <c r="BL88" i="1"/>
  <c r="BK88" i="1"/>
  <c r="BI88" i="1"/>
  <c r="BH88" i="1"/>
  <c r="BG88" i="1"/>
  <c r="BE88" i="1" s="1"/>
  <c r="BF88" i="1"/>
  <c r="BD88" i="1" s="1"/>
  <c r="BN82" i="1"/>
  <c r="BM82" i="1"/>
  <c r="BC82" i="1" s="1"/>
  <c r="BL82" i="1"/>
  <c r="BK82" i="1"/>
  <c r="BI82" i="1"/>
  <c r="BH82" i="1"/>
  <c r="BG82" i="1"/>
  <c r="BE82" i="1" s="1"/>
  <c r="BF82" i="1"/>
  <c r="BD82" i="1" s="1"/>
  <c r="BN83" i="1"/>
  <c r="BM83" i="1"/>
  <c r="BC83" i="1" s="1"/>
  <c r="BL83" i="1"/>
  <c r="BK83" i="1"/>
  <c r="BI83" i="1"/>
  <c r="BH83" i="1"/>
  <c r="BG83" i="1"/>
  <c r="BE83" i="1" s="1"/>
  <c r="BF83" i="1"/>
  <c r="BD83" i="1" s="1"/>
  <c r="BN79" i="1"/>
  <c r="BM79" i="1"/>
  <c r="BC79" i="1" s="1"/>
  <c r="BL79" i="1"/>
  <c r="BK79" i="1"/>
  <c r="BI79" i="1"/>
  <c r="BH79" i="1"/>
  <c r="BG79" i="1"/>
  <c r="BE79" i="1" s="1"/>
  <c r="BF79" i="1"/>
  <c r="BD79" i="1" s="1"/>
  <c r="BN77" i="1"/>
  <c r="BM77" i="1"/>
  <c r="BC77" i="1" s="1"/>
  <c r="BL77" i="1"/>
  <c r="BK77" i="1"/>
  <c r="BI77" i="1"/>
  <c r="BH77" i="1"/>
  <c r="BG77" i="1"/>
  <c r="BE77" i="1" s="1"/>
  <c r="BF77" i="1"/>
  <c r="BD77" i="1" s="1"/>
  <c r="BN76" i="1"/>
  <c r="BM76" i="1"/>
  <c r="BC76" i="1" s="1"/>
  <c r="BL76" i="1"/>
  <c r="BK76" i="1"/>
  <c r="BI76" i="1"/>
  <c r="BH76" i="1"/>
  <c r="BG76" i="1"/>
  <c r="BE76" i="1" s="1"/>
  <c r="BF76" i="1"/>
  <c r="BD76" i="1" s="1"/>
  <c r="BN75" i="1"/>
  <c r="BM75" i="1"/>
  <c r="BC75" i="1" s="1"/>
  <c r="BL75" i="1"/>
  <c r="BK75" i="1"/>
  <c r="BI75" i="1"/>
  <c r="BH75" i="1"/>
  <c r="BG75" i="1"/>
  <c r="BE75" i="1" s="1"/>
  <c r="BF75" i="1"/>
  <c r="BD75" i="1" s="1"/>
  <c r="BN74" i="1"/>
  <c r="BM74" i="1"/>
  <c r="BC74" i="1" s="1"/>
  <c r="BL74" i="1"/>
  <c r="BK74" i="1"/>
  <c r="BI74" i="1"/>
  <c r="BH74" i="1"/>
  <c r="BG74" i="1"/>
  <c r="BE74" i="1" s="1"/>
  <c r="BF74" i="1"/>
  <c r="BD74" i="1" s="1"/>
  <c r="BN72" i="1"/>
  <c r="BM72" i="1"/>
  <c r="BC72" i="1" s="1"/>
  <c r="BL72" i="1"/>
  <c r="BK72" i="1"/>
  <c r="BI72" i="1"/>
  <c r="BH72" i="1"/>
  <c r="BG72" i="1"/>
  <c r="BE72" i="1" s="1"/>
  <c r="BF72" i="1"/>
  <c r="BD72" i="1" s="1"/>
  <c r="BN69" i="1"/>
  <c r="BM69" i="1"/>
  <c r="BC69" i="1" s="1"/>
  <c r="BL69" i="1"/>
  <c r="BK69" i="1"/>
  <c r="BI69" i="1"/>
  <c r="BH69" i="1"/>
  <c r="BG69" i="1"/>
  <c r="BE69" i="1" s="1"/>
  <c r="BF69" i="1"/>
  <c r="BD69" i="1" s="1"/>
  <c r="BN68" i="1"/>
  <c r="BM68" i="1"/>
  <c r="BC68" i="1" s="1"/>
  <c r="BL68" i="1"/>
  <c r="BK68" i="1"/>
  <c r="BI68" i="1"/>
  <c r="BH68" i="1"/>
  <c r="BG68" i="1"/>
  <c r="BE68" i="1" s="1"/>
  <c r="BF68" i="1"/>
  <c r="BD68" i="1" s="1"/>
  <c r="BN67" i="1"/>
  <c r="BM67" i="1"/>
  <c r="BC67" i="1" s="1"/>
  <c r="BL67" i="1"/>
  <c r="BK67" i="1"/>
  <c r="BI67" i="1"/>
  <c r="BH67" i="1"/>
  <c r="BG67" i="1"/>
  <c r="BE67" i="1" s="1"/>
  <c r="BF67" i="1"/>
  <c r="BD67" i="1" s="1"/>
  <c r="BN66" i="1"/>
  <c r="BM66" i="1"/>
  <c r="BC66" i="1" s="1"/>
  <c r="BL66" i="1"/>
  <c r="BK66" i="1"/>
  <c r="BI66" i="1"/>
  <c r="BH66" i="1"/>
  <c r="BG66" i="1"/>
  <c r="BE66" i="1" s="1"/>
  <c r="BF66" i="1"/>
  <c r="BD66" i="1" s="1"/>
  <c r="BN65" i="1"/>
  <c r="BM65" i="1"/>
  <c r="BC65" i="1" s="1"/>
  <c r="BL65" i="1"/>
  <c r="BK65" i="1"/>
  <c r="BI65" i="1"/>
  <c r="BH65" i="1"/>
  <c r="BG65" i="1"/>
  <c r="BE65" i="1" s="1"/>
  <c r="BF65" i="1"/>
  <c r="BD65" i="1" s="1"/>
  <c r="BN62" i="1"/>
  <c r="BM62" i="1"/>
  <c r="BC62" i="1" s="1"/>
  <c r="BL62" i="1"/>
  <c r="BK62" i="1"/>
  <c r="BI62" i="1"/>
  <c r="BH62" i="1"/>
  <c r="BG62" i="1"/>
  <c r="BE62" i="1" s="1"/>
  <c r="BF62" i="1"/>
  <c r="BD62" i="1" s="1"/>
  <c r="BN61" i="1"/>
  <c r="BM61" i="1"/>
  <c r="BC61" i="1" s="1"/>
  <c r="BL61" i="1"/>
  <c r="BK61" i="1"/>
  <c r="BI61" i="1"/>
  <c r="BH61" i="1"/>
  <c r="BG61" i="1"/>
  <c r="BE61" i="1" s="1"/>
  <c r="BF61" i="1"/>
  <c r="BD61" i="1" s="1"/>
  <c r="BN60" i="1"/>
  <c r="BM60" i="1"/>
  <c r="BC60" i="1" s="1"/>
  <c r="BL60" i="1"/>
  <c r="BK60" i="1"/>
  <c r="BI60" i="1"/>
  <c r="BH60" i="1"/>
  <c r="BG60" i="1"/>
  <c r="BE60" i="1" s="1"/>
  <c r="BF60" i="1"/>
  <c r="BD60" i="1" s="1"/>
  <c r="BN59" i="1"/>
  <c r="BM59" i="1"/>
  <c r="BC59" i="1" s="1"/>
  <c r="BL59" i="1"/>
  <c r="BK59" i="1"/>
  <c r="BI59" i="1"/>
  <c r="BH59" i="1"/>
  <c r="BG59" i="1"/>
  <c r="BE59" i="1" s="1"/>
  <c r="BF59" i="1"/>
  <c r="BD59" i="1" s="1"/>
  <c r="BN58" i="1"/>
  <c r="BM58" i="1"/>
  <c r="BC58" i="1" s="1"/>
  <c r="BL58" i="1"/>
  <c r="BK58" i="1"/>
  <c r="BI58" i="1"/>
  <c r="BH58" i="1"/>
  <c r="BG58" i="1"/>
  <c r="BE58" i="1" s="1"/>
  <c r="BF58" i="1"/>
  <c r="BD58" i="1" s="1"/>
  <c r="BN57" i="1"/>
  <c r="BM57" i="1"/>
  <c r="BC57" i="1" s="1"/>
  <c r="BL57" i="1"/>
  <c r="BK57" i="1"/>
  <c r="BI57" i="1"/>
  <c r="BH57" i="1"/>
  <c r="BG57" i="1"/>
  <c r="BE57" i="1" s="1"/>
  <c r="BF57" i="1"/>
  <c r="BD57" i="1" s="1"/>
  <c r="BN56" i="1"/>
  <c r="BM56" i="1"/>
  <c r="BC56" i="1" s="1"/>
  <c r="BL56" i="1"/>
  <c r="BK56" i="1"/>
  <c r="BI56" i="1"/>
  <c r="BH56" i="1"/>
  <c r="BG56" i="1"/>
  <c r="BE56" i="1" s="1"/>
  <c r="BF56" i="1"/>
  <c r="BD56" i="1" s="1"/>
  <c r="BN55" i="1"/>
  <c r="BM55" i="1"/>
  <c r="BC55" i="1" s="1"/>
  <c r="BL55" i="1"/>
  <c r="BK55" i="1"/>
  <c r="BI55" i="1"/>
  <c r="BH55" i="1"/>
  <c r="BG55" i="1"/>
  <c r="BE55" i="1" s="1"/>
  <c r="BF55" i="1"/>
  <c r="BD55" i="1" s="1"/>
  <c r="BN54" i="1"/>
  <c r="BM54" i="1"/>
  <c r="BC54" i="1" s="1"/>
  <c r="BL54" i="1"/>
  <c r="BK54" i="1"/>
  <c r="BI54" i="1"/>
  <c r="BH54" i="1"/>
  <c r="BG54" i="1"/>
  <c r="BE54" i="1" s="1"/>
  <c r="BF54" i="1"/>
  <c r="BD54" i="1" s="1"/>
  <c r="BN50" i="1"/>
  <c r="BM50" i="1"/>
  <c r="BC50" i="1" s="1"/>
  <c r="BL50" i="1"/>
  <c r="BK50" i="1"/>
  <c r="BI50" i="1"/>
  <c r="BH50" i="1"/>
  <c r="BG50" i="1"/>
  <c r="BE50" i="1" s="1"/>
  <c r="BF50" i="1"/>
  <c r="BD50" i="1" s="1"/>
  <c r="BN49" i="1"/>
  <c r="BM49" i="1"/>
  <c r="BC49" i="1" s="1"/>
  <c r="BL49" i="1"/>
  <c r="BK49" i="1"/>
  <c r="BI49" i="1"/>
  <c r="BH49" i="1"/>
  <c r="BG49" i="1"/>
  <c r="BE49" i="1" s="1"/>
  <c r="BF49" i="1"/>
  <c r="BD49" i="1" s="1"/>
  <c r="BN48" i="1"/>
  <c r="BM48" i="1"/>
  <c r="BC48" i="1" s="1"/>
  <c r="BL48" i="1"/>
  <c r="BK48" i="1"/>
  <c r="BI48" i="1"/>
  <c r="BH48" i="1"/>
  <c r="BG48" i="1"/>
  <c r="BE48" i="1" s="1"/>
  <c r="BF48" i="1"/>
  <c r="BD48" i="1" s="1"/>
  <c r="BN47" i="1"/>
  <c r="BM47" i="1"/>
  <c r="BC47" i="1" s="1"/>
  <c r="BL47" i="1"/>
  <c r="BK47" i="1"/>
  <c r="BI47" i="1"/>
  <c r="BH47" i="1"/>
  <c r="BG47" i="1"/>
  <c r="BE47" i="1" s="1"/>
  <c r="BF47" i="1"/>
  <c r="BD47" i="1"/>
  <c r="BN46" i="1"/>
  <c r="BM46" i="1"/>
  <c r="BC46" i="1" s="1"/>
  <c r="BL46" i="1"/>
  <c r="BK46" i="1"/>
  <c r="BI46" i="1"/>
  <c r="BH46" i="1"/>
  <c r="BG46" i="1"/>
  <c r="BE46" i="1" s="1"/>
  <c r="BF46" i="1"/>
  <c r="BD46" i="1" s="1"/>
  <c r="BN45" i="1"/>
  <c r="BM45" i="1"/>
  <c r="BL45" i="1"/>
  <c r="BK45" i="1"/>
  <c r="BI45" i="1"/>
  <c r="BH45" i="1"/>
  <c r="BG45" i="1"/>
  <c r="BE45" i="1" s="1"/>
  <c r="BF45" i="1"/>
  <c r="BD45" i="1" s="1"/>
  <c r="BC45" i="1"/>
  <c r="BN44" i="1"/>
  <c r="BM44" i="1"/>
  <c r="BC44" i="1" s="1"/>
  <c r="BL44" i="1"/>
  <c r="BK44" i="1"/>
  <c r="BI44" i="1"/>
  <c r="BH44" i="1"/>
  <c r="BG44" i="1"/>
  <c r="BE44" i="1" s="1"/>
  <c r="BF44" i="1"/>
  <c r="BD44" i="1" s="1"/>
  <c r="BN43" i="1"/>
  <c r="BM43" i="1"/>
  <c r="BC43" i="1" s="1"/>
  <c r="BL43" i="1"/>
  <c r="BK43" i="1"/>
  <c r="BI43" i="1"/>
  <c r="BH43" i="1"/>
  <c r="BG43" i="1"/>
  <c r="BE43" i="1" s="1"/>
  <c r="BF43" i="1"/>
  <c r="BD43" i="1" s="1"/>
  <c r="BN42" i="1"/>
  <c r="BM42" i="1"/>
  <c r="BC42" i="1" s="1"/>
  <c r="BL42" i="1"/>
  <c r="BK42" i="1"/>
  <c r="BI42" i="1"/>
  <c r="BH42" i="1"/>
  <c r="BG42" i="1"/>
  <c r="BE42" i="1" s="1"/>
  <c r="BF42" i="1"/>
  <c r="BD42" i="1" s="1"/>
  <c r="BN41" i="1"/>
  <c r="BM41" i="1"/>
  <c r="BC41" i="1" s="1"/>
  <c r="BL41" i="1"/>
  <c r="BK41" i="1"/>
  <c r="BI41" i="1"/>
  <c r="BH41" i="1"/>
  <c r="BG41" i="1"/>
  <c r="BE41" i="1" s="1"/>
  <c r="BF41" i="1"/>
  <c r="BD41" i="1" s="1"/>
  <c r="BN39" i="1"/>
  <c r="BM39" i="1"/>
  <c r="BC39" i="1" s="1"/>
  <c r="BL39" i="1"/>
  <c r="BK39" i="1"/>
  <c r="BI39" i="1"/>
  <c r="BH39" i="1"/>
  <c r="BG39" i="1"/>
  <c r="BE39" i="1" s="1"/>
  <c r="BF39" i="1"/>
  <c r="BD39" i="1" s="1"/>
  <c r="BN38" i="1"/>
  <c r="BM38" i="1"/>
  <c r="BC38" i="1" s="1"/>
  <c r="BL38" i="1"/>
  <c r="BK38" i="1"/>
  <c r="BI38" i="1"/>
  <c r="BH38" i="1"/>
  <c r="BG38" i="1"/>
  <c r="BE38" i="1" s="1"/>
  <c r="BF38" i="1"/>
  <c r="BD38" i="1" s="1"/>
  <c r="BN37" i="1"/>
  <c r="BM37" i="1"/>
  <c r="BC37" i="1" s="1"/>
  <c r="BL37" i="1"/>
  <c r="BK37" i="1"/>
  <c r="BI37" i="1"/>
  <c r="BH37" i="1"/>
  <c r="BG37" i="1"/>
  <c r="BE37" i="1" s="1"/>
  <c r="BF37" i="1"/>
  <c r="BD37" i="1" s="1"/>
  <c r="BN36" i="1"/>
  <c r="BM36" i="1"/>
  <c r="BC36" i="1" s="1"/>
  <c r="BL36" i="1"/>
  <c r="BK36" i="1"/>
  <c r="BI36" i="1"/>
  <c r="BH36" i="1"/>
  <c r="BG36" i="1"/>
  <c r="BE36" i="1" s="1"/>
  <c r="BF36" i="1"/>
  <c r="BD36" i="1" s="1"/>
  <c r="BN35" i="1"/>
  <c r="BM35" i="1"/>
  <c r="BC35" i="1" s="1"/>
  <c r="BL35" i="1"/>
  <c r="BK35" i="1"/>
  <c r="BI35" i="1"/>
  <c r="BH35" i="1"/>
  <c r="BG35" i="1"/>
  <c r="BE35" i="1" s="1"/>
  <c r="BF35" i="1"/>
  <c r="BD35" i="1" s="1"/>
  <c r="BN34" i="1"/>
  <c r="BM34" i="1"/>
  <c r="BC34" i="1" s="1"/>
  <c r="BL34" i="1"/>
  <c r="BK34" i="1"/>
  <c r="BI34" i="1"/>
  <c r="BH34" i="1"/>
  <c r="BG34" i="1"/>
  <c r="BE34" i="1" s="1"/>
  <c r="BF34" i="1"/>
  <c r="BD34" i="1" s="1"/>
  <c r="BN33" i="1"/>
  <c r="BM33" i="1"/>
  <c r="BC33" i="1" s="1"/>
  <c r="BL33" i="1"/>
  <c r="BK33" i="1"/>
  <c r="BI33" i="1"/>
  <c r="BH33" i="1"/>
  <c r="BG33" i="1"/>
  <c r="BE33" i="1" s="1"/>
  <c r="BF33" i="1"/>
  <c r="BD33" i="1" s="1"/>
  <c r="BN31" i="1"/>
  <c r="BM31" i="1"/>
  <c r="BC31" i="1" s="1"/>
  <c r="BL31" i="1"/>
  <c r="BK31" i="1"/>
  <c r="BI31" i="1"/>
  <c r="BH31" i="1"/>
  <c r="BG31" i="1"/>
  <c r="BE31" i="1" s="1"/>
  <c r="BF31" i="1"/>
  <c r="BD31" i="1" s="1"/>
  <c r="BN30" i="1"/>
  <c r="BM30" i="1"/>
  <c r="BC30" i="1" s="1"/>
  <c r="BL30" i="1"/>
  <c r="BK30" i="1"/>
  <c r="BI30" i="1"/>
  <c r="BH30" i="1"/>
  <c r="BG30" i="1"/>
  <c r="BE30" i="1" s="1"/>
  <c r="BF30" i="1"/>
  <c r="BD30" i="1" s="1"/>
  <c r="BN29" i="1"/>
  <c r="BM29" i="1"/>
  <c r="BC29" i="1" s="1"/>
  <c r="BL29" i="1"/>
  <c r="BK29" i="1"/>
  <c r="BI29" i="1"/>
  <c r="BH29" i="1"/>
  <c r="BG29" i="1"/>
  <c r="BE29" i="1" s="1"/>
  <c r="BF29" i="1"/>
  <c r="BD29" i="1" s="1"/>
  <c r="BN27" i="1"/>
  <c r="BM27" i="1"/>
  <c r="BC27" i="1" s="1"/>
  <c r="BL27" i="1"/>
  <c r="BK27" i="1"/>
  <c r="BI27" i="1"/>
  <c r="BH27" i="1"/>
  <c r="BG27" i="1"/>
  <c r="BE27" i="1" s="1"/>
  <c r="BF27" i="1"/>
  <c r="BD27" i="1" s="1"/>
  <c r="BN26" i="1"/>
  <c r="BM26" i="1"/>
  <c r="BC26" i="1" s="1"/>
  <c r="BL26" i="1"/>
  <c r="BK26" i="1"/>
  <c r="BI26" i="1"/>
  <c r="BH26" i="1"/>
  <c r="BG26" i="1"/>
  <c r="BE26" i="1" s="1"/>
  <c r="BF26" i="1"/>
  <c r="BD26" i="1" s="1"/>
  <c r="BN25" i="1"/>
  <c r="BM25" i="1"/>
  <c r="BC25" i="1" s="1"/>
  <c r="BL25" i="1"/>
  <c r="BK25" i="1"/>
  <c r="BI25" i="1"/>
  <c r="BH25" i="1"/>
  <c r="BG25" i="1"/>
  <c r="BE25" i="1" s="1"/>
  <c r="BF25" i="1"/>
  <c r="BD25" i="1" s="1"/>
  <c r="BN24" i="1"/>
  <c r="BM24" i="1"/>
  <c r="BC24" i="1" s="1"/>
  <c r="BL24" i="1"/>
  <c r="BK24" i="1"/>
  <c r="BI24" i="1"/>
  <c r="BH24" i="1"/>
  <c r="BG24" i="1"/>
  <c r="BE24" i="1" s="1"/>
  <c r="BF24" i="1"/>
  <c r="BD24" i="1" s="1"/>
  <c r="BN23" i="1"/>
  <c r="BM23" i="1"/>
  <c r="BC23" i="1" s="1"/>
  <c r="BL23" i="1"/>
  <c r="BK23" i="1"/>
  <c r="BI23" i="1"/>
  <c r="BH23" i="1"/>
  <c r="BG23" i="1"/>
  <c r="BE23" i="1" s="1"/>
  <c r="BF23" i="1"/>
  <c r="BD23" i="1" s="1"/>
  <c r="BN21" i="1"/>
  <c r="BM21" i="1"/>
  <c r="BC21" i="1" s="1"/>
  <c r="BL21" i="1"/>
  <c r="BK21" i="1"/>
  <c r="BI21" i="1"/>
  <c r="BH21" i="1"/>
  <c r="BG21" i="1"/>
  <c r="BE21" i="1" s="1"/>
  <c r="BF21" i="1"/>
  <c r="BD21" i="1" s="1"/>
  <c r="BN20" i="1"/>
  <c r="BM20" i="1"/>
  <c r="BC20" i="1" s="1"/>
  <c r="BL20" i="1"/>
  <c r="BK20" i="1"/>
  <c r="BI20" i="1"/>
  <c r="BH20" i="1"/>
  <c r="BG20" i="1"/>
  <c r="BE20" i="1" s="1"/>
  <c r="BF20" i="1"/>
  <c r="BD20" i="1" s="1"/>
  <c r="BN19" i="1"/>
  <c r="BM19" i="1"/>
  <c r="BC19" i="1" s="1"/>
  <c r="BL19" i="1"/>
  <c r="BK19" i="1"/>
  <c r="BI19" i="1"/>
  <c r="BH19" i="1"/>
  <c r="BG19" i="1"/>
  <c r="BE19" i="1" s="1"/>
  <c r="BF19" i="1"/>
  <c r="BD19" i="1" s="1"/>
  <c r="BN18" i="1"/>
  <c r="BM18" i="1"/>
  <c r="BC18" i="1" s="1"/>
  <c r="BL18" i="1"/>
  <c r="BK18" i="1"/>
  <c r="BI18" i="1"/>
  <c r="BH18" i="1"/>
  <c r="BG18" i="1"/>
  <c r="BE18" i="1" s="1"/>
  <c r="BF18" i="1"/>
  <c r="BD18" i="1" s="1"/>
  <c r="BN17" i="1"/>
  <c r="BM17" i="1"/>
  <c r="BC17" i="1" s="1"/>
  <c r="BL17" i="1"/>
  <c r="BK17" i="1"/>
  <c r="BI17" i="1"/>
  <c r="BH17" i="1"/>
  <c r="BG17" i="1"/>
  <c r="BE17" i="1" s="1"/>
  <c r="BF17" i="1"/>
  <c r="BD17" i="1" s="1"/>
  <c r="BN16" i="1"/>
  <c r="BM16" i="1"/>
  <c r="BC16" i="1" s="1"/>
  <c r="BL16" i="1"/>
  <c r="BK16" i="1"/>
  <c r="BI16" i="1"/>
  <c r="BH16" i="1"/>
  <c r="BG16" i="1"/>
  <c r="BE16" i="1" s="1"/>
  <c r="BF16" i="1"/>
  <c r="BD16" i="1" s="1"/>
  <c r="BN14" i="1"/>
  <c r="BM14" i="1"/>
  <c r="BC14" i="1" s="1"/>
  <c r="BL14" i="1"/>
  <c r="BK14" i="1"/>
  <c r="BI14" i="1"/>
  <c r="BH14" i="1"/>
  <c r="BG14" i="1"/>
  <c r="BE14" i="1" s="1"/>
  <c r="BF14" i="1"/>
  <c r="BD14" i="1" s="1"/>
  <c r="BN13" i="1"/>
  <c r="BM13" i="1"/>
  <c r="BC13" i="1" s="1"/>
  <c r="BL13" i="1"/>
  <c r="BK13" i="1"/>
  <c r="BI13" i="1"/>
  <c r="BH13" i="1"/>
  <c r="BG13" i="1"/>
  <c r="BE13" i="1" s="1"/>
  <c r="BF13" i="1"/>
  <c r="BD13" i="1" s="1"/>
  <c r="BN12" i="1"/>
  <c r="BM12" i="1"/>
  <c r="BC12" i="1" s="1"/>
  <c r="BL12" i="1"/>
  <c r="BK12" i="1"/>
  <c r="BI12" i="1"/>
  <c r="BH12" i="1"/>
  <c r="BG12" i="1"/>
  <c r="BE12" i="1" s="1"/>
  <c r="BF12" i="1"/>
  <c r="BD12" i="1" s="1"/>
  <c r="BN11" i="1"/>
  <c r="BM11" i="1"/>
  <c r="BC11" i="1" s="1"/>
  <c r="BL11" i="1"/>
  <c r="BK11" i="1"/>
  <c r="BI11" i="1"/>
  <c r="BH11" i="1"/>
  <c r="BG11" i="1"/>
  <c r="BE11" i="1" s="1"/>
  <c r="BF11" i="1"/>
  <c r="BD11" i="1" s="1"/>
  <c r="BN10" i="1"/>
  <c r="BM10" i="1"/>
  <c r="BC10" i="1" s="1"/>
  <c r="BL10" i="1"/>
  <c r="BK10" i="1"/>
  <c r="BI10" i="1"/>
  <c r="BH10" i="1"/>
  <c r="BG10" i="1"/>
  <c r="BE10" i="1" s="1"/>
  <c r="BF10" i="1"/>
  <c r="BD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mschnitt</author>
    <author>anonymous</author>
  </authors>
  <commentList>
    <comment ref="AT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partial seq SSU</t>
        </r>
      </text>
    </comment>
    <comment ref="AU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mschnitt:</t>
        </r>
        <r>
          <rPr>
            <sz val="9"/>
            <color indexed="81"/>
            <rFont val="Tahoma"/>
            <family val="2"/>
          </rPr>
          <t xml:space="preserve">
additional ecological data</t>
        </r>
      </text>
    </comment>
    <comment ref="BB2" authorId="1" shapeId="0" xr:uid="{2B8C9913-FFE3-456F-B7B1-BC73150C5D7E}">
      <text>
        <r>
          <rPr>
            <b/>
            <sz val="9"/>
            <color indexed="81"/>
            <rFont val="Tahoma"/>
            <family val="2"/>
          </rPr>
          <t>String to be copied via clipboard from GPS Status</t>
        </r>
      </text>
    </comment>
    <comment ref="BM2" authorId="1" shapeId="0" xr:uid="{DE1D9FB0-E289-4968-A272-31353CE6FB8F}">
      <text>
        <r>
          <rPr>
            <b/>
            <sz val="9"/>
            <color indexed="81"/>
            <rFont val="Tahoma"/>
            <family val="2"/>
          </rPr>
          <t xml:space="preserve">the GPS unit date as mm/dd/yy, but not in the internal xls date format
</t>
        </r>
      </text>
    </comment>
    <comment ref="BN2" authorId="1" shapeId="0" xr:uid="{C957636E-CB53-431F-98C8-DB7EB703B0A7}">
      <text>
        <r>
          <rPr>
            <b/>
            <sz val="9"/>
            <color indexed="81"/>
            <rFont val="Tahoma"/>
            <family val="2"/>
          </rPr>
          <t>Time (read out via the string from GPS status)</t>
        </r>
      </text>
    </comment>
  </commentList>
</comments>
</file>

<file path=xl/sharedStrings.xml><?xml version="1.0" encoding="utf-8"?>
<sst xmlns="http://schemas.openxmlformats.org/spreadsheetml/2006/main" count="5073" uniqueCount="1033">
  <si>
    <t>shrub</t>
  </si>
  <si>
    <t>time</t>
  </si>
  <si>
    <t>prec</t>
  </si>
  <si>
    <t>Elev</t>
  </si>
  <si>
    <t>Long_dec</t>
  </si>
  <si>
    <t>Lat_deg</t>
  </si>
  <si>
    <t>soil</t>
  </si>
  <si>
    <t>herb</t>
  </si>
  <si>
    <t>tree</t>
  </si>
  <si>
    <t>snow</t>
  </si>
  <si>
    <t>Inc</t>
  </si>
  <si>
    <t>Exp</t>
  </si>
  <si>
    <t>DNA</t>
  </si>
  <si>
    <t>Remark</t>
  </si>
  <si>
    <t>BARK_TO</t>
  </si>
  <si>
    <t>BARK_HA</t>
  </si>
  <si>
    <t>BARK_SC4</t>
  </si>
  <si>
    <t>BARK_SC3</t>
  </si>
  <si>
    <t>BARK_SC2</t>
  </si>
  <si>
    <t>BARK_SC1</t>
  </si>
  <si>
    <t>BARK_D2</t>
  </si>
  <si>
    <t>BARK_D1</t>
  </si>
  <si>
    <t>pHM</t>
  </si>
  <si>
    <t>PH3</t>
  </si>
  <si>
    <t>PH2</t>
  </si>
  <si>
    <t>PH1</t>
  </si>
  <si>
    <t>AL</t>
  </si>
  <si>
    <t>LI</t>
  </si>
  <si>
    <t>LW</t>
  </si>
  <si>
    <t>MU</t>
  </si>
  <si>
    <t>AIR</t>
  </si>
  <si>
    <t>SUB</t>
  </si>
  <si>
    <t>WIND</t>
  </si>
  <si>
    <t>SUN</t>
  </si>
  <si>
    <t>SOIL</t>
  </si>
  <si>
    <t>WB</t>
  </si>
  <si>
    <t>DEC</t>
  </si>
  <si>
    <t>BARK</t>
  </si>
  <si>
    <t>CAMB</t>
  </si>
  <si>
    <t>WOOD</t>
  </si>
  <si>
    <t>LEN</t>
  </si>
  <si>
    <t>POS</t>
  </si>
  <si>
    <t>HIGH</t>
  </si>
  <si>
    <t>DIAM</t>
  </si>
  <si>
    <t>LIFE</t>
  </si>
  <si>
    <t>SUB_ART</t>
  </si>
  <si>
    <t>SUB_TYP</t>
  </si>
  <si>
    <t>AGE</t>
  </si>
  <si>
    <t>SIZE</t>
  </si>
  <si>
    <t>FO</t>
  </si>
  <si>
    <t>CF</t>
  </si>
  <si>
    <t>ART</t>
  </si>
  <si>
    <t>P</t>
  </si>
  <si>
    <t>BOX</t>
  </si>
  <si>
    <t>%</t>
  </si>
  <si>
    <t>[cm]</t>
  </si>
  <si>
    <t>[deg]</t>
  </si>
  <si>
    <t>cm</t>
  </si>
  <si>
    <t>Long_deg</t>
  </si>
  <si>
    <t>Lat_dec</t>
  </si>
  <si>
    <t>dd°mm'ss.s"</t>
  </si>
  <si>
    <t>dd.ddddd°</t>
  </si>
  <si>
    <t>str</t>
  </si>
  <si>
    <t>n</t>
  </si>
  <si>
    <t>ll</t>
  </si>
  <si>
    <t>grass</t>
  </si>
  <si>
    <t>[m]</t>
  </si>
  <si>
    <t>yyyymmdd</t>
  </si>
  <si>
    <t>date</t>
  </si>
  <si>
    <t>LAMovo</t>
  </si>
  <si>
    <t>tw</t>
  </si>
  <si>
    <t>DDYdub</t>
  </si>
  <si>
    <t>DIDalp</t>
  </si>
  <si>
    <t>LAM</t>
  </si>
  <si>
    <t>PHYals</t>
  </si>
  <si>
    <t>lh</t>
  </si>
  <si>
    <t>y</t>
  </si>
  <si>
    <t>DID</t>
  </si>
  <si>
    <t/>
  </si>
  <si>
    <t>GAP 2023</t>
  </si>
  <si>
    <t xml:space="preserve"> - Suche 20 min 10 Studis fast ergebnislos : nur wenige alte Fkp</t>
  </si>
  <si>
    <t>acer</t>
  </si>
  <si>
    <t>Ende Hang, Sichtweite Hochalm</t>
  </si>
  <si>
    <t>coo 47.442010°N 11.062070°E lat 47.44202 lon 11.06208 prec 3.8m elev 1693.4m exp 89° inc D45° R02° date 6/2/23 time 09:43</t>
  </si>
  <si>
    <t>see 35001</t>
  </si>
  <si>
    <t>DIDmic</t>
  </si>
  <si>
    <t>SAL</t>
  </si>
  <si>
    <t>in Latschen</t>
  </si>
  <si>
    <t>coo 47.441750°N 11.061680°E lat 47.44175 lon 11.06169 prec 4.6m elev 1707.8m exp 67° inc D53° R04° date 6/2/23 time 10:03</t>
  </si>
  <si>
    <t>DIDmey</t>
  </si>
  <si>
    <t>coo 47.438740°N 11.059320°E lat 47.43875 lon 11.05932 prec 4.4m elev 1770.4m exp 34° inc D48° R11° date 6/2/23 time 10:41</t>
  </si>
  <si>
    <t>kl. Tälchen hinter Hochalm, big box</t>
  </si>
  <si>
    <t>coo 47.438810°N 11.059280°E lat 47.43881 lon 11.05928 prec 8.4m elev 1768.7m exp 48° inc D43° R03° date 6/2/23 time 11:04</t>
  </si>
  <si>
    <t>PINmug</t>
  </si>
  <si>
    <t>with 35006</t>
  </si>
  <si>
    <t>with 35008</t>
  </si>
  <si>
    <t>around logger</t>
  </si>
  <si>
    <t>coo 47.434200°N 11.059810°E lat 47.43421 lon 11.05982 prec 4.2m elev 1846.4m exp 83° inc D43° 000° date 6/2/23 time 11:52</t>
  </si>
  <si>
    <t>coo 47.434220°N 11.059790°E lat 47.43422 lon 11.05979 prec 9.8m elev 1848m exp 67° inc D53° R03° date 6/2/23 time 11:58</t>
  </si>
  <si>
    <t>see 35012</t>
  </si>
  <si>
    <t>RHOhir</t>
  </si>
  <si>
    <t>coo 47.434200°N 11.059620°E lat 47.4342 lon 11.05962 prec 10.8m elev 1865.8m exp 60° inc D32° R06° date 6/2/23 time 12:10</t>
  </si>
  <si>
    <t>coo 47.434250°N 11.059750°E lat 47.43425 lon 11.05975 prec 4.3m elev 1851.1m exp 69° inc D39° R03° date 6/2/23 time 12:19</t>
  </si>
  <si>
    <t>coo 47.436550°N 11.054190°E lat 47.43656 lon 11.05419 prec 4.7m elev 1918m exp 124° inc D38° R06° date 6/2/23 time 13:14</t>
  </si>
  <si>
    <t>PHYver</t>
  </si>
  <si>
    <t>coo 47.438820°N 11.051670°E lat 47.43882 lon 11.05168 prec 12m elev 2941.2m exp 142° inc D42° R02° date 6/2/23 time 13:31</t>
  </si>
  <si>
    <t>direkt oberhalb Alpspitz Gst.</t>
  </si>
  <si>
    <t>coo 47.439140°N 11.050520°E lat 47.43914 lon 11.05053 prec 4.1m elev 2051.3m exp 121° inc D45° R04° date 6/2/23 time 14:15</t>
  </si>
  <si>
    <t>RHOfer</t>
  </si>
  <si>
    <t>200 m oberhalb Alpspitz Gst.</t>
  </si>
  <si>
    <t>coo 47.437800°N 11.049490°E lat 47.43781 lon 11.0495 prec 7.2m elev 2063.4m exp 57° inc D49° R03° date 6/2/23 time 14:52</t>
  </si>
  <si>
    <t>PHYalb</t>
  </si>
  <si>
    <t>with 35020</t>
  </si>
  <si>
    <t>coo 47.436590°N 11.049690°E lat 47.43659 lon 11.04969 prec 6.9m elev 2070.3m exp 73° inc D47° R04° date 6/2/23 time 15:55</t>
  </si>
  <si>
    <t>with 35023, dead PINmug</t>
  </si>
  <si>
    <t>coo 47.439650°N 11.055560°E lat 47.43966 lon 11.05557 prec 4.8m elev 1911.8m exp 77° inc D51° R01° date 6/2/23 time 16:54</t>
  </si>
  <si>
    <t>MER</t>
  </si>
  <si>
    <t>coo 47.440260°N 11.054990°E lat 47.44027 lon 11.055 prec 4.3m elev 1876.6m exp 91° inc D47° L03° date 6/2/23 time 17:26</t>
  </si>
  <si>
    <t>coo 47.440150°N 11.057840°E lat 47.44016 lon 11.05785 prec 5.6m elev 1797.4m exp 141° inc D41° R12° date 6/2/23 time 18:04</t>
  </si>
  <si>
    <t>near logger 4/2 838</t>
  </si>
  <si>
    <t>coo 47.440170°N 11.057820°E lat 47.44018 lon 11.05782 prec 4.9m elev 1797.4m exp 125° inc D50° 000° date 6/2/23 time 18:09</t>
  </si>
  <si>
    <t>DAPcne</t>
  </si>
  <si>
    <t>coo 47.440090°N 11.057850°E lat 47.44009 lon 11.05785 prec 12.5m elev 1813.7m exp 101° inc D51° R04° date 6/2/23 time 18:33</t>
  </si>
  <si>
    <t>VACmyr</t>
  </si>
  <si>
    <t>coo 47.440180°N 11.057890°E lat 47.44019 lon 11.0579 prec 4.8m elev 1801m exp 108° inc D49° R07° date 6/2/23 time 18:36</t>
  </si>
  <si>
    <t>R</t>
  </si>
  <si>
    <t>Lepidodermopsis</t>
  </si>
  <si>
    <t xml:space="preserve"> - Hobo8 und neues Loggerpaar</t>
  </si>
  <si>
    <t>VERalb</t>
  </si>
  <si>
    <t>coo 47.441690°N 11.057190°E lat 47.44169 lon 11.05719 prec 3.9m elev 1889.9m exp 87° inc D43° R04° date 6/3/23 time 10:47</t>
  </si>
  <si>
    <t>see 35036</t>
  </si>
  <si>
    <t>see 35038</t>
  </si>
  <si>
    <t>?</t>
  </si>
  <si>
    <t>coo 47.441850°N 11.057410°E lat 47.44185 lon 11.05742 prec 3.7m elev 1892.3m exp 115° inc D50° R01° date 6/3/23 time 11:19</t>
  </si>
  <si>
    <t>coo 47.441850°N 11.057440°E lat 47.44186 lon 11.05745 prec 4.5m elev 1887.5m exp 119° inc D52° 000° date 6/3/23 time 11:22</t>
  </si>
  <si>
    <t xml:space="preserve"> - unterhalb von Hobo8, weiteres neues Loggerpaar</t>
  </si>
  <si>
    <t>DIDfal</t>
  </si>
  <si>
    <t>coo 47.442530°N 11.057830°E lat 47.44254 lon 11.05783 prec 6m elev 1881.1m exp 72° inc D47° R01° date 6/3/23 time 12:33</t>
  </si>
  <si>
    <t>coo 47.442430°N 11.057910°E lat 47.44243 lon 11.05792 prec 5.5m elev 1880.5m exp 65° inc D51° R07° date 6/3/23 time 12:38</t>
  </si>
  <si>
    <t>coo 47.442570°N 11.057760°E lat 47.44257 lon 11.05777 prec 4.5m elev 1883.8m exp 307° inc D52° R08° date 6/3/23 time 13:05</t>
  </si>
  <si>
    <t>see 35046</t>
  </si>
  <si>
    <t>and living Soldanella</t>
  </si>
  <si>
    <t>coo 47.443170°N 11.057840°E lat 47.44318 lon 11.05785 prec 6.1m elev 1870.4m exp 82° inc D54° L01° date 6/3/23 time 13:20</t>
  </si>
  <si>
    <t xml:space="preserve"> - no Myxo</t>
  </si>
  <si>
    <t>coo 47.451240°N 11.065880°E lat 47.45125 lon 11.06588 prec 5.9m elev 1650.6m exp 233° inc D61° R01° date 6/3/23 time 14:03</t>
  </si>
  <si>
    <t xml:space="preserve"> - diesmal keine Myxos, 20 min, 10 persons</t>
  </si>
  <si>
    <t>at logger op</t>
  </si>
  <si>
    <t>coo 47.453180°N 11.066750°E lat 47.45318 lon 11.06676 prec 10.3m elev 1601.9m exp 341° inc D49° L02° date 6/3/23 time 14:55</t>
  </si>
  <si>
    <t>see 35049</t>
  </si>
  <si>
    <t>coo 47.452820°N 11.066780°E lat 47.45282 lon 11.06678 prec 5.5m elev 1576.3m exp 341° inc D62° R05° date 6/3/23 time 15:06</t>
  </si>
  <si>
    <t xml:space="preserve"> - wenige alte LAMovo an lh Veratrum</t>
  </si>
  <si>
    <t>coo 47.451610°N 11.068430°E lat 47.45161 lon 11.06844 prec 4.2m elev 1601.4m exp 159° inc D36° 000° date 6/3/23 time 16:26</t>
  </si>
  <si>
    <t>coo 47.452620°N 11.078990°E lat 47.45263 lon 11.079 prec 4.4m elev 1688.6m exp 358° inc D63° L03° date 6/3/23 time 17:21</t>
  </si>
  <si>
    <t>D</t>
  </si>
  <si>
    <t>Sedum atratum ssp. karinthiacum</t>
  </si>
  <si>
    <t>coo 47.452620°N 11.078990°E lat 47.45263 lon 11.079 prec 250 m elev 1688.6m exp 358° inc D63° L03° date 6/3/23 time 16.53</t>
  </si>
  <si>
    <t>exposed rocky ridge</t>
  </si>
  <si>
    <t xml:space="preserve"> - going down with students for vegetation</t>
  </si>
  <si>
    <t>Tozzia alpina</t>
  </si>
  <si>
    <t>Roadside, calcareous gravel</t>
  </si>
  <si>
    <t>coo 47.460910°N 11.085310°E lat 47.46092 lon 11.08531 prec 4.5m elev 1397.9m exp 40° inc D49° R06° date 6/4/23 time 09:30</t>
  </si>
  <si>
    <t>Carex dioica</t>
  </si>
  <si>
    <t>Roadside, calcareous gravel miry</t>
  </si>
  <si>
    <t>coo 47.461810°N 11.086240°E lat 47.46182 lon 11.08625 prec 3.8m elev 1368.4m exp 38° inc D39° R05° date 6/4/23 time 09:45</t>
  </si>
  <si>
    <t>coo 47.463180°N 11.098050°E lat 47.46318 lon 11.09806 prec 3.8m elev 1314.4m exp 139° inc D41° R03° date 6/4/23 time 11:28</t>
  </si>
  <si>
    <t>coo 47.463540°N 11.101480°E lat 47.46354 lon 11.10148 prec 3.9m elev 1318.1m exp 144° inc D43° R01° date 6/4/23 time 12:05</t>
  </si>
  <si>
    <t>FAGsyl</t>
  </si>
  <si>
    <t>coo 47.463720°N 11.101610°E lat 47.46373 lon 11.10161 prec 9.4m elev 1282.9m exp 166° inc D52° R08° date 6/4/23 time 12:12</t>
  </si>
  <si>
    <t>coo 47.464210°N 11.102450°E lat 47.46421 lon 11.10245 prec 5.4m elev 1300m exp 88° inc D51° R01° date 6/4/23 time 12:42</t>
  </si>
  <si>
    <t>LYCepi</t>
  </si>
  <si>
    <t>big spruce log d 40, 3.0, 50cm, w2-3, liverworts</t>
  </si>
  <si>
    <t>Streptopus amplexifolius</t>
  </si>
  <si>
    <t>moist forest</t>
  </si>
  <si>
    <t>coo 47.464210°N 11.102450°E lat 47.46421 lon 11.10245 prec 5.4m elev 1300m exp 88° inc D51° R01° date 6/4/23 time 12:20</t>
  </si>
  <si>
    <t>Lonicera alpigena</t>
  </si>
  <si>
    <t>moist forest fringe</t>
  </si>
  <si>
    <t>coo 47.464080°N 11.102760°E lat 47.46408 lon 11.10276 prec 6.7m elev 1283.7m exp 100° inc D47° R05° date 6/4/23 time 13:01</t>
  </si>
  <si>
    <t>coo 47.462750°N 11.105680°E lat 47.46275 lon 11.10569 prec 4.3m elev 1191m exp 129° inc D33° R01° date 6/4/23 time 13:34</t>
  </si>
  <si>
    <t>Paris quadrifolia</t>
  </si>
  <si>
    <t>coo 47.462600°N 11.103730°E lat 47.4626 lon 11.10374 prec 5.6m elev 1244.4m exp 130° inc D40° 000° date 6/4/23 time 14:16</t>
  </si>
  <si>
    <t>Equisetum telmateis</t>
  </si>
  <si>
    <t>aberrant: five lvs</t>
  </si>
  <si>
    <t>aberrant: spores on sterile shoot</t>
  </si>
  <si>
    <t>coo 47.462600°N 11.103730°E lat 47.4626 lon 11.10374 prec 5.6m elev 1244.4m exp 130° inc D40° 000° date 6/4/23 time 14:30</t>
  </si>
  <si>
    <t>Taraxacum palustre agg.</t>
  </si>
  <si>
    <t>on a wet patch</t>
  </si>
  <si>
    <t>coo 47.461570°N 11.087220°E lat 47.46158 lon 11.08723 prec 11.5m elev 1382.6m exp 42° inc D49° R01° date 6/4/23 time 17:01</t>
  </si>
  <si>
    <t>Equisetum variegatum</t>
  </si>
  <si>
    <t>coo 47.461570°N 11.087220°E lat 47.46158 lon 11.08723 prec 11.5m elev 1382.6m exp 42° inc D49° R01° date 6/4/23 time 17:06</t>
  </si>
  <si>
    <t>coo 47.461570°N 11.087220°E lat 47.46158 lon 11.08723 prec 11.5m elev 1382.6m exp 42° inc D49° R01° date 6/4/23 time 17:09</t>
  </si>
  <si>
    <t>coo 47.458380°N 11.085400°E lat 47.45838 lon 11.0854 prec 3.9m elev 1462.4m exp 323° inc D48° R01° date 6/4/23 time 18:38</t>
  </si>
  <si>
    <t xml:space="preserve"> - logger op lost</t>
  </si>
  <si>
    <t>coo 47.454440°N 11.079780°E lat 47.45445 lon 11.07979 prec 5.4m elev 1574.1m exp 39° inc D59° 000° date 6/4/23 time 19:14</t>
  </si>
  <si>
    <t>MERagg</t>
  </si>
  <si>
    <t>ACEpse</t>
  </si>
  <si>
    <t>coo 47.454520°N 11.079680°E lat 47.45452 lon 11.07969 prec 6.8m elev 1576.3m exp 48° inc D65° 000° date 6/4/23 time 19:18</t>
  </si>
  <si>
    <t>coo 47.454680°N 11.079570°E lat 47.45469 lon 11.07958 prec 4.7m elev 1557.1m exp 49° inc D59° L02° date 6/4/23 time 19:24</t>
  </si>
  <si>
    <t>coo 47.452440°N 11.070870°E lat 47.45244 lon 11.07088 prec 3.8m elev 1596.6m exp 19° inc D50° R01° date 6/5/23 time 08:59</t>
  </si>
  <si>
    <t>coo 47.440120°N 11.061460°E lat 47.44012 lon 11.06147 prec 6.1m elev 1705.1m exp 30° inc D45° R04° date 6/5/23 time 09:45</t>
  </si>
  <si>
    <t>Bl</t>
  </si>
  <si>
    <t>coo 47.439900°N 11.057510°E lat 47.43991 lon 11.05751 prec 5.2m elev 1789.9m exp 117° inc D52° 000° date 6/5/23 time 10:31</t>
  </si>
  <si>
    <t>SORcha</t>
  </si>
  <si>
    <t>gulch, near rocks</t>
  </si>
  <si>
    <t xml:space="preserve"> - Myxosuche, around logger 838</t>
  </si>
  <si>
    <t>upper gulch, near rocks</t>
  </si>
  <si>
    <t>coo 47.440270°N 11.056690°E lat 47.44027 lon 11.05669 prec 4.6m elev 1823.6m exp 80° inc D50° 000° date 6/5/23 time 10:49</t>
  </si>
  <si>
    <t>coo 47.440230°N 11.056960°E lat 47.44024 lon 11.05696 prec 3.9m elev 1841.3m exp 99° inc D53° R01° date 6/5/23 time 10:54</t>
  </si>
  <si>
    <t>coo 47.440260°N 11.057070°E lat 47.44027 lon 11.05708 prec 4.5m elev 1842.9m exp 68° inc D56° 000° date 6/5/23 time 10:57</t>
  </si>
  <si>
    <t>indeed on SAL tw</t>
  </si>
  <si>
    <t>coo 47.440220°N 11.057070°E lat 47.44023 lon 11.05707 prec 3.9m elev 1831.4m exp 77° inc D55° R01° date 6/5/23 time 11:05</t>
  </si>
  <si>
    <t>LAMaen</t>
  </si>
  <si>
    <t>coo 47.440160°N 11.055310°E lat 47.44017 lon 11.05532 prec 6m elev 1903.3m exp 35° inc D54° R02° date 6/5/23 time 11:44</t>
  </si>
  <si>
    <t>MERcar</t>
  </si>
  <si>
    <t>coo 47.440170°N 11.055340°E lat 47.44018 lon 11.05534 prec 4m elev 1897.9m exp 336° inc D54° R01° date 6/5/23 time 11:53</t>
  </si>
  <si>
    <t>see 35066</t>
  </si>
  <si>
    <t>LEPcha</t>
  </si>
  <si>
    <t>coo 47.440060°N 11.055160°E lat 47.44006 lon 11.05516 prec 4.2m elev 1903m exp 12° inc D54° R09° date 6/5/23 time 12:10</t>
  </si>
  <si>
    <t>see 35072</t>
  </si>
  <si>
    <t>coo 47.440040°N 11.055120°E lat 47.44004 lon 11.05513 prec 4m elev 1906.9m exp 13° inc D58° 000° date 6/5/23 time 12:19</t>
  </si>
  <si>
    <t>DIDeur</t>
  </si>
  <si>
    <t>coo 47.440710°N 11.055200°E lat 47.44072 lon 11.05521 prec 6.3m elev 1861.5m exp 354° inc D62° R11° date 6/5/23 time 12:44</t>
  </si>
  <si>
    <t>Pulsatilla alba</t>
  </si>
  <si>
    <t>rocks, in the large depression</t>
  </si>
  <si>
    <t>coo 47.446340°N 11.054430°E lat 47.44635 lon 11.05443 prec 6.6m elev 1649.1m exp 274° inc D57° 000° date 6/5/23 time 13:25</t>
  </si>
  <si>
    <t xml:space="preserve"> - 20230604 5rd day, collecting art zig-zag trail to Osterfelder Kopf</t>
  </si>
  <si>
    <t>coo 47.467110°N 11.110160°E lat 47.46712 lon 11.11016 prec 4.3m elev 1123m exp 341° inc D60° R10° date 6/6/23 time 10:07</t>
  </si>
  <si>
    <t>GAP 2023, Ex Studis, collecting mit Locis-GIS</t>
  </si>
  <si>
    <t xml:space="preserve"> - coll. sc</t>
  </si>
  <si>
    <t xml:space="preserve"> - 20230602 2nd day, collecting Hochalm to Osterfelder Kopf</t>
  </si>
  <si>
    <t xml:space="preserve"> - 20230601 1st day, collecting Längenfelder</t>
  </si>
  <si>
    <t xml:space="preserve"> - 20230603 3rd day, collecting Längenfelder und Kreuzeckbahn, checking logger sites</t>
  </si>
  <si>
    <t xml:space="preserve"> - 20230604 4rd day, down to Bayernhaus, checking logger sites, Kaiserschmarrn!</t>
  </si>
  <si>
    <t xml:space="preserve"> - a depression with more continental mesoclimate, as well Clematis alpina, Allium victoriale</t>
  </si>
  <si>
    <t xml:space="preserve"> - not yet inckluded iun the transect, but in a deep depression many fructifications of nivi myxos seen</t>
  </si>
  <si>
    <t xml:space="preserve"> - 20230606 6th day, descent to GAP / students tour towards Alpspitz and back over Höllental, no collecting</t>
  </si>
  <si>
    <t>Gruppe</t>
  </si>
  <si>
    <t>M</t>
  </si>
  <si>
    <t xml:space="preserve"> - coll. students, exported from Locus-GIS</t>
  </si>
  <si>
    <t xml:space="preserve"> - collecting in groups of 2(-3), preliminary IDs given: number + name of recorder</t>
  </si>
  <si>
    <t xml:space="preserve"> - recoding students are</t>
  </si>
  <si>
    <t>Rose (Rosa-Maria) Brotzer et al.</t>
  </si>
  <si>
    <t>Malte Georg et al.</t>
  </si>
  <si>
    <t>RB: Rose (Rosa-Maria) Brotzer et al.</t>
  </si>
  <si>
    <t>MG: Malte Georg et al.</t>
  </si>
  <si>
    <t>Morten Phillipp Bodien et alk.</t>
  </si>
  <si>
    <t>MP: Morten Phillipp Bodien et al.</t>
  </si>
  <si>
    <t>Melina Schulz et al.</t>
  </si>
  <si>
    <t>MS: Melina Schulz et al.</t>
  </si>
  <si>
    <t>Leonie Vogelsang et al.</t>
  </si>
  <si>
    <t>LV: Leonie Vogelsang et al.</t>
  </si>
  <si>
    <t>Jonas Bollmann et al.</t>
  </si>
  <si>
    <t>JB: Jonas Bollmann et al.</t>
  </si>
  <si>
    <t>jw: Jan Woyzichovski</t>
  </si>
  <si>
    <t>Collector</t>
  </si>
  <si>
    <t>M. Schnittler</t>
  </si>
  <si>
    <t>Tussilago farfara, Petasites paradoxus, P. hybridus, Adenostyles alliaria (l-&gt;r)</t>
  </si>
  <si>
    <t>Geranium sylvaticum, Ranunculus aconitifolius, Trollius europaeus, Aconitum vulparia (l-&gt;r)</t>
  </si>
  <si>
    <t>M. Schnittler, D.L. Leontyev et al.</t>
  </si>
  <si>
    <t>ColNo1</t>
  </si>
  <si>
    <t>ColNo2</t>
  </si>
  <si>
    <t>PHY</t>
  </si>
  <si>
    <t>Jan Woyzichovski</t>
  </si>
  <si>
    <t>Längenfelder</t>
  </si>
  <si>
    <t>13:26</t>
  </si>
  <si>
    <t>13:43</t>
  </si>
  <si>
    <t>13:44</t>
  </si>
  <si>
    <t>herbs</t>
  </si>
  <si>
    <t>13:46</t>
  </si>
  <si>
    <t>13:47</t>
  </si>
  <si>
    <t>13:53</t>
  </si>
  <si>
    <t>13:58</t>
  </si>
  <si>
    <t>14:00</t>
  </si>
  <si>
    <t>14:05</t>
  </si>
  <si>
    <t>14:13</t>
  </si>
  <si>
    <t>14:14</t>
  </si>
  <si>
    <t>14:34</t>
  </si>
  <si>
    <t>14:21</t>
  </si>
  <si>
    <t>14:44</t>
  </si>
  <si>
    <t>14:51</t>
  </si>
  <si>
    <t>dec</t>
  </si>
  <si>
    <t>14:57</t>
  </si>
  <si>
    <t>15:00</t>
  </si>
  <si>
    <t>15:04</t>
  </si>
  <si>
    <t>15:05</t>
  </si>
  <si>
    <t>15:16</t>
  </si>
  <si>
    <t>15:17</t>
  </si>
  <si>
    <t>15:19</t>
  </si>
  <si>
    <t>15:20</t>
  </si>
  <si>
    <t>15:21</t>
  </si>
  <si>
    <t>15:25</t>
  </si>
  <si>
    <t>15:26</t>
  </si>
  <si>
    <t>15:28</t>
  </si>
  <si>
    <t>15:36</t>
  </si>
  <si>
    <t>Osterfelder</t>
  </si>
  <si>
    <t>09:07</t>
  </si>
  <si>
    <t>09:13</t>
  </si>
  <si>
    <t>09:40</t>
  </si>
  <si>
    <t>09:41</t>
  </si>
  <si>
    <t>09:55</t>
  </si>
  <si>
    <t>10:04</t>
  </si>
  <si>
    <t>10:14</t>
  </si>
  <si>
    <t>15:15</t>
  </si>
  <si>
    <t>15:35</t>
  </si>
  <si>
    <t>???</t>
  </si>
  <si>
    <t>Wiese am Längenfelder Kopf</t>
  </si>
  <si>
    <t>11:07</t>
  </si>
  <si>
    <t>12:46</t>
  </si>
  <si>
    <t>12:56</t>
  </si>
  <si>
    <t>13:40</t>
  </si>
  <si>
    <t>13:52</t>
  </si>
  <si>
    <t>13:57</t>
  </si>
  <si>
    <t>14:01</t>
  </si>
  <si>
    <t>14:08</t>
  </si>
  <si>
    <t>DID ?</t>
  </si>
  <si>
    <t>moss</t>
  </si>
  <si>
    <t>14:22</t>
  </si>
  <si>
    <t>./attachments/myxo_20230601_142312.jpg,./attachments/myxo_20230601_142339.jpg</t>
  </si>
  <si>
    <t>14:40</t>
  </si>
  <si>
    <t>ev. an Narduus</t>
  </si>
  <si>
    <t>14:39</t>
  </si>
  <si>
    <t>16:54</t>
  </si>
  <si>
    <t>Trail zum Osterfelder Kopf vor Hochalm</t>
  </si>
  <si>
    <t>17:05</t>
  </si>
  <si>
    <t>17:03</t>
  </si>
  <si>
    <t xml:space="preserve">DID </t>
  </si>
  <si>
    <t>17:23</t>
  </si>
  <si>
    <t>like myxo</t>
  </si>
  <si>
    <t>w</t>
  </si>
  <si>
    <t>Feuchtwiese unterhalb Bayernhaus</t>
  </si>
  <si>
    <t>LYC</t>
  </si>
  <si>
    <t>Wald bei Feuchtwiese unterhalb Bayernhaus</t>
  </si>
  <si>
    <t>Zickzack-Trail von Hochalm zu alpspix-Gaststätte (Osterfelder Kopf)</t>
  </si>
  <si>
    <t>11:04</t>
  </si>
  <si>
    <t>11:05</t>
  </si>
  <si>
    <t>11:08</t>
  </si>
  <si>
    <t>LEPpey</t>
  </si>
  <si>
    <t>11:23</t>
  </si>
  <si>
    <t>11:25</t>
  </si>
  <si>
    <t>11:26</t>
  </si>
  <si>
    <t>13:42</t>
  </si>
  <si>
    <t>13:59</t>
  </si>
  <si>
    <t>14:10</t>
  </si>
  <si>
    <t>14:15</t>
  </si>
  <si>
    <t>14:25</t>
  </si>
  <si>
    <t>14:28</t>
  </si>
  <si>
    <t>14:29</t>
  </si>
  <si>
    <t>14:36</t>
  </si>
  <si>
    <t>14:37</t>
  </si>
  <si>
    <t>14:45</t>
  </si>
  <si>
    <t>14:48</t>
  </si>
  <si>
    <t>14:50</t>
  </si>
  <si>
    <t>14:53</t>
  </si>
  <si>
    <t>leaf</t>
  </si>
  <si>
    <t>15:01</t>
  </si>
  <si>
    <t>Weg zur Hochalm Südhang</t>
  </si>
  <si>
    <t>09:44</t>
  </si>
  <si>
    <t>LEP</t>
  </si>
  <si>
    <t>09:47</t>
  </si>
  <si>
    <t>09:52</t>
  </si>
  <si>
    <t>09:56</t>
  </si>
  <si>
    <t>kommt auf Blättern und kurz unterhalb der Blätter auf dem Stöckchen vor</t>
  </si>
  <si>
    <t>09:59</t>
  </si>
  <si>
    <t>Weg zur Hochalm Südhang; twigs und leaf</t>
  </si>
  <si>
    <t>10:08</t>
  </si>
  <si>
    <t>10:11</t>
  </si>
  <si>
    <t>Tälchen nahe Hochalm</t>
  </si>
  <si>
    <t>10:42</t>
  </si>
  <si>
    <t>on living Soldanella alpina</t>
  </si>
  <si>
    <t>10:46</t>
  </si>
  <si>
    <t>10:47</t>
  </si>
  <si>
    <t>10:49</t>
  </si>
  <si>
    <t>10:52</t>
  </si>
  <si>
    <t>10:54</t>
  </si>
  <si>
    <t>10:55</t>
  </si>
  <si>
    <t>10:57</t>
  </si>
  <si>
    <t>10:59</t>
  </si>
  <si>
    <t>11:01</t>
  </si>
  <si>
    <t>11:03</t>
  </si>
  <si>
    <t>11:11</t>
  </si>
  <si>
    <t>11:12</t>
  </si>
  <si>
    <t>11:14</t>
  </si>
  <si>
    <t>11:17</t>
  </si>
  <si>
    <t>11:18</t>
  </si>
  <si>
    <t>11:19</t>
  </si>
  <si>
    <t>Weg zur Alpspitze</t>
  </si>
  <si>
    <t>11:51</t>
  </si>
  <si>
    <t>11:53</t>
  </si>
  <si>
    <t>11:55</t>
  </si>
  <si>
    <t>11:57</t>
  </si>
  <si>
    <t>11:59</t>
  </si>
  <si>
    <t>12:01</t>
  </si>
  <si>
    <t>12:03</t>
  </si>
  <si>
    <t>12:05</t>
  </si>
  <si>
    <t>12:07</t>
  </si>
  <si>
    <t>12:09</t>
  </si>
  <si>
    <t>12:10</t>
  </si>
  <si>
    <t>12:11</t>
  </si>
  <si>
    <t xml:space="preserve">Weg zur Alpspitze
</t>
  </si>
  <si>
    <t>12:15</t>
  </si>
  <si>
    <t>12:18</t>
  </si>
  <si>
    <t>Hang oberhalb Osterfelder Alm</t>
  </si>
  <si>
    <t>Hang oberhalb Osterfelder Alm; Lead und twigs</t>
  </si>
  <si>
    <t>14:54</t>
  </si>
  <si>
    <t>14:56</t>
  </si>
  <si>
    <t>15:03</t>
  </si>
  <si>
    <t>stone</t>
  </si>
  <si>
    <t>15:07</t>
  </si>
  <si>
    <t>15:12</t>
  </si>
  <si>
    <t>Hang oberhalb Osterfelder Alm; eine Kolonie die sich überBlätter und Stiele der Alpenrose (lebendig)</t>
  </si>
  <si>
    <t>Trail von Osterfelder Kopf hinter Hochalp</t>
  </si>
  <si>
    <t>17:00</t>
  </si>
  <si>
    <t>17:06</t>
  </si>
  <si>
    <t>Zickzackweg von Hochalm zur Alpspitzgaststätte</t>
  </si>
  <si>
    <t>10:21</t>
  </si>
  <si>
    <t>10:25</t>
  </si>
  <si>
    <t>10:28</t>
  </si>
  <si>
    <t>Zickzackweg von Hochalm zur Alpspitzgaststätte; twigs und leafs</t>
  </si>
  <si>
    <t>10:48</t>
  </si>
  <si>
    <t>10:51</t>
  </si>
  <si>
    <t>10:56</t>
  </si>
  <si>
    <t>11:02</t>
  </si>
  <si>
    <t>11:10</t>
  </si>
  <si>
    <t>12:48</t>
  </si>
  <si>
    <t>13:49</t>
  </si>
  <si>
    <t>Weg zur Hochalm</t>
  </si>
  <si>
    <t>09:45</t>
  </si>
  <si>
    <t>no myxo</t>
  </si>
  <si>
    <t>Tälchennahe Hochalm</t>
  </si>
  <si>
    <t>21:06</t>
  </si>
  <si>
    <t>No Myxo</t>
  </si>
  <si>
    <t>21:07</t>
  </si>
  <si>
    <t>10:58</t>
  </si>
  <si>
    <t>Aussicht Alpspitz</t>
  </si>
  <si>
    <t>12:20</t>
  </si>
  <si>
    <t>12:22</t>
  </si>
  <si>
    <t>12:23</t>
  </si>
  <si>
    <t>Hang oberhalb Osterfelder Kopf</t>
  </si>
  <si>
    <t>16:53</t>
  </si>
  <si>
    <t>16:59</t>
  </si>
  <si>
    <t>17:11</t>
  </si>
  <si>
    <t>17:12</t>
  </si>
  <si>
    <t>Kleine Wiese bei Längenfelder Kopf</t>
  </si>
  <si>
    <t>11:00</t>
  </si>
  <si>
    <t>auf Apiaceae</t>
  </si>
  <si>
    <t>11:39</t>
  </si>
  <si>
    <t>11:40</t>
  </si>
  <si>
    <t>Pol</t>
  </si>
  <si>
    <t>12:30</t>
  </si>
  <si>
    <t>12:34</t>
  </si>
  <si>
    <t>12:37</t>
  </si>
  <si>
    <t>12:39</t>
  </si>
  <si>
    <t>12:54</t>
  </si>
  <si>
    <t>12:57</t>
  </si>
  <si>
    <t>Zickzack-Weg von Hochalm zur Alpspitz</t>
  </si>
  <si>
    <t>10:39</t>
  </si>
  <si>
    <t>10:40</t>
  </si>
  <si>
    <t>10:43</t>
  </si>
  <si>
    <t>Morten Phillipp Bodien et al.</t>
  </si>
  <si>
    <t>19:09</t>
  </si>
  <si>
    <t>19:08</t>
  </si>
  <si>
    <t>kiefer</t>
  </si>
  <si>
    <t xml:space="preserve">Kiefer </t>
  </si>
  <si>
    <t>DAPmez</t>
  </si>
  <si>
    <t>09:51</t>
  </si>
  <si>
    <t>tal hinter hochalm</t>
  </si>
  <si>
    <t>10:45</t>
  </si>
  <si>
    <t>11:06</t>
  </si>
  <si>
    <t>halb lebendig halb tot aber von einem gras</t>
  </si>
  <si>
    <t>aerial litter</t>
  </si>
  <si>
    <t>11:20</t>
  </si>
  <si>
    <t>weg zur alpspitz PHY als</t>
  </si>
  <si>
    <t>12:12</t>
  </si>
  <si>
    <t>Weg zur Alpspix-Gaststätte, Schleife mit PHYalb-Stelle</t>
  </si>
  <si>
    <t>12:13</t>
  </si>
  <si>
    <t>leaves of Globularia nudicaulis</t>
  </si>
  <si>
    <t>Felshang über Osterfelder Kopf</t>
  </si>
  <si>
    <t>15:14</t>
  </si>
  <si>
    <t>15:18</t>
  </si>
  <si>
    <t>15:22</t>
  </si>
  <si>
    <t>kleine Wiese bei Längenfelder Kopf (Hobo08)</t>
  </si>
  <si>
    <t>10:44</t>
  </si>
  <si>
    <t>LAM ???</t>
  </si>
  <si>
    <t>10:50</t>
  </si>
  <si>
    <t>Latschenfelder unterhalb ski track Längenfelder</t>
  </si>
  <si>
    <t>12:32</t>
  </si>
  <si>
    <t>12:33</t>
  </si>
  <si>
    <t>12:42</t>
  </si>
  <si>
    <t>12:43</t>
  </si>
  <si>
    <t>12:50</t>
  </si>
  <si>
    <t>13:05</t>
  </si>
  <si>
    <t>13:10</t>
  </si>
  <si>
    <t>16:14</t>
  </si>
  <si>
    <t>mer</t>
  </si>
  <si>
    <t>wood</t>
  </si>
  <si>
    <t>Zickzackweg von Hochalm zu alpspix-Gaststätte</t>
  </si>
  <si>
    <t>10:34</t>
  </si>
  <si>
    <t>Zickzackweg von Hochalm zu alpspix-Gaststätte, nahe Hupfleitenjoch</t>
  </si>
  <si>
    <t>11:47</t>
  </si>
  <si>
    <t>12:52</t>
  </si>
  <si>
    <t>13:06</t>
  </si>
  <si>
    <t>13:04</t>
  </si>
  <si>
    <t>13:37</t>
  </si>
  <si>
    <t>13:51</t>
  </si>
  <si>
    <t>13:55</t>
  </si>
  <si>
    <t>13:56</t>
  </si>
  <si>
    <t>14:18</t>
  </si>
  <si>
    <t>14:42</t>
  </si>
  <si>
    <t>Suedhang Weg zur Hochalm</t>
  </si>
  <si>
    <t>Tal hinter Hochalm</t>
  </si>
  <si>
    <t>Weg zur Alpspitz</t>
  </si>
  <si>
    <t>11:49</t>
  </si>
  <si>
    <t>12:02</t>
  </si>
  <si>
    <t>12:14</t>
  </si>
  <si>
    <t>12:19</t>
  </si>
  <si>
    <t>Hang oberhalb Osterfeldkopf</t>
  </si>
  <si>
    <t>15:06</t>
  </si>
  <si>
    <t>15:11</t>
  </si>
  <si>
    <t>15:23</t>
  </si>
  <si>
    <t>Trail hinter Osterfelder Kopf Abschtieg zu Hochalm</t>
  </si>
  <si>
    <t>17:02</t>
  </si>
  <si>
    <t>17:04</t>
  </si>
  <si>
    <t>17:07</t>
  </si>
  <si>
    <t>17:08</t>
  </si>
  <si>
    <t>17:10</t>
  </si>
  <si>
    <t>17:15</t>
  </si>
  <si>
    <t>17:16</t>
  </si>
  <si>
    <t>Wiese bei Längenfelderkopf</t>
  </si>
  <si>
    <t>11:24</t>
  </si>
  <si>
    <t>11:31</t>
  </si>
  <si>
    <t>11:34</t>
  </si>
  <si>
    <t>Latschenfelder unter Längenfelderkopf</t>
  </si>
  <si>
    <t>12:41</t>
  </si>
  <si>
    <t>12:51</t>
  </si>
  <si>
    <t>13:00</t>
  </si>
  <si>
    <t>13:09</t>
  </si>
  <si>
    <t>Waeldchen in Senke bei Kreuzalm</t>
  </si>
  <si>
    <t>16:11</t>
  </si>
  <si>
    <t>16:18</t>
  </si>
  <si>
    <t>Zickzackweg Von Hochalm zu Alpspitz</t>
  </si>
  <si>
    <t>11:16</t>
  </si>
  <si>
    <t xml:space="preserve">Längenfelder </t>
  </si>
  <si>
    <t>21:12</t>
  </si>
  <si>
    <t>15:10</t>
  </si>
  <si>
    <t xml:space="preserve">DID? </t>
  </si>
  <si>
    <t>Weg zur Hochalm am Südhang</t>
  </si>
  <si>
    <t xml:space="preserve">LAM </t>
  </si>
  <si>
    <t>10:09</t>
  </si>
  <si>
    <t xml:space="preserve">Frauenmantel? </t>
  </si>
  <si>
    <t>Tälchen hinter Hochalm</t>
  </si>
  <si>
    <t>11:13</t>
  </si>
  <si>
    <t xml:space="preserve">Weg zur Alpspitz, Physarum Stelle </t>
  </si>
  <si>
    <t>12:16</t>
  </si>
  <si>
    <t>12:35</t>
  </si>
  <si>
    <t>Steilhang über Osterfelder Kopf</t>
  </si>
  <si>
    <t xml:space="preserve">grass </t>
  </si>
  <si>
    <t>limeless</t>
  </si>
  <si>
    <t xml:space="preserve">trail Osterfelder Kopf Hochalm </t>
  </si>
  <si>
    <t>20:25</t>
  </si>
  <si>
    <t>20:26</t>
  </si>
  <si>
    <t>LAM?</t>
  </si>
  <si>
    <t>20:27</t>
  </si>
  <si>
    <t>Latschenfelder unter Längenfelder Kopf</t>
  </si>
  <si>
    <t>DID?</t>
  </si>
  <si>
    <t>PICabi</t>
  </si>
  <si>
    <t>TRIalp</t>
  </si>
  <si>
    <t>12:44</t>
  </si>
  <si>
    <t>Zickzackweg von Hochalm zu Alpspix-Gaststätte</t>
  </si>
  <si>
    <t>10:26</t>
  </si>
  <si>
    <t>10:33</t>
  </si>
  <si>
    <t xml:space="preserve">LAM? </t>
  </si>
  <si>
    <t>Frauenmantel?</t>
  </si>
  <si>
    <t>11:28</t>
  </si>
  <si>
    <t>PHY?</t>
  </si>
  <si>
    <t>11:30</t>
  </si>
  <si>
    <t>jw1</t>
  </si>
  <si>
    <t>jw2</t>
  </si>
  <si>
    <t>jw3</t>
  </si>
  <si>
    <t>jw4</t>
  </si>
  <si>
    <t>jw5</t>
  </si>
  <si>
    <t>jw6</t>
  </si>
  <si>
    <t>jw7</t>
  </si>
  <si>
    <t>jw8</t>
  </si>
  <si>
    <t>jw9</t>
  </si>
  <si>
    <t>jw10</t>
  </si>
  <si>
    <t>jw11</t>
  </si>
  <si>
    <t>jw12</t>
  </si>
  <si>
    <t>jw13</t>
  </si>
  <si>
    <t>jw14</t>
  </si>
  <si>
    <t>jw15</t>
  </si>
  <si>
    <t>jw16</t>
  </si>
  <si>
    <t>jw17</t>
  </si>
  <si>
    <t>jw18</t>
  </si>
  <si>
    <t>jw19</t>
  </si>
  <si>
    <t>jw20</t>
  </si>
  <si>
    <t>jw21</t>
  </si>
  <si>
    <t>jw22</t>
  </si>
  <si>
    <t>jw23</t>
  </si>
  <si>
    <t>jw24</t>
  </si>
  <si>
    <t>jw25</t>
  </si>
  <si>
    <t>jw26</t>
  </si>
  <si>
    <t>jw27</t>
  </si>
  <si>
    <t>jw28</t>
  </si>
  <si>
    <t>jw29</t>
  </si>
  <si>
    <t>jw30</t>
  </si>
  <si>
    <t>jw31</t>
  </si>
  <si>
    <t>jw32</t>
  </si>
  <si>
    <t>jw33</t>
  </si>
  <si>
    <t>jw34</t>
  </si>
  <si>
    <t>jw35</t>
  </si>
  <si>
    <t>jw36</t>
  </si>
  <si>
    <t>jw37</t>
  </si>
  <si>
    <t>jw38</t>
  </si>
  <si>
    <t>jw39</t>
  </si>
  <si>
    <t>jw40</t>
  </si>
  <si>
    <t>jw41</t>
  </si>
  <si>
    <t>jw42</t>
  </si>
  <si>
    <t>jw43</t>
  </si>
  <si>
    <t>JB1</t>
  </si>
  <si>
    <t>JB2</t>
  </si>
  <si>
    <t>JB3</t>
  </si>
  <si>
    <t>JB4</t>
  </si>
  <si>
    <t>JB5</t>
  </si>
  <si>
    <t>JB6</t>
  </si>
  <si>
    <t>JB7</t>
  </si>
  <si>
    <t>JB8</t>
  </si>
  <si>
    <t>JB9</t>
  </si>
  <si>
    <t>JB10</t>
  </si>
  <si>
    <t>JB11</t>
  </si>
  <si>
    <t>JB12</t>
  </si>
  <si>
    <t>JB13</t>
  </si>
  <si>
    <t>JB14</t>
  </si>
  <si>
    <t>JB15</t>
  </si>
  <si>
    <t>JB16</t>
  </si>
  <si>
    <t>JB17</t>
  </si>
  <si>
    <t>JB18</t>
  </si>
  <si>
    <t>JB19</t>
  </si>
  <si>
    <t>JB20</t>
  </si>
  <si>
    <t>JB21</t>
  </si>
  <si>
    <t>JB22</t>
  </si>
  <si>
    <t>JB23</t>
  </si>
  <si>
    <t>JB24</t>
  </si>
  <si>
    <t>JB25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</si>
  <si>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</si>
  <si>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</si>
  <si>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</si>
  <si>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</si>
  <si>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</si>
  <si>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</si>
  <si>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</si>
  <si>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</si>
  <si>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</si>
  <si>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</si>
  <si>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LV11</t>
  </si>
  <si>
    <t>LV12</t>
  </si>
  <si>
    <t>LV13</t>
  </si>
  <si>
    <t>LV14</t>
  </si>
  <si>
    <t>LV15</t>
  </si>
  <si>
    <t>LV16</t>
  </si>
  <si>
    <t>LV17</t>
  </si>
  <si>
    <t>LV18</t>
  </si>
  <si>
    <t>LV19</t>
  </si>
  <si>
    <t>LV20</t>
  </si>
  <si>
    <t>LV21</t>
  </si>
  <si>
    <t>LV22</t>
  </si>
  <si>
    <t>LV23</t>
  </si>
  <si>
    <t>LV24</t>
  </si>
  <si>
    <t>LV25</t>
  </si>
  <si>
    <t>LV26</t>
  </si>
  <si>
    <t>LV27</t>
  </si>
  <si>
    <t>LV28</t>
  </si>
  <si>
    <t>LV29</t>
  </si>
  <si>
    <t>LV30</t>
  </si>
  <si>
    <t>LV31</t>
  </si>
  <si>
    <t>LV32</t>
  </si>
  <si>
    <t>LV33</t>
  </si>
  <si>
    <t>LV34</t>
  </si>
  <si>
    <t>LV35</t>
  </si>
  <si>
    <t>LV36</t>
  </si>
  <si>
    <t>LV37</t>
  </si>
  <si>
    <t>LV38</t>
  </si>
  <si>
    <t>LV39</t>
  </si>
  <si>
    <t>LV40</t>
  </si>
  <si>
    <t>LV41</t>
  </si>
  <si>
    <t>LV42</t>
  </si>
  <si>
    <t>LV43</t>
  </si>
  <si>
    <t>LV44</t>
  </si>
  <si>
    <t>LV45</t>
  </si>
  <si>
    <t>LV46</t>
  </si>
  <si>
    <t>LV47</t>
  </si>
  <si>
    <t>LV48</t>
  </si>
  <si>
    <t>LV49</t>
  </si>
  <si>
    <t>LV50</t>
  </si>
  <si>
    <t>LV51</t>
  </si>
  <si>
    <t>LV52</t>
  </si>
  <si>
    <t>LV53</t>
  </si>
  <si>
    <t>LV54</t>
  </si>
  <si>
    <t>LV55</t>
  </si>
  <si>
    <t>LV56</t>
  </si>
  <si>
    <t>LV57</t>
  </si>
  <si>
    <t>LV58</t>
  </si>
  <si>
    <t>LV59</t>
  </si>
  <si>
    <t>LV60</t>
  </si>
  <si>
    <t>LV61</t>
  </si>
  <si>
    <t>LV62</t>
  </si>
  <si>
    <t>LV63</t>
  </si>
  <si>
    <t>LV64</t>
  </si>
  <si>
    <t>LV65</t>
  </si>
  <si>
    <t>LV66</t>
  </si>
  <si>
    <t>LV67</t>
  </si>
  <si>
    <t>LV68</t>
  </si>
  <si>
    <t>LV69</t>
  </si>
  <si>
    <t>LV70</t>
  </si>
  <si>
    <t>LV71</t>
  </si>
  <si>
    <t>LV72</t>
  </si>
  <si>
    <t>LV73</t>
  </si>
  <si>
    <t>LV74</t>
  </si>
  <si>
    <t>LV75</t>
  </si>
  <si>
    <t>LV76</t>
  </si>
  <si>
    <t>LV77</t>
  </si>
  <si>
    <t>LV78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</si>
  <si>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</si>
  <si>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</si>
  <si>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</si>
  <si>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</si>
  <si>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</si>
  <si>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</si>
  <si>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</si>
  <si>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</si>
  <si>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</si>
  <si>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</si>
  <si>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</si>
  <si>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</si>
  <si>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</si>
  <si>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</si>
  <si>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</si>
  <si>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</si>
  <si>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</si>
  <si>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</si>
  <si>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</si>
  <si>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</si>
  <si>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</si>
  <si>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</si>
  <si>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</si>
  <si>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</si>
  <si>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</si>
  <si>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</si>
  <si>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</si>
  <si>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</si>
  <si>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</si>
  <si>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</si>
  <si>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</si>
  <si>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</si>
  <si>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</si>
  <si>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</si>
  <si>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</si>
  <si>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</si>
  <si>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</si>
  <si>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</si>
  <si>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</si>
  <si>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</si>
  <si>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</si>
  <si>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</si>
  <si>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</si>
  <si>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</si>
  <si>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</si>
  <si>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</si>
  <si>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</si>
  <si>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</si>
  <si>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</si>
  <si>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</si>
  <si>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</si>
  <si>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</si>
  <si>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</si>
  <si>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</si>
  <si>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</si>
  <si>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</si>
  <si>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</si>
  <si>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</si>
  <si>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</si>
  <si>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</si>
  <si>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</si>
  <si>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</si>
  <si>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</si>
  <si>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</si>
  <si>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</si>
  <si>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</si>
  <si>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</si>
  <si>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</si>
  <si>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</si>
  <si>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</si>
  <si>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</si>
  <si>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</si>
  <si>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</si>
  <si>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</si>
  <si>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</si>
  <si>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</si>
  <si>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</si>
  <si>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</si>
  <si>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</si>
  <si>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</si>
  <si>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</si>
  <si>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</si>
  <si>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</si>
  <si>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</si>
  <si>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</si>
  <si>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</si>
  <si>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</si>
  <si>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</si>
  <si>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MP47</t>
  </si>
  <si>
    <t>MP48</t>
  </si>
  <si>
    <t>MP49</t>
  </si>
  <si>
    <t>MP50</t>
  </si>
  <si>
    <t>MP51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</si>
  <si>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</si>
  <si>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</si>
  <si>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</si>
  <si>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</si>
  <si>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</si>
  <si>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</si>
  <si>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</si>
  <si>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</si>
  <si>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</si>
  <si>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</si>
  <si>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</si>
  <si>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</si>
  <si>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</si>
  <si>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</si>
  <si>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</si>
  <si>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</si>
  <si>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</si>
  <si>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</si>
  <si>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</si>
  <si>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</si>
  <si>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</si>
  <si>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</si>
  <si>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</si>
  <si>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</si>
  <si>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</si>
  <si>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</si>
  <si>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MG11</t>
  </si>
  <si>
    <t>MG12</t>
  </si>
  <si>
    <t>MG13</t>
  </si>
  <si>
    <t>MG14</t>
  </si>
  <si>
    <t>MG15</t>
  </si>
  <si>
    <t>MG16</t>
  </si>
  <si>
    <t>MG17</t>
  </si>
  <si>
    <t>MG18</t>
  </si>
  <si>
    <t>MG19</t>
  </si>
  <si>
    <t>MG20</t>
  </si>
  <si>
    <t>MG21</t>
  </si>
  <si>
    <t>MG22</t>
  </si>
  <si>
    <t>MG23</t>
  </si>
  <si>
    <t>MG24</t>
  </si>
  <si>
    <t>MG25</t>
  </si>
  <si>
    <t>MG26</t>
  </si>
  <si>
    <t>MG27</t>
  </si>
  <si>
    <t>MG28</t>
  </si>
  <si>
    <t>MG29</t>
  </si>
  <si>
    <t>MG30</t>
  </si>
  <si>
    <t>MG31</t>
  </si>
  <si>
    <t>MG32</t>
  </si>
  <si>
    <t>MG33</t>
  </si>
  <si>
    <t>MG34</t>
  </si>
  <si>
    <t>MG35</t>
  </si>
  <si>
    <t>MG36</t>
  </si>
  <si>
    <t>MG37</t>
  </si>
  <si>
    <t>MG38</t>
  </si>
  <si>
    <t>MG39</t>
  </si>
  <si>
    <t>MG40</t>
  </si>
  <si>
    <t>MG41</t>
  </si>
  <si>
    <t>MG42</t>
  </si>
  <si>
    <t>MG43</t>
  </si>
  <si>
    <t>MG44</t>
  </si>
  <si>
    <t>MG45</t>
  </si>
  <si>
    <t>MG46</t>
  </si>
  <si>
    <t>MG47</t>
  </si>
  <si>
    <t>MG48</t>
  </si>
  <si>
    <t>MG49</t>
  </si>
  <si>
    <t>MG50</t>
  </si>
  <si>
    <t>MG51</t>
  </si>
  <si>
    <t>MG52</t>
  </si>
  <si>
    <t>MG53</t>
  </si>
  <si>
    <t>MG54</t>
  </si>
  <si>
    <t>MG55</t>
  </si>
  <si>
    <t>MG56</t>
  </si>
  <si>
    <t>MG57</t>
  </si>
  <si>
    <t>MG58</t>
  </si>
  <si>
    <t>MG59</t>
  </si>
  <si>
    <t>MG60</t>
  </si>
  <si>
    <t>MG61</t>
  </si>
  <si>
    <t>MG62</t>
  </si>
  <si>
    <t>MG63</t>
  </si>
  <si>
    <t>MG64</t>
  </si>
  <si>
    <t>MG65</t>
  </si>
  <si>
    <t>MG66</t>
  </si>
  <si>
    <t>MG67</t>
  </si>
  <si>
    <t>MG68</t>
  </si>
  <si>
    <t>MG69</t>
  </si>
  <si>
    <t>MG70</t>
  </si>
  <si>
    <t>MG71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</si>
  <si>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</si>
  <si>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</si>
  <si>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</si>
  <si>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</si>
  <si>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</si>
  <si>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</si>
  <si>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</si>
  <si>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</si>
  <si>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</si>
  <si>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</si>
  <si>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</si>
  <si>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</si>
  <si>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</si>
  <si>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</si>
  <si>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</si>
  <si>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</si>
  <si>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</si>
  <si>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</si>
  <si>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</si>
  <si>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</si>
  <si>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</si>
  <si>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</si>
  <si>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</si>
  <si>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</si>
  <si>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</si>
  <si>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</si>
  <si>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</si>
  <si>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</si>
  <si>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</si>
  <si>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</si>
  <si>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RB31</t>
  </si>
  <si>
    <t>RB32</t>
  </si>
  <si>
    <t>RB33</t>
  </si>
  <si>
    <t>RB34</t>
  </si>
  <si>
    <t>RB35</t>
  </si>
  <si>
    <t>RB36</t>
  </si>
  <si>
    <t>RB37</t>
  </si>
  <si>
    <t>RB38</t>
  </si>
  <si>
    <t>RB39</t>
  </si>
  <si>
    <t>RB40</t>
  </si>
  <si>
    <t>RB41</t>
  </si>
  <si>
    <t>RB42</t>
  </si>
  <si>
    <t>RB43</t>
  </si>
  <si>
    <t>RB44</t>
  </si>
  <si>
    <t>RB45</t>
  </si>
  <si>
    <t>RB46</t>
  </si>
  <si>
    <t>coniferous log, ca. 40 cm</t>
  </si>
  <si>
    <t>#23/01, 20230602, 09:00, Südhang Weg zur Hochalm</t>
  </si>
  <si>
    <t>#23/01a, 20230602, 10:30, Tal bei Hochalm</t>
  </si>
  <si>
    <t>#23/02, 20230602, 12:00, gravel road zu Alpspitz, PHYalb Stelle</t>
  </si>
  <si>
    <t>#23/02a, 20230602, 13:15, gravel road zu Alpspitz, after rock gate</t>
  </si>
  <si>
    <t>#23/02b, 20230602, 15:00, slope below Alpspitz, above Osterfelder Kopf</t>
  </si>
  <si>
    <t>#23/03, 20230602, 17:00, trail below Osterfelder Kopf, behind Hochalm</t>
  </si>
  <si>
    <t>#23/04, 20230603, 10:00, kl. Bergwiese bei Laengenfelder Kopf</t>
  </si>
  <si>
    <t>#23/04a, 20230603, 12:30, Latschenfelder unter Laengenfelder Kopf</t>
  </si>
  <si>
    <t>#23/05, 20230603, 14:00, Bergfichtenwald bei Kreuzeckbahn</t>
  </si>
  <si>
    <t>#23/05a, 20230603, 14:50, Bergfichtenwald direkt unter Bergstation der Kreuzeckbahn</t>
  </si>
  <si>
    <t>#23/05b, 20230603, 15:50, Bergfichtenwald in Dolinen bei Kreuzalm</t>
  </si>
  <si>
    <t>#23/05c, 20230603, 17:30, Kreuzjoch ridge, Kandahar Lift</t>
  </si>
  <si>
    <t>#23/06, 20230604, 09:00, gravel road from Troeglhutte to Garmischer haus</t>
  </si>
  <si>
    <t>#23/07, 20230604, 11:15, gravel near water reservoir Garmischer Haus, logger, forest fringe</t>
  </si>
  <si>
    <t xml:space="preserve">#23/08, 20230604, 12:00, gravel road way down to Bayernhaus, partially logged forest, mixed spruce-fir-beech </t>
  </si>
  <si>
    <t>#23/08a, 20230604, 12:45, gravel road way down to Bayernhaus,little rivulet above Bayernhaus, mixed sprice-fir-beech forest</t>
  </si>
  <si>
    <t>#23/08b, 20230604, 13:30, gravel road way down to Bayernhaus, wet meadow below Bayernhaus, logger</t>
  </si>
  <si>
    <t>#23/06, 20230604, 17:00, gravel road from Troeglhutte to Garmischer haus, wet ski track</t>
  </si>
  <si>
    <t>#23/09, 20230604, 18:00, herbfield below ski track 250 m W of Tröglhütte</t>
  </si>
  <si>
    <t>#23/10, 20230604, 19:00, MERslope with maple, above ski track 400 m S of Tröglhütte, up the slope</t>
  </si>
  <si>
    <t>#23/11, 20230605, 09:00 Bergfichtenwald, Pfad von Tröglhütte zu Kreuzalm, up the slope</t>
  </si>
  <si>
    <t>#23/03, 20230605, 09:45 Latschenzone, zig-zag Pfad von Hochalm zu Osterfelder Kopf</t>
  </si>
  <si>
    <t>#23/03a, 20230605, 12:45 Latschenzone, steiler Abstieg von Gatterdrehkrueuz unterhalb Alpspitz-Ghs zu Kreuzalm</t>
  </si>
  <si>
    <t>#23/03a, 20230605, 12:45 Latschenzone, steiler Abstieg von Gatterdrehkreuz unterhalb Alpspitz-Ghs zu Kreuzalm (Richtung Höllental)</t>
  </si>
  <si>
    <t>#23/12, 20230606, 10:00 deciduous forest zone, steep gravel road below Bayernhaus, lowermost logger</t>
  </si>
  <si>
    <t>#23/00, Längenfelder, below ski track, Pinus mugo - thickets (only students)</t>
  </si>
  <si>
    <t>_23/01</t>
  </si>
  <si>
    <t>_23/01a</t>
  </si>
  <si>
    <t>_23/02</t>
  </si>
  <si>
    <t>_23/02a</t>
  </si>
  <si>
    <t>_23/02b</t>
  </si>
  <si>
    <t>_23/03</t>
  </si>
  <si>
    <t>_23/05</t>
  </si>
  <si>
    <t>_23/05a</t>
  </si>
  <si>
    <t>_23/05b</t>
  </si>
  <si>
    <t>_23/08</t>
  </si>
  <si>
    <t>_23/09</t>
  </si>
  <si>
    <t>_23/00</t>
  </si>
  <si>
    <t>_23/00a</t>
  </si>
  <si>
    <t>_23/04a</t>
  </si>
  <si>
    <t>_23/08b</t>
  </si>
  <si>
    <t xml:space="preserve"> - coll. D.L. Leontyev, exported from Locus-GIS</t>
  </si>
  <si>
    <t>DL1</t>
  </si>
  <si>
    <t>DL2</t>
  </si>
  <si>
    <t>DL3</t>
  </si>
  <si>
    <t>DL4</t>
  </si>
  <si>
    <t>DL5</t>
  </si>
  <si>
    <t>DL6</t>
  </si>
  <si>
    <t>DL7</t>
  </si>
  <si>
    <t>DL8</t>
  </si>
  <si>
    <t>DL9</t>
  </si>
  <si>
    <t>DL10</t>
  </si>
  <si>
    <t>DL11</t>
  </si>
  <si>
    <t>DL12</t>
  </si>
  <si>
    <t>DL13</t>
  </si>
  <si>
    <t>DL14</t>
  </si>
  <si>
    <t>DL15</t>
  </si>
  <si>
    <t>POLcar/DID</t>
  </si>
  <si>
    <t>PHYalp</t>
  </si>
  <si>
    <t>DDYsp</t>
  </si>
  <si>
    <t>VACmir tw*</t>
  </si>
  <si>
    <t>h+, l+</t>
  </si>
  <si>
    <t>h+, soil</t>
  </si>
  <si>
    <t>RODfer, tw*</t>
  </si>
  <si>
    <t>RODfer</t>
  </si>
  <si>
    <t>h+ snow, cow dung</t>
  </si>
  <si>
    <t>h+</t>
  </si>
  <si>
    <t>m, leaf lit</t>
  </si>
  <si>
    <t>same</t>
  </si>
  <si>
    <t>herb+</t>
  </si>
  <si>
    <t>leaves</t>
  </si>
  <si>
    <t>coo 47°26.7030'N 11°3.6040'E lat 47.44506 lon 11.06007 prec 5m elev 1763.2m exp 179° inc D28° L04° date 6/1/23 time 12:55</t>
  </si>
  <si>
    <t>coo 47°26.7030'N 11°3.6040'E lat 47.44506 lon 11.06007 prec 5m elev 1763.2m exp 179° inc D28° L04° date 6/1/23 time 12:56</t>
  </si>
  <si>
    <t>coo 47°26.7130'N 11°3.5960'E lat 47.44522 lon 11.05994 prec 6m elev 1772.2m exp 103° inc D16° L06° date 6/1/23 time 13:13</t>
  </si>
  <si>
    <t>coo 47°26.7010'N 11°3.5970'E lat 47.44503 lon 11.05996 prec 4m elev 1768.2m exp 54° inc U02° R07° date 6/1/23 time 13:20</t>
  </si>
  <si>
    <t>coo 47°26.6940'N 11°3.5780'E lat 47.44491 lon 11.05964 prec 7m elev 1783.2m exp 90° inc D22° 000° date 6/1/23 time 13:31</t>
  </si>
  <si>
    <t>coo 47°26.6830'N 11°3.5870'E lat 47.44472 lon 11.05979 prec 9m elev 1779.2m exp 99° inc D19° L01° date 6/1/23 time 13:47</t>
  </si>
  <si>
    <t>coo 47°26.6900'N 11°3.5690'E lat 47.44484 lon 11.0595 prec 14m elev 1785.2m exp 330° inc 000° R08° date 6/1/23 time 13:52</t>
  </si>
  <si>
    <t>coo 47°26.6860'N 11°3.5720'E lat 47.44478 lon 11.05954 prec 8m elev 1788.2m exp 79° inc U12° L09° date 6/1/23 time 13:54</t>
  </si>
  <si>
    <t>D.L. Leontyev, A. Kochergina</t>
  </si>
  <si>
    <t>coo 47°26.6610'N 11°3.5510'E lat 47.44436 lon 11.05919 prec 9m elev 1802.2m exp 98° inc D23° L02° date 6/1/23 time 14:22</t>
  </si>
  <si>
    <t>coo 47°26.6670'N 11°3.5590'E lat 47.44446 lon 11.05932 prec 10m elev 1796.2m exp 37° inc U32° R09° date 6/1/23 time 14:29</t>
  </si>
  <si>
    <t>coo 47°26.6700'N 11°3.5440'E lat 47.44451 lon 11.05907 prec 9m elev 1798.2m exp 74° inc D19° L01° date 6/1/23 time 14:37</t>
  </si>
  <si>
    <t>coo 47°26.6530'N 11°3.5790'E lat 47.44423 lon 11.05966 prec 11m elev 1787.2m exp 118° inc D25° 000° date 6/1/23 time 14:46</t>
  </si>
  <si>
    <t>coo 47°26.6530'N 11°3.5790'E lat 47.44423 lon 11.05966 prec 11m elev 1787.2m exp 118° inc D25° 000° date 6/1/23 time 14:47</t>
  </si>
  <si>
    <t>35000 - 35461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</si>
</sst>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9" tint="-0.249977111117893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9" tint="-0.249977111117893"/>
      <name val="Arial"/>
      <family val="2"/>
    </font>
    <font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7.5"/>
      <color indexed="12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6"/>
      <name val="Yu Gothic"/>
      <family val="2"/>
      <charset val="128"/>
    </font>
    <font>
      <sz val="10"/>
      <color rgb="FF0070C0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4" fillId="0" borderId="0"/>
    <xf numFmtId="0" fontId="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" fillId="0" borderId="0"/>
    <xf numFmtId="0" fontId="19" fillId="0" borderId="0"/>
  </cellStyleXfs>
  <cellXfs count="76">
    <xf numFmtId="0" fontId="0" fillId="0" borderId="0" xfId="0"/>
    <xf numFmtId="0" fontId="4" fillId="0" borderId="0" xfId="1" applyAlignment="1">
      <alignment vertical="top"/>
    </xf>
    <xf numFmtId="1" fontId="4" fillId="0" borderId="0" xfId="1" applyNumberFormat="1" applyAlignment="1">
      <alignment horizontal="right" vertical="top"/>
    </xf>
    <xf numFmtId="164" fontId="5" fillId="0" borderId="0" xfId="1" applyNumberFormat="1" applyFont="1" applyAlignment="1">
      <alignment vertical="top"/>
    </xf>
    <xf numFmtId="0" fontId="4" fillId="0" borderId="0" xfId="1" applyAlignment="1">
      <alignment horizontal="left" vertical="top"/>
    </xf>
    <xf numFmtId="2" fontId="4" fillId="0" borderId="0" xfId="1" applyNumberFormat="1" applyAlignment="1">
      <alignment vertical="top"/>
    </xf>
    <xf numFmtId="1" fontId="4" fillId="0" borderId="0" xfId="1" applyNumberFormat="1" applyAlignment="1">
      <alignment vertical="top"/>
    </xf>
    <xf numFmtId="49" fontId="4" fillId="0" borderId="0" xfId="1" applyNumberFormat="1" applyAlignment="1">
      <alignment horizontal="left" vertical="top"/>
    </xf>
    <xf numFmtId="0" fontId="5" fillId="0" borderId="0" xfId="1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1" fontId="5" fillId="0" borderId="0" xfId="1" applyNumberFormat="1" applyFont="1" applyAlignment="1">
      <alignment horizontal="left" vertical="top"/>
    </xf>
    <xf numFmtId="1" fontId="5" fillId="0" borderId="0" xfId="0" applyNumberFormat="1" applyFont="1" applyAlignment="1">
      <alignment vertical="top"/>
    </xf>
    <xf numFmtId="165" fontId="4" fillId="0" borderId="0" xfId="1" applyNumberFormat="1" applyAlignment="1">
      <alignment vertical="top"/>
    </xf>
    <xf numFmtId="165" fontId="5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8" fillId="0" borderId="0" xfId="0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4" fillId="0" borderId="1" xfId="1" applyBorder="1" applyAlignment="1">
      <alignment vertical="top"/>
    </xf>
    <xf numFmtId="1" fontId="4" fillId="0" borderId="0" xfId="0" applyNumberFormat="1" applyFont="1" applyAlignment="1">
      <alignment horizontal="right" vertical="top"/>
    </xf>
    <xf numFmtId="0" fontId="4" fillId="0" borderId="1" xfId="1" applyBorder="1" applyAlignment="1">
      <alignment horizontal="left" vertical="top"/>
    </xf>
    <xf numFmtId="1" fontId="4" fillId="0" borderId="1" xfId="1" applyNumberFormat="1" applyBorder="1" applyAlignment="1">
      <alignment vertical="top"/>
    </xf>
    <xf numFmtId="165" fontId="4" fillId="0" borderId="1" xfId="1" applyNumberFormat="1" applyBorder="1" applyAlignment="1">
      <alignment vertical="top"/>
    </xf>
    <xf numFmtId="2" fontId="4" fillId="0" borderId="1" xfId="1" applyNumberFormat="1" applyBorder="1" applyAlignment="1">
      <alignment vertical="top"/>
    </xf>
    <xf numFmtId="2" fontId="9" fillId="0" borderId="1" xfId="1" applyNumberFormat="1" applyFont="1" applyBorder="1" applyAlignment="1">
      <alignment vertical="top"/>
    </xf>
    <xf numFmtId="1" fontId="9" fillId="0" borderId="1" xfId="1" applyNumberFormat="1" applyFont="1" applyBorder="1" applyAlignment="1">
      <alignment vertical="top"/>
    </xf>
    <xf numFmtId="165" fontId="9" fillId="0" borderId="1" xfId="1" applyNumberFormat="1" applyFont="1" applyBorder="1" applyAlignment="1">
      <alignment vertical="top"/>
    </xf>
    <xf numFmtId="49" fontId="4" fillId="0" borderId="1" xfId="1" applyNumberFormat="1" applyBorder="1" applyAlignment="1">
      <alignment horizontal="left" vertical="top"/>
    </xf>
    <xf numFmtId="1" fontId="4" fillId="0" borderId="1" xfId="0" applyNumberFormat="1" applyFont="1" applyBorder="1" applyAlignment="1">
      <alignment vertical="top"/>
    </xf>
    <xf numFmtId="1" fontId="4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vertical="top"/>
    </xf>
    <xf numFmtId="1" fontId="5" fillId="0" borderId="2" xfId="0" applyNumberFormat="1" applyFont="1" applyBorder="1" applyAlignment="1">
      <alignment vertical="top"/>
    </xf>
    <xf numFmtId="165" fontId="13" fillId="0" borderId="0" xfId="0" applyNumberFormat="1" applyFont="1" applyAlignment="1">
      <alignment horizontal="right" vertical="top"/>
    </xf>
    <xf numFmtId="164" fontId="13" fillId="0" borderId="0" xfId="0" applyNumberFormat="1" applyFont="1" applyAlignment="1">
      <alignment horizontal="right" vertical="top"/>
    </xf>
    <xf numFmtId="20" fontId="5" fillId="0" borderId="0" xfId="1" applyNumberFormat="1" applyFont="1" applyAlignment="1">
      <alignment vertical="top"/>
    </xf>
    <xf numFmtId="1" fontId="7" fillId="0" borderId="0" xfId="0" applyNumberFormat="1" applyFont="1" applyAlignment="1">
      <alignment horizontal="left" vertical="top"/>
    </xf>
    <xf numFmtId="165" fontId="13" fillId="0" borderId="0" xfId="1" applyNumberFormat="1" applyFont="1" applyAlignment="1">
      <alignment horizontal="right" vertical="top"/>
    </xf>
    <xf numFmtId="164" fontId="4" fillId="0" borderId="0" xfId="2" applyNumberFormat="1" applyAlignment="1">
      <alignment vertical="top"/>
    </xf>
    <xf numFmtId="165" fontId="13" fillId="0" borderId="0" xfId="1" applyNumberFormat="1" applyFont="1" applyAlignment="1">
      <alignment horizontal="left" vertical="top"/>
    </xf>
    <xf numFmtId="1" fontId="4" fillId="0" borderId="0" xfId="2" applyNumberFormat="1" applyAlignment="1">
      <alignment horizontal="right" vertical="top"/>
    </xf>
    <xf numFmtId="0" fontId="6" fillId="0" borderId="0" xfId="2" applyFont="1" applyAlignment="1">
      <alignment horizontal="left" vertical="top"/>
    </xf>
    <xf numFmtId="0" fontId="4" fillId="0" borderId="0" xfId="2" applyAlignment="1">
      <alignment vertical="top"/>
    </xf>
    <xf numFmtId="1" fontId="4" fillId="0" borderId="0" xfId="1" applyNumberFormat="1" applyAlignment="1">
      <alignment horizontal="left" vertical="top"/>
    </xf>
    <xf numFmtId="1" fontId="6" fillId="0" borderId="0" xfId="1" applyNumberFormat="1" applyFont="1" applyAlignment="1">
      <alignment horizontal="left" vertical="top"/>
    </xf>
    <xf numFmtId="164" fontId="16" fillId="0" borderId="0" xfId="2" applyNumberFormat="1" applyFont="1" applyAlignment="1">
      <alignment vertical="top"/>
    </xf>
    <xf numFmtId="0" fontId="16" fillId="0" borderId="1" xfId="2" applyFont="1" applyBorder="1" applyAlignment="1">
      <alignment vertical="top"/>
    </xf>
    <xf numFmtId="164" fontId="16" fillId="0" borderId="0" xfId="1" applyNumberFormat="1" applyFont="1" applyAlignment="1">
      <alignment vertical="top"/>
    </xf>
    <xf numFmtId="0" fontId="6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1" fontId="5" fillId="0" borderId="0" xfId="2" applyNumberFormat="1" applyFont="1" applyAlignment="1">
      <alignment horizontal="right" vertical="top"/>
    </xf>
    <xf numFmtId="14" fontId="4" fillId="0" borderId="0" xfId="2" applyNumberFormat="1" applyAlignment="1">
      <alignment vertical="top"/>
    </xf>
    <xf numFmtId="20" fontId="4" fillId="0" borderId="0" xfId="2" applyNumberFormat="1" applyAlignment="1">
      <alignment vertical="top"/>
    </xf>
    <xf numFmtId="0" fontId="14" fillId="0" borderId="0" xfId="1" applyFont="1" applyAlignment="1">
      <alignment horizontal="left" vertical="top"/>
    </xf>
    <xf numFmtId="0" fontId="16" fillId="0" borderId="0" xfId="0" applyFont="1"/>
    <xf numFmtId="0" fontId="16" fillId="0" borderId="0" xfId="1" applyFont="1" applyAlignment="1">
      <alignment vertical="top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64" fontId="17" fillId="0" borderId="0" xfId="0" applyNumberFormat="1" applyFont="1" applyAlignment="1">
      <alignment horizontal="left" vertical="top"/>
    </xf>
    <xf numFmtId="165" fontId="17" fillId="0" borderId="0" xfId="0" applyNumberFormat="1" applyFont="1" applyAlignment="1">
      <alignment horizontal="left" vertical="top"/>
    </xf>
    <xf numFmtId="1" fontId="17" fillId="0" borderId="0" xfId="0" applyNumberFormat="1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/>
    <xf numFmtId="0" fontId="16" fillId="0" borderId="0" xfId="1" applyFont="1" applyAlignment="1">
      <alignment horizontal="left" vertical="top"/>
    </xf>
    <xf numFmtId="0" fontId="19" fillId="0" borderId="0" xfId="8"/>
    <xf numFmtId="0" fontId="20" fillId="0" borderId="0" xfId="8" applyFont="1"/>
    <xf numFmtId="1" fontId="5" fillId="0" borderId="0" xfId="2" applyNumberFormat="1" applyFont="1" applyAlignment="1">
      <alignment horizontal="left" vertical="top"/>
    </xf>
    <xf numFmtId="0" fontId="20" fillId="0" borderId="0" xfId="8" applyFont="1" applyAlignment="1">
      <alignment horizontal="left" vertical="top"/>
    </xf>
    <xf numFmtId="1" fontId="5" fillId="0" borderId="0" xfId="0" applyNumberFormat="1" applyFont="1" applyAlignment="1">
      <alignment horizontal="left" vertical="top"/>
    </xf>
    <xf numFmtId="164" fontId="13" fillId="0" borderId="0" xfId="1" applyNumberFormat="1" applyFont="1" applyAlignment="1">
      <alignment horizontal="left" vertical="top"/>
    </xf>
    <xf numFmtId="164" fontId="4" fillId="0" borderId="0" xfId="1" applyNumberFormat="1" applyAlignment="1">
      <alignment horizontal="left" vertical="top"/>
    </xf>
    <xf numFmtId="164" fontId="13" fillId="0" borderId="0" xfId="0" applyNumberFormat="1" applyFont="1" applyAlignment="1">
      <alignment horizontal="left" vertical="top"/>
    </xf>
    <xf numFmtId="164" fontId="4" fillId="0" borderId="0" xfId="2" applyNumberForma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1" fontId="4" fillId="0" borderId="0" xfId="2" applyNumberFormat="1" applyAlignment="1">
      <alignment horizontal="left" vertical="top"/>
    </xf>
    <xf numFmtId="0" fontId="4" fillId="0" borderId="1" xfId="2" applyBorder="1" applyAlignment="1">
      <alignment horizontal="left" vertical="top"/>
    </xf>
  </cellXfs>
  <cellStyles count="9">
    <cellStyle name="Hyperlink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  <cellStyle name="Normal 4" xfId="5" xr:uid="{2825E120-9221-4193-828F-AE3AA5EE8108}"/>
    <cellStyle name="Normal 4 2" xfId="6" xr:uid="{2825E120-9221-4193-828F-AE3AA5EE8108}"/>
    <cellStyle name="Normal 5" xfId="8" xr:uid="{DFDADD59-7CC2-499D-8C20-CDE2664AFCD1}"/>
    <cellStyle name="Normal 9" xfId="7" xr:uid="{A7BB3F55-E941-4A48-9665-C2E744ACF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tebook_20081116/paper/CR03/herbar%23%23_CR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herbar##"/>
      <sheetName val="CR03_mh_sorted"/>
      <sheetName val="Sub_typ"/>
      <sheetName val="Sub_art"/>
      <sheetName val="TAX_MX"/>
      <sheetName val="CR03_FO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COLNO</v>
          </cell>
          <cell r="B3" t="str">
            <v>GRUPPE</v>
          </cell>
          <cell r="C3" t="str">
            <v>GENUS</v>
          </cell>
          <cell r="D3" t="str">
            <v>SPECIES</v>
          </cell>
          <cell r="E3" t="str">
            <v>AUTHORS</v>
          </cell>
          <cell r="F3" t="str">
            <v>LAND</v>
          </cell>
          <cell r="G3" t="str">
            <v>BUNDESLAND</v>
          </cell>
          <cell r="H3" t="str">
            <v>REGION</v>
          </cell>
          <cell r="I3" t="str">
            <v>STADT</v>
          </cell>
          <cell r="J3" t="str">
            <v>STANDORT</v>
          </cell>
          <cell r="K3" t="str">
            <v>DISTANZ</v>
          </cell>
          <cell r="L3" t="str">
            <v>RICHTUNG</v>
          </cell>
          <cell r="M3" t="str">
            <v>TOPONYM</v>
          </cell>
          <cell r="N3" t="str">
            <v>LOKAL</v>
          </cell>
          <cell r="O3" t="str">
            <v>HÖHE1</v>
          </cell>
          <cell r="P3" t="str">
            <v>HÖHE2</v>
          </cell>
          <cell r="Q3" t="str">
            <v>KOO</v>
          </cell>
          <cell r="R3" t="str">
            <v>MTB</v>
          </cell>
          <cell r="S3" t="str">
            <v>QV</v>
          </cell>
          <cell r="T3" t="str">
            <v>R</v>
          </cell>
          <cell r="U3" t="str">
            <v>H</v>
          </cell>
          <cell r="V3" t="str">
            <v>URH</v>
          </cell>
          <cell r="W3" t="str">
            <v>UNIT</v>
          </cell>
          <cell r="X3" t="str">
            <v>LEG</v>
          </cell>
          <cell r="Y3" t="str">
            <v>LEGDATE</v>
          </cell>
          <cell r="Z3" t="str">
            <v>DET</v>
          </cell>
          <cell r="AA3" t="str">
            <v>DETDATE</v>
          </cell>
          <cell r="AB3" t="str">
            <v>REMARK</v>
          </cell>
          <cell r="AC3" t="str">
            <v>EX</v>
          </cell>
          <cell r="AD3" t="str">
            <v>BOX</v>
          </cell>
          <cell r="AE3" t="str">
            <v>P</v>
          </cell>
          <cell r="AF3" t="str">
            <v>SEM</v>
          </cell>
          <cell r="AG3" t="str">
            <v>WITH</v>
          </cell>
          <cell r="AH3" t="str">
            <v>TO</v>
          </cell>
          <cell r="AI3" t="str">
            <v>FROM</v>
          </cell>
          <cell r="AJ3" t="str">
            <v>PRINT</v>
          </cell>
          <cell r="AK3" t="str">
            <v>ART</v>
          </cell>
          <cell r="AL3" t="str">
            <v>CF</v>
          </cell>
          <cell r="AM3" t="str">
            <v>MC</v>
          </cell>
          <cell r="AN3" t="str">
            <v>F_ART</v>
          </cell>
          <cell r="AO3" t="str">
            <v>F_TYP</v>
          </cell>
          <cell r="AP3" t="str">
            <v>SUB_TYP</v>
          </cell>
          <cell r="AQ3" t="str">
            <v>HIGH</v>
          </cell>
          <cell r="AR3" t="str">
            <v>PH</v>
          </cell>
        </row>
        <row r="4">
          <cell r="C4" t="str">
            <v>1</v>
          </cell>
          <cell r="F4" t="str">
            <v>Costa Rica</v>
          </cell>
          <cell r="G4" t="str">
            <v>Puntarenas Province</v>
          </cell>
          <cell r="H4" t="str">
            <v>Monteverde Mountains</v>
          </cell>
          <cell r="I4" t="str">
            <v>San Jose</v>
          </cell>
          <cell r="K4" t="str">
            <v>750 m</v>
          </cell>
          <cell r="L4" t="str">
            <v>NE</v>
          </cell>
          <cell r="M4" t="str">
            <v>Santa Elena, Monteverde settlement (Pacific side)</v>
          </cell>
          <cell r="N4" t="str">
            <v>pristine and permanently humid cloud forest around the Cloud Forest Lodge, 30-40 m tall</v>
          </cell>
          <cell r="O4">
            <v>1250</v>
          </cell>
          <cell r="P4">
            <v>100</v>
          </cell>
          <cell r="Q4" t="str">
            <v>G</v>
          </cell>
          <cell r="T4">
            <v>-844800</v>
          </cell>
          <cell r="U4">
            <v>101600</v>
          </cell>
          <cell r="V4">
            <v>5</v>
          </cell>
          <cell r="W4" t="str">
            <v>km</v>
          </cell>
          <cell r="AJ4" t="b">
            <v>1</v>
          </cell>
          <cell r="AO4" t="str">
            <v>cl</v>
          </cell>
        </row>
        <row r="5">
          <cell r="C5" t="str">
            <v>1b</v>
          </cell>
          <cell r="F5" t="str">
            <v>Costa Rica</v>
          </cell>
          <cell r="G5" t="str">
            <v>Puntarenas Province</v>
          </cell>
          <cell r="H5" t="str">
            <v>Monteverde Mountains</v>
          </cell>
          <cell r="I5" t="str">
            <v>San Jose</v>
          </cell>
          <cell r="K5" t="str">
            <v>750 m</v>
          </cell>
          <cell r="L5" t="str">
            <v>NE</v>
          </cell>
          <cell r="M5" t="str">
            <v>Santa Elena, Monteverde settlement (Pacific side)</v>
          </cell>
          <cell r="N5" t="str">
            <v>pristine, humid montane cloud forest on the 'Canopy Trail' near the Cloud Forest Lodge, 30-40 m tall</v>
          </cell>
          <cell r="O5">
            <v>1300</v>
          </cell>
          <cell r="P5">
            <v>100</v>
          </cell>
          <cell r="Q5" t="str">
            <v>G</v>
          </cell>
          <cell r="T5">
            <v>-844800</v>
          </cell>
          <cell r="U5">
            <v>101600</v>
          </cell>
          <cell r="V5">
            <v>5</v>
          </cell>
          <cell r="W5" t="str">
            <v>km</v>
          </cell>
          <cell r="AJ5" t="b">
            <v>1</v>
          </cell>
          <cell r="AO5" t="str">
            <v>cl</v>
          </cell>
        </row>
        <row r="6">
          <cell r="C6" t="str">
            <v>1c</v>
          </cell>
          <cell r="F6" t="str">
            <v>Costa Rica</v>
          </cell>
          <cell r="G6" t="str">
            <v>Puntarenas Province</v>
          </cell>
          <cell r="H6" t="str">
            <v>Monteverde Mountains</v>
          </cell>
          <cell r="I6" t="str">
            <v>San Jose</v>
          </cell>
          <cell r="K6" t="str">
            <v>750 m</v>
          </cell>
          <cell r="L6" t="str">
            <v>NE</v>
          </cell>
          <cell r="M6" t="str">
            <v>Santa Elena, Monteverde settlement (Pacific side)</v>
          </cell>
          <cell r="N6" t="str">
            <v>pristine, humid montane cloud forest on a ridge crest above the Cloud Forest Lodge, 25-30 m tall</v>
          </cell>
          <cell r="O6">
            <v>1350</v>
          </cell>
          <cell r="P6">
            <v>100</v>
          </cell>
          <cell r="Q6" t="str">
            <v>G</v>
          </cell>
          <cell r="T6">
            <v>-844800</v>
          </cell>
          <cell r="U6">
            <v>101600</v>
          </cell>
          <cell r="V6">
            <v>5</v>
          </cell>
          <cell r="W6" t="str">
            <v>km</v>
          </cell>
          <cell r="AJ6" t="b">
            <v>1</v>
          </cell>
          <cell r="AO6" t="str">
            <v>cl</v>
          </cell>
        </row>
        <row r="7">
          <cell r="C7" t="str">
            <v>1d</v>
          </cell>
          <cell r="F7" t="str">
            <v>Costa Rica</v>
          </cell>
          <cell r="G7" t="str">
            <v>Puntarenas Province</v>
          </cell>
          <cell r="H7" t="str">
            <v>Monteverde Mountains</v>
          </cell>
          <cell r="I7" t="str">
            <v>San Jose</v>
          </cell>
          <cell r="K7" t="str">
            <v>750 m</v>
          </cell>
          <cell r="L7" t="str">
            <v>NE</v>
          </cell>
          <cell r="M7" t="str">
            <v>Santa Elena, Monteverde settlement (Pacific Side)</v>
          </cell>
          <cell r="N7" t="str">
            <v>small creek ravine in montane, humid cloud forest, 30-40 m tall, near the Cloud Forest Lodge</v>
          </cell>
          <cell r="O7">
            <v>1250</v>
          </cell>
          <cell r="P7">
            <v>100</v>
          </cell>
          <cell r="Q7" t="str">
            <v>G</v>
          </cell>
          <cell r="T7">
            <v>-844800</v>
          </cell>
          <cell r="U7">
            <v>101600</v>
          </cell>
          <cell r="V7">
            <v>5</v>
          </cell>
          <cell r="W7" t="str">
            <v>km</v>
          </cell>
          <cell r="AJ7" t="b">
            <v>1</v>
          </cell>
          <cell r="AO7" t="str">
            <v>cl</v>
          </cell>
        </row>
        <row r="8">
          <cell r="C8" t="str">
            <v>2</v>
          </cell>
          <cell r="F8" t="str">
            <v>Costa Rica</v>
          </cell>
          <cell r="G8" t="str">
            <v>Puntarenas Province</v>
          </cell>
          <cell r="H8" t="str">
            <v>Monteverde Mountains</v>
          </cell>
          <cell r="I8" t="str">
            <v>San Jose</v>
          </cell>
          <cell r="K8" t="str">
            <v>3.5 km</v>
          </cell>
          <cell r="L8" t="str">
            <v>SSE</v>
          </cell>
          <cell r="M8" t="str">
            <v>Santa Elena settlement (Pacific side)</v>
          </cell>
          <cell r="N8" t="str">
            <v>wet montane cloud forest, 20-30 m tall, cloud forest reserve, Sendero El Camino</v>
          </cell>
          <cell r="O8">
            <v>1350</v>
          </cell>
          <cell r="P8">
            <v>100</v>
          </cell>
          <cell r="Q8" t="str">
            <v>G</v>
          </cell>
          <cell r="T8">
            <v>-844800</v>
          </cell>
          <cell r="U8">
            <v>101600</v>
          </cell>
          <cell r="V8">
            <v>5</v>
          </cell>
          <cell r="W8" t="str">
            <v>km</v>
          </cell>
          <cell r="AJ8" t="b">
            <v>1</v>
          </cell>
          <cell r="AO8" t="str">
            <v>cl</v>
          </cell>
        </row>
        <row r="9">
          <cell r="C9" t="str">
            <v>3</v>
          </cell>
          <cell r="F9" t="str">
            <v>Costa Rica</v>
          </cell>
          <cell r="G9" t="str">
            <v>Puntarenas Province</v>
          </cell>
          <cell r="H9" t="str">
            <v>Monteverde Mountains</v>
          </cell>
          <cell r="I9" t="str">
            <v>San Jose</v>
          </cell>
          <cell r="K9" t="str">
            <v>4 km</v>
          </cell>
          <cell r="L9" t="str">
            <v>SSE</v>
          </cell>
          <cell r="M9" t="str">
            <v>Santa Elena settlement (Pacific side)</v>
          </cell>
          <cell r="N9" t="str">
            <v>elphin cloud forest, 2-5 m tall, on the continental divide, trail La Ventana, cloud forest reserve</v>
          </cell>
          <cell r="O9">
            <v>1400</v>
          </cell>
          <cell r="P9">
            <v>100</v>
          </cell>
          <cell r="Q9" t="str">
            <v>G</v>
          </cell>
          <cell r="T9">
            <v>-844800</v>
          </cell>
          <cell r="U9">
            <v>101600</v>
          </cell>
          <cell r="V9">
            <v>5</v>
          </cell>
          <cell r="W9" t="str">
            <v>km</v>
          </cell>
          <cell r="AJ9" t="b">
            <v>1</v>
          </cell>
          <cell r="AO9" t="str">
            <v>cl</v>
          </cell>
        </row>
        <row r="10">
          <cell r="C10" t="str">
            <v>4</v>
          </cell>
          <cell r="F10" t="str">
            <v>Costa Rica</v>
          </cell>
          <cell r="G10" t="str">
            <v>Puntarenas Province</v>
          </cell>
          <cell r="H10" t="str">
            <v>Monteverde Mountains</v>
          </cell>
          <cell r="I10" t="str">
            <v>San Jose</v>
          </cell>
          <cell r="K10" t="str">
            <v>3.5 km</v>
          </cell>
          <cell r="L10" t="str">
            <v>SSE</v>
          </cell>
          <cell r="M10" t="str">
            <v>Santa Elena settlement (Pacific side)</v>
          </cell>
          <cell r="N10" t="str">
            <v>montane cloud forest, 15-20 m tall, Sendero Bosque Nuboso of the cloud forest reserve</v>
          </cell>
          <cell r="O10">
            <v>1350</v>
          </cell>
          <cell r="P10">
            <v>100</v>
          </cell>
          <cell r="Q10" t="str">
            <v>G</v>
          </cell>
          <cell r="T10">
            <v>-844800</v>
          </cell>
          <cell r="U10">
            <v>101600</v>
          </cell>
          <cell r="V10">
            <v>5</v>
          </cell>
          <cell r="W10" t="str">
            <v>km</v>
          </cell>
          <cell r="AJ10" t="b">
            <v>1</v>
          </cell>
          <cell r="AO10" t="str">
            <v>cl</v>
          </cell>
        </row>
        <row r="11">
          <cell r="C11" t="str">
            <v>5</v>
          </cell>
          <cell r="F11" t="str">
            <v>Costa Rica</v>
          </cell>
          <cell r="G11" t="str">
            <v>Guanacaste Province</v>
          </cell>
          <cell r="H11" t="str">
            <v>Area Conservation de Guanacaste</v>
          </cell>
          <cell r="I11" t="str">
            <v>Liberia</v>
          </cell>
          <cell r="M11" t="str">
            <v>around park headquarters (Hazienda Santa Rosa)</v>
          </cell>
          <cell r="N11" t="str">
            <v>seasonal dry, second-growth tropical forest on former cow pastures, young trees 10-20 m tall</v>
          </cell>
          <cell r="O11">
            <v>300</v>
          </cell>
          <cell r="P11">
            <v>25</v>
          </cell>
          <cell r="Q11" t="str">
            <v>G</v>
          </cell>
          <cell r="T11">
            <v>-853700</v>
          </cell>
          <cell r="U11">
            <v>105000</v>
          </cell>
          <cell r="V11">
            <v>2</v>
          </cell>
          <cell r="W11" t="str">
            <v>km</v>
          </cell>
          <cell r="AJ11" t="b">
            <v>1</v>
          </cell>
          <cell r="AO11" t="str">
            <v>d1</v>
          </cell>
        </row>
        <row r="12">
          <cell r="C12" t="str">
            <v>5a</v>
          </cell>
          <cell r="F12" t="str">
            <v>Costa Rica</v>
          </cell>
          <cell r="G12" t="str">
            <v>Guanacaste Province</v>
          </cell>
          <cell r="H12" t="str">
            <v>Area Conservation de Guanacaste</v>
          </cell>
          <cell r="I12" t="str">
            <v>Liberia</v>
          </cell>
          <cell r="M12" t="str">
            <v>around park headquarters (Hazienda Santa Rosa)</v>
          </cell>
          <cell r="N12" t="str">
            <v>seasonal dry, disturbed tropical forest, trees around the old Hazienda buildings (memorial site)</v>
          </cell>
          <cell r="O12">
            <v>320</v>
          </cell>
          <cell r="P12">
            <v>25</v>
          </cell>
          <cell r="Q12" t="str">
            <v>G</v>
          </cell>
          <cell r="T12">
            <v>-853700</v>
          </cell>
          <cell r="U12">
            <v>105000</v>
          </cell>
          <cell r="V12">
            <v>2</v>
          </cell>
          <cell r="W12" t="str">
            <v>km</v>
          </cell>
          <cell r="AJ12" t="b">
            <v>1</v>
          </cell>
          <cell r="AO12" t="str">
            <v>d1</v>
          </cell>
        </row>
        <row r="13">
          <cell r="C13" t="str">
            <v>5b</v>
          </cell>
          <cell r="F13" t="str">
            <v>Costa Rica</v>
          </cell>
          <cell r="G13" t="str">
            <v>Guanacaste Province</v>
          </cell>
          <cell r="H13" t="str">
            <v>Area Conservation de Guanacaste</v>
          </cell>
          <cell r="I13" t="str">
            <v>Liberia</v>
          </cell>
          <cell r="M13" t="str">
            <v>around park headquarters (Hazienda Santa Rosa)</v>
          </cell>
          <cell r="N13" t="str">
            <v>seasonal dry, abandoned cow pastures with Hyparrhenia rufa, shrubs and young trees</v>
          </cell>
          <cell r="O13">
            <v>300</v>
          </cell>
          <cell r="P13">
            <v>25</v>
          </cell>
          <cell r="Q13" t="str">
            <v>G</v>
          </cell>
          <cell r="T13">
            <v>-853700</v>
          </cell>
          <cell r="U13">
            <v>105000</v>
          </cell>
          <cell r="V13">
            <v>2</v>
          </cell>
          <cell r="W13" t="str">
            <v>km</v>
          </cell>
          <cell r="AJ13" t="b">
            <v>1</v>
          </cell>
          <cell r="AO13" t="str">
            <v>d1</v>
          </cell>
        </row>
        <row r="14">
          <cell r="C14" t="str">
            <v>6</v>
          </cell>
          <cell r="F14" t="str">
            <v>Costa Rica</v>
          </cell>
          <cell r="G14" t="str">
            <v>Guanacaste Province</v>
          </cell>
          <cell r="H14" t="str">
            <v>Area Conservation de Guanacaste</v>
          </cell>
          <cell r="I14" t="str">
            <v>Liberia</v>
          </cell>
          <cell r="K14" t="str">
            <v>2.2 km</v>
          </cell>
          <cell r="L14" t="str">
            <v>NNE</v>
          </cell>
          <cell r="M14" t="str">
            <v>park headquarters (Hazienda Santa Rosa)</v>
          </cell>
          <cell r="N14" t="str">
            <v>seasonal dry pristine tropical forest 35-45 m tall, right off the access road near the bend (plot 1)</v>
          </cell>
          <cell r="O14">
            <v>300</v>
          </cell>
          <cell r="P14">
            <v>10</v>
          </cell>
          <cell r="Q14" t="str">
            <v>G</v>
          </cell>
          <cell r="T14">
            <v>-853650</v>
          </cell>
          <cell r="U14">
            <v>105125</v>
          </cell>
          <cell r="V14">
            <v>500</v>
          </cell>
          <cell r="W14" t="str">
            <v>m</v>
          </cell>
          <cell r="AJ14" t="b">
            <v>1</v>
          </cell>
          <cell r="AO14" t="str">
            <v>d1</v>
          </cell>
        </row>
        <row r="15">
          <cell r="C15" t="str">
            <v>7</v>
          </cell>
          <cell r="F15" t="str">
            <v>Costa Rica</v>
          </cell>
          <cell r="G15" t="str">
            <v>Guanacaste Province</v>
          </cell>
          <cell r="H15" t="str">
            <v>Area Conservation de Guanacaste, Sector Cacao</v>
          </cell>
          <cell r="I15" t="str">
            <v>Liberia</v>
          </cell>
          <cell r="K15" t="str">
            <v>500 m</v>
          </cell>
          <cell r="L15" t="str">
            <v>SE</v>
          </cell>
          <cell r="M15" t="str">
            <v>Cacao biological station (Pacific side)</v>
          </cell>
          <cell r="N15" t="str">
            <v>abondoned pastures on the foothills of Volcano Cacao, end of the access gravel road</v>
          </cell>
          <cell r="O15">
            <v>1000</v>
          </cell>
          <cell r="P15">
            <v>50</v>
          </cell>
          <cell r="Q15" t="str">
            <v>G</v>
          </cell>
          <cell r="T15">
            <v>-852800</v>
          </cell>
          <cell r="U15">
            <v>105520</v>
          </cell>
          <cell r="V15">
            <v>1</v>
          </cell>
          <cell r="W15" t="str">
            <v>km</v>
          </cell>
          <cell r="AJ15" t="b">
            <v>1</v>
          </cell>
          <cell r="AO15" t="str">
            <v>ev</v>
          </cell>
        </row>
        <row r="16">
          <cell r="C16" t="str">
            <v>8</v>
          </cell>
          <cell r="F16" t="str">
            <v>Costa Rica</v>
          </cell>
          <cell r="G16" t="str">
            <v>Guanacaste Province</v>
          </cell>
          <cell r="H16" t="str">
            <v>Area Conservation de Guanacaste, Sector Cacao</v>
          </cell>
          <cell r="I16" t="str">
            <v>Liberia</v>
          </cell>
          <cell r="K16" t="str">
            <v>200 m</v>
          </cell>
          <cell r="L16" t="str">
            <v>SE</v>
          </cell>
          <cell r="M16" t="str">
            <v>Cacao biological station (Pacific side)</v>
          </cell>
          <cell r="N16" t="str">
            <v>montane tropical forest, pristine, W-exp. foothills of Volcano Cacao, trail from car stop to station</v>
          </cell>
          <cell r="O16">
            <v>1100</v>
          </cell>
          <cell r="P16">
            <v>100</v>
          </cell>
          <cell r="Q16" t="str">
            <v>G</v>
          </cell>
          <cell r="T16">
            <v>-852815</v>
          </cell>
          <cell r="U16">
            <v>105530</v>
          </cell>
          <cell r="V16">
            <v>500</v>
          </cell>
          <cell r="W16" t="str">
            <v>m</v>
          </cell>
          <cell r="AJ16" t="b">
            <v>1</v>
          </cell>
          <cell r="AO16" t="str">
            <v>ev</v>
          </cell>
        </row>
        <row r="17">
          <cell r="C17" t="str">
            <v>9</v>
          </cell>
          <cell r="F17" t="str">
            <v>Costa Rica</v>
          </cell>
          <cell r="G17" t="str">
            <v>Guanacaste Province</v>
          </cell>
          <cell r="H17" t="str">
            <v>Area Conservation de Guanacaste, Sector Cacao</v>
          </cell>
          <cell r="I17" t="str">
            <v>Liberia</v>
          </cell>
          <cell r="K17" t="str">
            <v>500 m</v>
          </cell>
          <cell r="L17" t="str">
            <v>ENE</v>
          </cell>
          <cell r="M17" t="str">
            <v>Cacao biological station (Pacific side)</v>
          </cell>
          <cell r="N17" t="str">
            <v>pristine, montane tropical forest, W-&amp; NW-exp. slopes of Volcano Cacao, trail to the summit (plot 3)</v>
          </cell>
          <cell r="O17">
            <v>1200</v>
          </cell>
          <cell r="P17">
            <v>100</v>
          </cell>
          <cell r="Q17" t="str">
            <v>G</v>
          </cell>
          <cell r="T17">
            <v>-852800</v>
          </cell>
          <cell r="U17">
            <v>105540</v>
          </cell>
          <cell r="V17">
            <v>500</v>
          </cell>
          <cell r="W17" t="str">
            <v>m</v>
          </cell>
          <cell r="AJ17" t="b">
            <v>1</v>
          </cell>
          <cell r="AO17" t="str">
            <v>ev</v>
          </cell>
        </row>
        <row r="18">
          <cell r="C18" t="str">
            <v>10</v>
          </cell>
          <cell r="F18" t="str">
            <v>Costa Rica</v>
          </cell>
          <cell r="G18" t="str">
            <v>Guanacaste Province</v>
          </cell>
          <cell r="H18" t="str">
            <v>Area Conservation de Guanacaste, Sector Cacao</v>
          </cell>
          <cell r="I18" t="str">
            <v>Liberia</v>
          </cell>
          <cell r="K18" t="str">
            <v>1.2 km</v>
          </cell>
          <cell r="L18" t="str">
            <v>ENE</v>
          </cell>
          <cell r="M18" t="str">
            <v>Cacao biological station (Pacific side)</v>
          </cell>
          <cell r="N18" t="str">
            <v>pristine, montane cloud forest beneath a ridge, trail on upper slopes of Volcano Cacao (plot 4)</v>
          </cell>
          <cell r="O18">
            <v>1400</v>
          </cell>
          <cell r="P18">
            <v>100</v>
          </cell>
          <cell r="Q18" t="str">
            <v>G</v>
          </cell>
          <cell r="T18">
            <v>-852740</v>
          </cell>
          <cell r="U18">
            <v>105600</v>
          </cell>
          <cell r="V18">
            <v>500</v>
          </cell>
          <cell r="W18" t="str">
            <v>m</v>
          </cell>
          <cell r="AJ18" t="b">
            <v>1</v>
          </cell>
          <cell r="AO18" t="str">
            <v>cl</v>
          </cell>
        </row>
        <row r="19">
          <cell r="C19" t="str">
            <v>10b</v>
          </cell>
          <cell r="F19" t="str">
            <v>Costa Rica</v>
          </cell>
          <cell r="G19" t="str">
            <v>Guanacaste Province</v>
          </cell>
          <cell r="H19" t="str">
            <v>Area Conservation de Guanacaste, Sector Cacao</v>
          </cell>
          <cell r="I19" t="str">
            <v>Liberia</v>
          </cell>
          <cell r="K19" t="str">
            <v>1.2 km</v>
          </cell>
          <cell r="L19" t="str">
            <v>ENE</v>
          </cell>
          <cell r="M19" t="str">
            <v>Cacao biological station (Pacific side)</v>
          </cell>
          <cell r="N19" t="str">
            <v>open, wind-swept WSW-NNO going ridge, shrubby forest, trail on the upper slopes of Volcano Cacao</v>
          </cell>
          <cell r="O19">
            <v>1400</v>
          </cell>
          <cell r="P19">
            <v>100</v>
          </cell>
          <cell r="Q19" t="str">
            <v>G</v>
          </cell>
          <cell r="T19">
            <v>-852740</v>
          </cell>
          <cell r="U19">
            <v>105600</v>
          </cell>
          <cell r="V19">
            <v>500</v>
          </cell>
          <cell r="W19" t="str">
            <v>m</v>
          </cell>
          <cell r="AJ19" t="b">
            <v>1</v>
          </cell>
          <cell r="AO19" t="str">
            <v>cl</v>
          </cell>
        </row>
        <row r="20">
          <cell r="C20" t="str">
            <v>11</v>
          </cell>
          <cell r="F20" t="str">
            <v>Costa Rica</v>
          </cell>
          <cell r="G20" t="str">
            <v>Guanacaste Province</v>
          </cell>
          <cell r="H20" t="str">
            <v>Area Conservation de Guanacaste, Sector Cacao</v>
          </cell>
          <cell r="I20" t="str">
            <v>Liberia</v>
          </cell>
          <cell r="K20" t="str">
            <v>2 km</v>
          </cell>
          <cell r="L20" t="str">
            <v>ENE</v>
          </cell>
          <cell r="M20" t="str">
            <v>Cacao biological station (Pacific side)</v>
          </cell>
          <cell r="N20" t="str">
            <v>pristine, 2m tall elphin cloud forest on the summit of Volcano Cacao (plot 5)</v>
          </cell>
          <cell r="O20">
            <v>1659</v>
          </cell>
          <cell r="P20">
            <v>50</v>
          </cell>
          <cell r="Q20" t="str">
            <v>G</v>
          </cell>
          <cell r="T20">
            <v>-852717</v>
          </cell>
          <cell r="U20">
            <v>105605</v>
          </cell>
          <cell r="V20">
            <v>250</v>
          </cell>
          <cell r="W20" t="str">
            <v>m</v>
          </cell>
          <cell r="AJ20" t="b">
            <v>1</v>
          </cell>
          <cell r="AO20" t="str">
            <v>cl</v>
          </cell>
        </row>
        <row r="21">
          <cell r="C21" t="str">
            <v>10c</v>
          </cell>
          <cell r="F21" t="str">
            <v>Costa Rica</v>
          </cell>
          <cell r="G21" t="str">
            <v>Guanacaste Province</v>
          </cell>
          <cell r="H21" t="str">
            <v>Area Conservation de Guanacaste, Sector Cacao</v>
          </cell>
          <cell r="I21" t="str">
            <v>Liberia</v>
          </cell>
          <cell r="K21" t="str">
            <v>1.4 km</v>
          </cell>
          <cell r="L21" t="str">
            <v>ENE</v>
          </cell>
          <cell r="M21" t="str">
            <v>Cacao biological station (Pacific side)</v>
          </cell>
          <cell r="N21" t="str">
            <v>pristine, montane tropical forest on a steep ridge, lower slopes of Volcano Cacao, 10-15 m tall</v>
          </cell>
          <cell r="O21">
            <v>1300</v>
          </cell>
          <cell r="P21">
            <v>100</v>
          </cell>
          <cell r="Q21" t="str">
            <v>G</v>
          </cell>
          <cell r="T21">
            <v>-852740</v>
          </cell>
          <cell r="U21">
            <v>105600</v>
          </cell>
          <cell r="V21">
            <v>500</v>
          </cell>
          <cell r="W21" t="str">
            <v>m</v>
          </cell>
          <cell r="AJ21" t="b">
            <v>1</v>
          </cell>
          <cell r="AO21" t="str">
            <v>ev</v>
          </cell>
        </row>
        <row r="22">
          <cell r="C22" t="str">
            <v>10d</v>
          </cell>
          <cell r="F22" t="str">
            <v>Costa Rica</v>
          </cell>
          <cell r="G22" t="str">
            <v>Guanacaste Province</v>
          </cell>
          <cell r="H22" t="str">
            <v>Area Conservation de Guanacaste, Sector Cacao</v>
          </cell>
          <cell r="I22" t="str">
            <v>Liberia</v>
          </cell>
          <cell r="K22" t="str">
            <v>1.2 km</v>
          </cell>
          <cell r="L22" t="str">
            <v>ENE</v>
          </cell>
          <cell r="M22" t="str">
            <v>Cacao biological station (Pacific side)</v>
          </cell>
          <cell r="N22" t="str">
            <v>pristine, montane tropical forest on the lower slopes of Volcano Cacao, 30-40 m tall</v>
          </cell>
          <cell r="O22">
            <v>1200</v>
          </cell>
          <cell r="P22">
            <v>100</v>
          </cell>
          <cell r="Q22" t="str">
            <v>G</v>
          </cell>
          <cell r="T22">
            <v>-852740</v>
          </cell>
          <cell r="U22">
            <v>105600</v>
          </cell>
          <cell r="V22">
            <v>500</v>
          </cell>
          <cell r="W22" t="str">
            <v>m</v>
          </cell>
          <cell r="AJ22" t="b">
            <v>1</v>
          </cell>
          <cell r="AO22" t="str">
            <v>ev</v>
          </cell>
        </row>
        <row r="23">
          <cell r="C23" t="str">
            <v>12</v>
          </cell>
          <cell r="F23" t="str">
            <v>Costa Rica</v>
          </cell>
          <cell r="G23" t="str">
            <v>Guanacaste Province</v>
          </cell>
          <cell r="H23" t="str">
            <v>Area Conservation de Guanacaste, Sector Cacao</v>
          </cell>
          <cell r="I23" t="str">
            <v>Liberia</v>
          </cell>
          <cell r="K23" t="str">
            <v>500 m</v>
          </cell>
          <cell r="L23" t="str">
            <v>WSW</v>
          </cell>
          <cell r="M23" t="str">
            <v>Cacao biological station (Pacific side)</v>
          </cell>
          <cell r="N23" t="str">
            <v>drier, montane tropical forest on the SO-exp., lower slope of Cerro Pedregal, 10-15 m tall</v>
          </cell>
          <cell r="O23">
            <v>1250</v>
          </cell>
          <cell r="P23">
            <v>100</v>
          </cell>
          <cell r="Q23" t="str">
            <v>G</v>
          </cell>
          <cell r="T23">
            <v>-852820</v>
          </cell>
          <cell r="U23">
            <v>105540</v>
          </cell>
          <cell r="V23">
            <v>500</v>
          </cell>
          <cell r="W23" t="str">
            <v>m</v>
          </cell>
          <cell r="AJ23" t="b">
            <v>1</v>
          </cell>
          <cell r="AO23" t="str">
            <v>ev</v>
          </cell>
        </row>
        <row r="24">
          <cell r="C24" t="str">
            <v>12b</v>
          </cell>
          <cell r="F24" t="str">
            <v>Costa Rica</v>
          </cell>
          <cell r="G24" t="str">
            <v>Guanacaste Province</v>
          </cell>
          <cell r="H24" t="str">
            <v>Area Conservation de Guanacaste, Sector Cacao</v>
          </cell>
          <cell r="I24" t="str">
            <v>Liberia</v>
          </cell>
          <cell r="K24" t="str">
            <v>500 m</v>
          </cell>
          <cell r="L24" t="str">
            <v>WSW</v>
          </cell>
          <cell r="M24" t="str">
            <v>Cacao biological station (Pacific side)</v>
          </cell>
          <cell r="N24" t="str">
            <v>abondoned pasture with basalt outcrops, summit of Cerro Pedregal, almost no recovering of forest</v>
          </cell>
          <cell r="O24">
            <v>1435</v>
          </cell>
          <cell r="P24">
            <v>25</v>
          </cell>
          <cell r="Q24" t="str">
            <v>G</v>
          </cell>
          <cell r="T24">
            <v>-852835</v>
          </cell>
          <cell r="U24">
            <v>105542</v>
          </cell>
          <cell r="V24">
            <v>500</v>
          </cell>
          <cell r="W24" t="str">
            <v>m</v>
          </cell>
          <cell r="AJ24" t="b">
            <v>1</v>
          </cell>
          <cell r="AO24" t="str">
            <v>ev</v>
          </cell>
        </row>
        <row r="25">
          <cell r="C25" t="str">
            <v>13</v>
          </cell>
          <cell r="F25" t="str">
            <v>Costa Rica</v>
          </cell>
          <cell r="G25" t="str">
            <v>Guanacaste Province</v>
          </cell>
          <cell r="H25" t="str">
            <v>Area Conservation de Guanacaste, Sector Cacao</v>
          </cell>
          <cell r="I25" t="str">
            <v>Liberia</v>
          </cell>
          <cell r="K25" t="str">
            <v>500 m</v>
          </cell>
          <cell r="L25" t="str">
            <v>W</v>
          </cell>
          <cell r="M25" t="str">
            <v>Mariza biological station (Pacific side)</v>
          </cell>
          <cell r="N25" t="str">
            <v>dry, abondoned pastures with single small trees, around the access gravel road</v>
          </cell>
          <cell r="O25">
            <v>500</v>
          </cell>
          <cell r="P25">
            <v>25</v>
          </cell>
          <cell r="Q25" t="str">
            <v>G</v>
          </cell>
          <cell r="T25">
            <v>-853520</v>
          </cell>
          <cell r="U25">
            <v>105805</v>
          </cell>
          <cell r="V25">
            <v>500</v>
          </cell>
          <cell r="W25" t="str">
            <v>m</v>
          </cell>
          <cell r="AJ25" t="b">
            <v>1</v>
          </cell>
          <cell r="AO25" t="str">
            <v>d2</v>
          </cell>
        </row>
        <row r="26">
          <cell r="C26" t="str">
            <v>14</v>
          </cell>
          <cell r="F26" t="str">
            <v>Costa Rica</v>
          </cell>
          <cell r="G26" t="str">
            <v>Guanacaste Province</v>
          </cell>
          <cell r="H26" t="str">
            <v>Area Conservation de Guanacaste, Sector Cacao</v>
          </cell>
          <cell r="I26" t="str">
            <v>Liberia</v>
          </cell>
          <cell r="K26" t="str">
            <v>500 m</v>
          </cell>
          <cell r="L26" t="str">
            <v>SE</v>
          </cell>
          <cell r="M26" t="str">
            <v>Mariza biological station (Pacific side)</v>
          </cell>
          <cell r="N26" t="str">
            <v>semi-dry, pristine tropical forest between the rivers Quebrada las Yegüitas and Tempisquito (plot 2)</v>
          </cell>
          <cell r="O26">
            <v>600</v>
          </cell>
          <cell r="P26">
            <v>25</v>
          </cell>
          <cell r="Q26" t="str">
            <v>G</v>
          </cell>
          <cell r="T26">
            <v>-853500</v>
          </cell>
          <cell r="U26">
            <v>105720</v>
          </cell>
          <cell r="V26">
            <v>1</v>
          </cell>
          <cell r="W26" t="str">
            <v>km</v>
          </cell>
          <cell r="AJ26" t="b">
            <v>1</v>
          </cell>
          <cell r="AO26" t="str">
            <v>d2</v>
          </cell>
        </row>
        <row r="27">
          <cell r="C27" t="str">
            <v>15</v>
          </cell>
          <cell r="F27" t="str">
            <v>Costa Rica</v>
          </cell>
          <cell r="G27" t="str">
            <v>Guanacaste Province</v>
          </cell>
          <cell r="H27" t="str">
            <v>Area Conservation de Guanacaste, Sector Cacao</v>
          </cell>
          <cell r="I27" t="str">
            <v>Liberia</v>
          </cell>
          <cell r="K27" t="str">
            <v>1.2 km</v>
          </cell>
          <cell r="L27" t="str">
            <v>S</v>
          </cell>
          <cell r="M27" t="str">
            <v>Mariza biological station (Pacific side)</v>
          </cell>
          <cell r="N27" t="str">
            <v>semi-dry, second-growth tropical forest, region of the upper Rio Tempisquito, shallow SW-exp. slopes</v>
          </cell>
          <cell r="O27">
            <v>540</v>
          </cell>
          <cell r="P27">
            <v>25</v>
          </cell>
          <cell r="Q27" t="str">
            <v>G</v>
          </cell>
          <cell r="T27">
            <v>-853500</v>
          </cell>
          <cell r="U27">
            <v>105720</v>
          </cell>
          <cell r="V27">
            <v>2</v>
          </cell>
          <cell r="W27" t="str">
            <v>km</v>
          </cell>
          <cell r="AJ27" t="b">
            <v>1</v>
          </cell>
          <cell r="AO27" t="str">
            <v>d2</v>
          </cell>
        </row>
        <row r="28">
          <cell r="C28" t="str">
            <v>16</v>
          </cell>
          <cell r="F28" t="str">
            <v>Costa Rica</v>
          </cell>
          <cell r="G28" t="str">
            <v>Guanacaste Province</v>
          </cell>
          <cell r="H28" t="str">
            <v>Area Conservation de Guanacaste, Sector Cacao</v>
          </cell>
          <cell r="I28" t="str">
            <v>Liberia</v>
          </cell>
          <cell r="K28" t="str">
            <v>2 km</v>
          </cell>
          <cell r="L28" t="str">
            <v>SSE</v>
          </cell>
          <cell r="M28" t="str">
            <v>Mariza biological station (Pacific side)</v>
          </cell>
          <cell r="N28" t="str">
            <v>pristine, semi-dry tropical forest, deep-cut valleys of the upper Rio Tempisquito, 30-40 m tall</v>
          </cell>
          <cell r="O28">
            <v>600</v>
          </cell>
          <cell r="P28">
            <v>100</v>
          </cell>
          <cell r="Q28" t="str">
            <v>G</v>
          </cell>
          <cell r="T28">
            <v>-853430</v>
          </cell>
          <cell r="U28">
            <v>105700</v>
          </cell>
          <cell r="V28">
            <v>1</v>
          </cell>
          <cell r="W28" t="str">
            <v>km</v>
          </cell>
          <cell r="AJ28" t="b">
            <v>1</v>
          </cell>
          <cell r="AO28" t="str">
            <v>d2</v>
          </cell>
        </row>
        <row r="29">
          <cell r="C29" t="str">
            <v>16a</v>
          </cell>
          <cell r="F29" t="str">
            <v>Costa Rica</v>
          </cell>
          <cell r="G29" t="str">
            <v>Guanacaste Province</v>
          </cell>
          <cell r="H29" t="str">
            <v>Area Conservation de Guanacaste, Sector Cacao</v>
          </cell>
          <cell r="I29" t="str">
            <v>Liberia</v>
          </cell>
          <cell r="K29" t="str">
            <v>2 km</v>
          </cell>
          <cell r="L29" t="str">
            <v>SSE</v>
          </cell>
          <cell r="M29" t="str">
            <v>Mariza biological station (Pacific side)</v>
          </cell>
          <cell r="N29" t="str">
            <v>secondary forest, middle slopes of deep-cut valleys of the upper Rio Tempisquito, 20-30 m tall</v>
          </cell>
          <cell r="O29">
            <v>600</v>
          </cell>
          <cell r="P29">
            <v>100</v>
          </cell>
          <cell r="Q29" t="str">
            <v>G</v>
          </cell>
          <cell r="T29">
            <v>-853430</v>
          </cell>
          <cell r="U29">
            <v>105700</v>
          </cell>
          <cell r="V29">
            <v>2</v>
          </cell>
          <cell r="W29" t="str">
            <v>km</v>
          </cell>
          <cell r="AJ29" t="b">
            <v>1</v>
          </cell>
          <cell r="AO29" t="str">
            <v>d2</v>
          </cell>
        </row>
        <row r="30">
          <cell r="C30" t="str">
            <v>16b</v>
          </cell>
          <cell r="F30" t="str">
            <v>Costa Rica</v>
          </cell>
          <cell r="G30" t="str">
            <v>Guanacaste Province</v>
          </cell>
          <cell r="H30" t="str">
            <v>Area Conservation de Guanacaste, Sector Cacao</v>
          </cell>
          <cell r="I30" t="str">
            <v>Liberia</v>
          </cell>
          <cell r="K30" t="str">
            <v>3 km</v>
          </cell>
          <cell r="L30" t="str">
            <v>SSE</v>
          </cell>
          <cell r="M30" t="str">
            <v>Mariza biological station (Pacific side)</v>
          </cell>
          <cell r="N30" t="str">
            <v>clearings and forest edges, upper slopes of valleys of the upper Rio Tempisquito</v>
          </cell>
          <cell r="O30">
            <v>600</v>
          </cell>
          <cell r="P30">
            <v>100</v>
          </cell>
          <cell r="Q30" t="str">
            <v>G</v>
          </cell>
          <cell r="T30">
            <v>-853430</v>
          </cell>
          <cell r="U30">
            <v>105700</v>
          </cell>
          <cell r="V30">
            <v>5</v>
          </cell>
          <cell r="W30" t="str">
            <v>km</v>
          </cell>
          <cell r="AJ30" t="b">
            <v>1</v>
          </cell>
          <cell r="AO30" t="str">
            <v>d2</v>
          </cell>
        </row>
        <row r="31">
          <cell r="C31" t="str">
            <v>17</v>
          </cell>
          <cell r="F31" t="str">
            <v>Costa Rica</v>
          </cell>
          <cell r="G31" t="str">
            <v>Guanacaste Province</v>
          </cell>
          <cell r="H31" t="str">
            <v>Area Conservation de Guanacaste</v>
          </cell>
          <cell r="I31" t="str">
            <v>Liberia</v>
          </cell>
          <cell r="K31" t="str">
            <v>3.2 km</v>
          </cell>
          <cell r="L31" t="str">
            <v>WSW</v>
          </cell>
          <cell r="M31" t="str">
            <v>Guajiniquil village, gulf of Santa Elena</v>
          </cell>
          <cell r="N31" t="str">
            <v>seasonal dry, disturbed tropical forest on a slope above the Pacific coast, near Punta Castilla</v>
          </cell>
          <cell r="O31">
            <v>25</v>
          </cell>
          <cell r="P31">
            <v>10</v>
          </cell>
          <cell r="Q31" t="str">
            <v>G</v>
          </cell>
          <cell r="T31">
            <v>-854730</v>
          </cell>
          <cell r="U31">
            <v>105620</v>
          </cell>
          <cell r="V31">
            <v>500</v>
          </cell>
          <cell r="W31" t="str">
            <v>m</v>
          </cell>
          <cell r="AJ31" t="b">
            <v>1</v>
          </cell>
          <cell r="AO31" t="str">
            <v>d1</v>
          </cell>
        </row>
        <row r="32">
          <cell r="C32" t="str">
            <v>18</v>
          </cell>
          <cell r="F32" t="str">
            <v>Costa Rica</v>
          </cell>
          <cell r="G32" t="str">
            <v>Puntarenas Province</v>
          </cell>
          <cell r="H32" t="str">
            <v>Monteverde Mountains</v>
          </cell>
          <cell r="I32" t="str">
            <v>San Jose</v>
          </cell>
          <cell r="K32" t="str">
            <v>700 m</v>
          </cell>
          <cell r="L32" t="str">
            <v>NE</v>
          </cell>
          <cell r="M32" t="str">
            <v>Santa Elena, Monteverde settlement (Pacific side)</v>
          </cell>
          <cell r="N32" t="str">
            <v>secondary forest on abandoned farms, access road to the Cloud Forest Reserve</v>
          </cell>
          <cell r="O32">
            <v>1200</v>
          </cell>
          <cell r="P32">
            <v>150</v>
          </cell>
          <cell r="Q32" t="str">
            <v>G</v>
          </cell>
          <cell r="T32">
            <v>-844735</v>
          </cell>
          <cell r="U32">
            <v>101806</v>
          </cell>
          <cell r="V32">
            <v>2</v>
          </cell>
          <cell r="W32" t="str">
            <v>km</v>
          </cell>
          <cell r="AJ32" t="b">
            <v>1</v>
          </cell>
          <cell r="AO32" t="str">
            <v>cl</v>
          </cell>
        </row>
        <row r="33">
          <cell r="C33" t="str">
            <v>19</v>
          </cell>
          <cell r="F33" t="str">
            <v>Costa Rica</v>
          </cell>
          <cell r="G33" t="str">
            <v>Puntarenas Province</v>
          </cell>
          <cell r="H33" t="str">
            <v>Monteverde Mountains, Cloud Forest Reserve</v>
          </cell>
          <cell r="I33" t="str">
            <v>San Jose</v>
          </cell>
          <cell r="K33" t="str">
            <v>750 m</v>
          </cell>
          <cell r="L33" t="str">
            <v>NE</v>
          </cell>
          <cell r="M33" t="str">
            <v>Santa Elena, Monteverde settlement (Pacific side)</v>
          </cell>
          <cell r="N33" t="str">
            <v>pristine, montane evergreen forest, Sendero del Rio, ca. 150-400 m NNO Cloud Forest Reserve Station</v>
          </cell>
          <cell r="O33">
            <v>1200</v>
          </cell>
          <cell r="P33">
            <v>150</v>
          </cell>
          <cell r="Q33" t="str">
            <v>G</v>
          </cell>
          <cell r="T33">
            <v>-844735</v>
          </cell>
          <cell r="U33">
            <v>101806</v>
          </cell>
          <cell r="V33">
            <v>500</v>
          </cell>
          <cell r="W33" t="str">
            <v>m</v>
          </cell>
          <cell r="AJ33" t="b">
            <v>1</v>
          </cell>
          <cell r="AO33" t="str">
            <v>cl</v>
          </cell>
        </row>
        <row r="34">
          <cell r="C34" t="str">
            <v>19a</v>
          </cell>
          <cell r="F34" t="str">
            <v>Costa Rica</v>
          </cell>
          <cell r="G34" t="str">
            <v>Puntarenas Province</v>
          </cell>
          <cell r="H34" t="str">
            <v>Monteverde Mountains, Cloud Forest Reserve</v>
          </cell>
          <cell r="I34" t="str">
            <v>San Jose</v>
          </cell>
          <cell r="K34" t="str">
            <v>750 m</v>
          </cell>
          <cell r="L34" t="str">
            <v>NE</v>
          </cell>
          <cell r="M34" t="str">
            <v>Santa Elena, Monteverde settlement (Pacific side)</v>
          </cell>
          <cell r="N34" t="str">
            <v>montane evergreen forest, ravine, Sendero del Rio, ca. 150-400 m NNO Cloud Forest Reserve Station</v>
          </cell>
          <cell r="O34">
            <v>1100</v>
          </cell>
          <cell r="P34">
            <v>150</v>
          </cell>
          <cell r="Q34" t="str">
            <v>G</v>
          </cell>
          <cell r="T34">
            <v>-844735</v>
          </cell>
          <cell r="U34">
            <v>101806</v>
          </cell>
          <cell r="V34">
            <v>500</v>
          </cell>
          <cell r="W34" t="str">
            <v>m</v>
          </cell>
          <cell r="AJ34" t="b">
            <v>1</v>
          </cell>
          <cell r="AO34" t="str">
            <v>cl</v>
          </cell>
        </row>
        <row r="35">
          <cell r="C35" t="str">
            <v>20</v>
          </cell>
          <cell r="F35" t="str">
            <v>Costa Rica</v>
          </cell>
          <cell r="G35" t="str">
            <v>Prov. Heredia</v>
          </cell>
          <cell r="H35" t="str">
            <v>Carribean Lowlands</v>
          </cell>
          <cell r="I35" t="str">
            <v>Puerto Viejo</v>
          </cell>
          <cell r="M35" t="str">
            <v>La Selva, OTS Rainforest Reserve</v>
          </cell>
          <cell r="N35" t="str">
            <v>lowland rainforest, Camino Exp. Sur, m 150-850, edge to the primary forest</v>
          </cell>
          <cell r="O35">
            <v>50</v>
          </cell>
          <cell r="P35">
            <v>25</v>
          </cell>
          <cell r="Q35" t="str">
            <v>G</v>
          </cell>
          <cell r="T35">
            <v>-840026</v>
          </cell>
          <cell r="U35">
            <v>102553</v>
          </cell>
          <cell r="V35">
            <v>150</v>
          </cell>
          <cell r="W35" t="str">
            <v>m</v>
          </cell>
          <cell r="AJ35" t="b">
            <v>1</v>
          </cell>
          <cell r="AO35" t="str">
            <v>ev</v>
          </cell>
        </row>
        <row r="36">
          <cell r="C36" t="str">
            <v>21</v>
          </cell>
          <cell r="F36" t="str">
            <v>Costa Rica</v>
          </cell>
          <cell r="G36" t="str">
            <v>Prov. Heredia</v>
          </cell>
          <cell r="H36" t="str">
            <v>Carribean Lowlands</v>
          </cell>
          <cell r="I36" t="str">
            <v>Puerto Viejo</v>
          </cell>
          <cell r="M36" t="str">
            <v>La Selva, OTS Rainforest Reserve</v>
          </cell>
          <cell r="N36" t="str">
            <v>secondary lowland rainforest, Sendero El Atajo near Rio Sarapiqui, Heliconia stands near a rivulet</v>
          </cell>
          <cell r="O36">
            <v>40</v>
          </cell>
          <cell r="P36">
            <v>25</v>
          </cell>
          <cell r="Q36" t="str">
            <v>G</v>
          </cell>
          <cell r="T36">
            <v>-840000</v>
          </cell>
          <cell r="U36">
            <v>102600</v>
          </cell>
          <cell r="V36">
            <v>750</v>
          </cell>
          <cell r="W36" t="str">
            <v>m</v>
          </cell>
          <cell r="AJ36" t="b">
            <v>1</v>
          </cell>
          <cell r="AO36" t="str">
            <v>ev</v>
          </cell>
        </row>
        <row r="37">
          <cell r="C37" t="str">
            <v>22</v>
          </cell>
          <cell r="F37" t="str">
            <v>Costa Rica</v>
          </cell>
          <cell r="G37" t="str">
            <v>Prov. Heredia</v>
          </cell>
          <cell r="H37" t="str">
            <v>Carribean Lowlands</v>
          </cell>
          <cell r="I37" t="str">
            <v>Puerto Viejo</v>
          </cell>
          <cell r="M37" t="str">
            <v>La Selva, OTS Rainforest Reserve</v>
          </cell>
          <cell r="N37" t="str">
            <v>park-like area of the Research Station, Heliconia stands around the dormitories and the dining hall</v>
          </cell>
          <cell r="O37">
            <v>50</v>
          </cell>
          <cell r="P37">
            <v>25</v>
          </cell>
          <cell r="Q37" t="str">
            <v>G</v>
          </cell>
          <cell r="T37">
            <v>-840026</v>
          </cell>
          <cell r="U37">
            <v>102553</v>
          </cell>
          <cell r="V37">
            <v>150</v>
          </cell>
          <cell r="W37" t="str">
            <v>m</v>
          </cell>
          <cell r="AJ37" t="b">
            <v>1</v>
          </cell>
          <cell r="AO37" t="str">
            <v>ev</v>
          </cell>
        </row>
        <row r="38">
          <cell r="C38" t="str">
            <v>23</v>
          </cell>
          <cell r="F38" t="str">
            <v>Costa Rica</v>
          </cell>
          <cell r="G38" t="str">
            <v>Prov. Limon</v>
          </cell>
          <cell r="H38" t="str">
            <v>Carribean Lowlands</v>
          </cell>
          <cell r="I38" t="str">
            <v>Limon</v>
          </cell>
          <cell r="K38" t="str">
            <v>4 km</v>
          </cell>
          <cell r="L38" t="str">
            <v>NW</v>
          </cell>
          <cell r="M38" t="str">
            <v>Cahuita</v>
          </cell>
          <cell r="N38" t="str">
            <v>secondary forest on a former Cacao plantation with big shade trees (Dr. Levaux' property)</v>
          </cell>
          <cell r="O38">
            <v>10</v>
          </cell>
          <cell r="P38">
            <v>5</v>
          </cell>
          <cell r="Q38" t="str">
            <v>G</v>
          </cell>
          <cell r="T38">
            <v>-825211</v>
          </cell>
          <cell r="U38">
            <v>94527</v>
          </cell>
          <cell r="V38">
            <v>100</v>
          </cell>
          <cell r="W38" t="str">
            <v>m</v>
          </cell>
          <cell r="AJ38" t="b">
            <v>1</v>
          </cell>
          <cell r="AO38" t="str">
            <v>ev</v>
          </cell>
        </row>
        <row r="39">
          <cell r="C39" t="str">
            <v>24</v>
          </cell>
          <cell r="F39" t="str">
            <v>Costa Rica</v>
          </cell>
          <cell r="G39" t="str">
            <v>Prov. Limon</v>
          </cell>
          <cell r="H39" t="str">
            <v>Carribean Lowlands, Valle de la Estrella</v>
          </cell>
          <cell r="I39" t="str">
            <v>Pandora</v>
          </cell>
          <cell r="K39" t="str">
            <v>8 km</v>
          </cell>
          <cell r="L39" t="str">
            <v>SW</v>
          </cell>
          <cell r="M39" t="str">
            <v>Dole banana plantation, Reserva Biol. Hitoy Cerere</v>
          </cell>
          <cell r="N39" t="str">
            <v>secondary lowland rainforest around the Reserve station building, Hitoy River valley</v>
          </cell>
          <cell r="O39">
            <v>70</v>
          </cell>
          <cell r="P39">
            <v>25</v>
          </cell>
          <cell r="Q39" t="str">
            <v>G</v>
          </cell>
          <cell r="T39">
            <v>-830124</v>
          </cell>
          <cell r="U39">
            <v>94024</v>
          </cell>
          <cell r="V39">
            <v>250</v>
          </cell>
          <cell r="W39" t="str">
            <v>m</v>
          </cell>
          <cell r="AJ39" t="b">
            <v>1</v>
          </cell>
          <cell r="AO39" t="str">
            <v>ev</v>
          </cell>
        </row>
        <row r="40">
          <cell r="C40" t="str">
            <v>24a</v>
          </cell>
          <cell r="F40" t="str">
            <v>Costa Rica</v>
          </cell>
          <cell r="G40" t="str">
            <v>Prov. Limon</v>
          </cell>
          <cell r="H40" t="str">
            <v>Carribean Lowlands, Valle de la Estrella</v>
          </cell>
          <cell r="I40" t="str">
            <v>Pandora</v>
          </cell>
          <cell r="K40" t="str">
            <v>8 km</v>
          </cell>
          <cell r="L40" t="str">
            <v>SW</v>
          </cell>
          <cell r="M40" t="str">
            <v>Dole banana plantation, Reserva Biol. Hitoy Cerere</v>
          </cell>
          <cell r="N40" t="str">
            <v>secondary lowland rainforest, Heliconia mariae stands along the Hitoy River</v>
          </cell>
          <cell r="O40">
            <v>50</v>
          </cell>
          <cell r="P40">
            <v>25</v>
          </cell>
          <cell r="Q40" t="str">
            <v>G</v>
          </cell>
          <cell r="T40">
            <v>-830124</v>
          </cell>
          <cell r="U40">
            <v>94024</v>
          </cell>
          <cell r="V40">
            <v>250</v>
          </cell>
          <cell r="W40" t="str">
            <v>m</v>
          </cell>
          <cell r="AJ40" t="b">
            <v>1</v>
          </cell>
          <cell r="AO40" t="str">
            <v>ev</v>
          </cell>
        </row>
        <row r="41">
          <cell r="C41" t="str">
            <v>25</v>
          </cell>
          <cell r="F41" t="str">
            <v>Costa Rica</v>
          </cell>
          <cell r="G41" t="str">
            <v>Puntarenas Province</v>
          </cell>
          <cell r="H41" t="str">
            <v>Monteverde Mountains</v>
          </cell>
          <cell r="I41" t="str">
            <v>San Jose</v>
          </cell>
          <cell r="K41" t="str">
            <v>10 km</v>
          </cell>
          <cell r="L41" t="str">
            <v>SW</v>
          </cell>
          <cell r="M41" t="str">
            <v>Santa Elena, Monteverde settlement (Pacific side)</v>
          </cell>
          <cell r="N41" t="str">
            <v>garden and tree plantations along the access road to Monteverde from the Panamericana (Bus stop)</v>
          </cell>
          <cell r="O41">
            <v>500</v>
          </cell>
          <cell r="Q41" t="str">
            <v>G</v>
          </cell>
          <cell r="T41">
            <v>-845000</v>
          </cell>
          <cell r="U41">
            <v>101700</v>
          </cell>
          <cell r="V41">
            <v>10</v>
          </cell>
          <cell r="W41" t="str">
            <v>km</v>
          </cell>
          <cell r="AC41" t="str">
            <v>x</v>
          </cell>
          <cell r="AD41">
            <v>1</v>
          </cell>
          <cell r="AJ41" t="b">
            <v>1</v>
          </cell>
          <cell r="AO41" t="str">
            <v>d2</v>
          </cell>
        </row>
        <row r="42">
          <cell r="C42" t="str">
            <v>26</v>
          </cell>
          <cell r="F42" t="str">
            <v>Costa Rica</v>
          </cell>
          <cell r="G42" t="str">
            <v>Puntarenas Province</v>
          </cell>
          <cell r="H42" t="str">
            <v>Monteverde Mountains, Cloud Forest Reserve</v>
          </cell>
          <cell r="I42" t="str">
            <v>Santa Elena</v>
          </cell>
          <cell r="K42" t="str">
            <v>250-500m</v>
          </cell>
          <cell r="L42" t="str">
            <v>E</v>
          </cell>
          <cell r="M42" t="str">
            <v>Refugio Aleman</v>
          </cell>
          <cell r="N42" t="str">
            <v>pristine, montane evergreen forest in the Rio Penas Blancas valley, trail along the right river bank</v>
          </cell>
          <cell r="O42">
            <v>800</v>
          </cell>
          <cell r="P42">
            <v>100</v>
          </cell>
          <cell r="Q42" t="str">
            <v>G</v>
          </cell>
          <cell r="T42">
            <v>-844458</v>
          </cell>
          <cell r="U42">
            <v>101750</v>
          </cell>
          <cell r="V42">
            <v>250</v>
          </cell>
          <cell r="W42" t="str">
            <v>m</v>
          </cell>
          <cell r="AC42" t="str">
            <v>x</v>
          </cell>
          <cell r="AD42">
            <v>1</v>
          </cell>
          <cell r="AJ42" t="b">
            <v>1</v>
          </cell>
          <cell r="AO42" t="str">
            <v>cl</v>
          </cell>
        </row>
        <row r="43">
          <cell r="C43" t="str">
            <v>26a</v>
          </cell>
          <cell r="F43" t="str">
            <v>Costa Rica</v>
          </cell>
          <cell r="G43" t="str">
            <v>Puntarenas Province</v>
          </cell>
          <cell r="H43" t="str">
            <v>Monteverde Mountains, Cloud Forest Reserve</v>
          </cell>
          <cell r="I43" t="str">
            <v>Santa Elena</v>
          </cell>
          <cell r="K43" t="str">
            <v>1-1.5 km</v>
          </cell>
          <cell r="L43" t="str">
            <v>W</v>
          </cell>
          <cell r="M43" t="str">
            <v>Refugio Aleman</v>
          </cell>
          <cell r="N43" t="str">
            <v>small clearcuts alterating with montane rain forest, S-exp. slopes of Rio Penas Blancas valley</v>
          </cell>
          <cell r="O43">
            <v>1100</v>
          </cell>
          <cell r="P43">
            <v>150</v>
          </cell>
          <cell r="Q43" t="str">
            <v>G</v>
          </cell>
          <cell r="T43">
            <v>-844520</v>
          </cell>
          <cell r="U43">
            <v>101730</v>
          </cell>
          <cell r="V43">
            <v>750</v>
          </cell>
          <cell r="W43" t="str">
            <v>m</v>
          </cell>
          <cell r="AC43" t="str">
            <v>x</v>
          </cell>
          <cell r="AD43">
            <v>1</v>
          </cell>
          <cell r="AJ43" t="b">
            <v>1</v>
          </cell>
          <cell r="AO43" t="str">
            <v>cl</v>
          </cell>
        </row>
        <row r="44">
          <cell r="C44" t="str">
            <v>26b</v>
          </cell>
          <cell r="F44" t="str">
            <v>Costa Rica</v>
          </cell>
          <cell r="G44" t="str">
            <v>Puntarenas Province</v>
          </cell>
          <cell r="H44" t="str">
            <v>Monteverde Mountains, Cloud Forest Reserve</v>
          </cell>
          <cell r="I44" t="str">
            <v>Santa Elena</v>
          </cell>
          <cell r="K44" t="str">
            <v>around</v>
          </cell>
          <cell r="M44" t="str">
            <v>Refugio Aleman</v>
          </cell>
          <cell r="N44" t="str">
            <v>small banana plantation and forest edges behind the shelter, in the Rio Penas Blancas valley</v>
          </cell>
          <cell r="O44">
            <v>800</v>
          </cell>
          <cell r="P44">
            <v>100</v>
          </cell>
          <cell r="Q44" t="str">
            <v>G</v>
          </cell>
          <cell r="T44">
            <v>-844458</v>
          </cell>
          <cell r="U44">
            <v>101750</v>
          </cell>
          <cell r="V44">
            <v>250</v>
          </cell>
          <cell r="W44" t="str">
            <v>m</v>
          </cell>
          <cell r="AC44" t="str">
            <v>x</v>
          </cell>
          <cell r="AD44">
            <v>1</v>
          </cell>
          <cell r="AJ44" t="b">
            <v>1</v>
          </cell>
          <cell r="AO44" t="str">
            <v>cl</v>
          </cell>
        </row>
        <row r="45">
          <cell r="C45" t="str">
            <v>27</v>
          </cell>
          <cell r="F45" t="str">
            <v>Costa Rica</v>
          </cell>
          <cell r="G45" t="str">
            <v>Puntarenas Province</v>
          </cell>
          <cell r="H45" t="str">
            <v>Monteverde Mountains, Cloud Forest Reserve</v>
          </cell>
          <cell r="I45" t="str">
            <v>Santa Elena</v>
          </cell>
          <cell r="K45" t="str">
            <v>5 km</v>
          </cell>
          <cell r="L45" t="str">
            <v>ENE</v>
          </cell>
          <cell r="M45" t="str">
            <v>Biological Station, around the refugio El Valle</v>
          </cell>
          <cell r="N45" t="str">
            <v>small creek valley in pristine cloud forest, creekgoing by the shelter</v>
          </cell>
          <cell r="O45">
            <v>1580</v>
          </cell>
          <cell r="P45">
            <v>50</v>
          </cell>
          <cell r="Q45" t="str">
            <v>G</v>
          </cell>
          <cell r="T45">
            <v>-844605</v>
          </cell>
          <cell r="U45">
            <v>101921</v>
          </cell>
          <cell r="V45">
            <v>100</v>
          </cell>
          <cell r="W45" t="str">
            <v>m</v>
          </cell>
          <cell r="AC45" t="str">
            <v>x</v>
          </cell>
          <cell r="AD45">
            <v>1</v>
          </cell>
          <cell r="AJ45" t="b">
            <v>1</v>
          </cell>
          <cell r="AO45" t="str">
            <v>cl</v>
          </cell>
        </row>
        <row r="46">
          <cell r="C46" t="str">
            <v>27a</v>
          </cell>
          <cell r="F46" t="str">
            <v>Costa Rica</v>
          </cell>
          <cell r="G46" t="str">
            <v>Puntarenas Province</v>
          </cell>
          <cell r="H46" t="str">
            <v>Monteverde Mountains, Cloud Forest Reserve</v>
          </cell>
          <cell r="I46" t="str">
            <v>Santa Elena</v>
          </cell>
          <cell r="K46" t="str">
            <v>5 km</v>
          </cell>
          <cell r="L46" t="str">
            <v>ENE</v>
          </cell>
          <cell r="M46" t="str">
            <v>Biological Station, around the refugio El Valle</v>
          </cell>
          <cell r="N46" t="str">
            <v>small creek valley in pristine cloud forest, along the access trail to the shelter</v>
          </cell>
          <cell r="O46">
            <v>1580</v>
          </cell>
          <cell r="P46">
            <v>50</v>
          </cell>
          <cell r="Q46" t="str">
            <v>G</v>
          </cell>
          <cell r="T46">
            <v>-844605</v>
          </cell>
          <cell r="U46">
            <v>101921</v>
          </cell>
          <cell r="V46">
            <v>250</v>
          </cell>
          <cell r="W46" t="str">
            <v>m</v>
          </cell>
          <cell r="AC46" t="str">
            <v>x</v>
          </cell>
          <cell r="AD46">
            <v>1</v>
          </cell>
          <cell r="AJ46" t="b">
            <v>1</v>
          </cell>
          <cell r="AO46" t="str">
            <v>cl</v>
          </cell>
        </row>
        <row r="47">
          <cell r="C47" t="str">
            <v>28</v>
          </cell>
          <cell r="F47" t="str">
            <v>Costa Rica</v>
          </cell>
          <cell r="G47" t="str">
            <v>Prov. Limon</v>
          </cell>
          <cell r="H47" t="str">
            <v>Carribean Lowlands, Cahuita National Park</v>
          </cell>
          <cell r="I47" t="str">
            <v>Limon</v>
          </cell>
          <cell r="K47" t="str">
            <v>6 km</v>
          </cell>
          <cell r="L47" t="str">
            <v>SSE</v>
          </cell>
          <cell r="M47" t="str">
            <v>Cahuita</v>
          </cell>
          <cell r="N47" t="str">
            <v>swampy tropical wet forest 0.3-1 km W of Rd 36, trail from entrance Comandre to Punta Cahuita reef</v>
          </cell>
          <cell r="O47">
            <v>10</v>
          </cell>
          <cell r="P47">
            <v>5</v>
          </cell>
          <cell r="Q47" t="str">
            <v>G</v>
          </cell>
          <cell r="T47">
            <v>-824900</v>
          </cell>
          <cell r="U47">
            <v>94300</v>
          </cell>
          <cell r="V47">
            <v>1</v>
          </cell>
          <cell r="W47" t="str">
            <v>km</v>
          </cell>
          <cell r="AC47" t="str">
            <v>x</v>
          </cell>
          <cell r="AD47">
            <v>1</v>
          </cell>
          <cell r="AJ47" t="b">
            <v>1</v>
          </cell>
          <cell r="AO47" t="str">
            <v>ev</v>
          </cell>
        </row>
        <row r="48">
          <cell r="C48" t="str">
            <v>23a</v>
          </cell>
          <cell r="F48" t="str">
            <v>Costa Rica</v>
          </cell>
          <cell r="G48" t="str">
            <v>Prov. Limon</v>
          </cell>
          <cell r="H48" t="str">
            <v>Carribean Lowlands</v>
          </cell>
          <cell r="I48" t="str">
            <v>Limon</v>
          </cell>
          <cell r="K48" t="str">
            <v>2-4 km</v>
          </cell>
          <cell r="L48" t="str">
            <v>NW</v>
          </cell>
          <cell r="M48" t="str">
            <v>Cahuita</v>
          </cell>
          <cell r="N48" t="str">
            <v>stands of coco nut palms along the seashore</v>
          </cell>
          <cell r="O48">
            <v>1</v>
          </cell>
          <cell r="Q48" t="str">
            <v>G</v>
          </cell>
          <cell r="T48">
            <v>-825211</v>
          </cell>
          <cell r="U48">
            <v>94527</v>
          </cell>
          <cell r="V48">
            <v>1</v>
          </cell>
          <cell r="W48" t="str">
            <v>km</v>
          </cell>
          <cell r="AC48" t="str">
            <v>x</v>
          </cell>
          <cell r="AD48">
            <v>1</v>
          </cell>
          <cell r="AJ48" t="b">
            <v>1</v>
          </cell>
          <cell r="AO48" t="str">
            <v>ev</v>
          </cell>
        </row>
        <row r="49">
          <cell r="C49" t="str">
            <v>29</v>
          </cell>
          <cell r="F49" t="str">
            <v>Costa Rica</v>
          </cell>
          <cell r="G49" t="str">
            <v>Prov. Limon</v>
          </cell>
          <cell r="H49" t="str">
            <v>Valle de Estrella</v>
          </cell>
          <cell r="I49" t="str">
            <v>Limon</v>
          </cell>
          <cell r="K49" t="str">
            <v>10 km</v>
          </cell>
          <cell r="L49" t="str">
            <v>W</v>
          </cell>
          <cell r="M49" t="str">
            <v>Valle de Estrella plantations</v>
          </cell>
          <cell r="N49" t="str">
            <v>remnants of evergreen forest in ravines, Finca La Amistad</v>
          </cell>
          <cell r="O49">
            <v>350</v>
          </cell>
          <cell r="P49">
            <v>50</v>
          </cell>
          <cell r="Q49" t="str">
            <v>G</v>
          </cell>
          <cell r="T49">
            <v>-825550</v>
          </cell>
          <cell r="U49">
            <v>93923</v>
          </cell>
          <cell r="V49">
            <v>100</v>
          </cell>
          <cell r="W49" t="str">
            <v>m</v>
          </cell>
          <cell r="AC49" t="str">
            <v>x</v>
          </cell>
          <cell r="AD49">
            <v>1</v>
          </cell>
          <cell r="AJ49" t="b">
            <v>1</v>
          </cell>
          <cell r="AO49" t="str">
            <v>ev</v>
          </cell>
        </row>
        <row r="50">
          <cell r="C50" t="str">
            <v>29a</v>
          </cell>
          <cell r="F50" t="str">
            <v>Costa Rica</v>
          </cell>
          <cell r="G50" t="str">
            <v>Prov. Limon</v>
          </cell>
          <cell r="H50" t="str">
            <v>Valle de Estrella</v>
          </cell>
          <cell r="I50" t="str">
            <v>Limon</v>
          </cell>
          <cell r="K50" t="str">
            <v>10 km</v>
          </cell>
          <cell r="L50" t="str">
            <v>W</v>
          </cell>
          <cell r="M50" t="str">
            <v>Valle de Estrella plantations</v>
          </cell>
          <cell r="N50" t="str">
            <v>open cow pastures between remnants of evergreen forest in ravines, Finca La Amistad</v>
          </cell>
          <cell r="O50">
            <v>350</v>
          </cell>
          <cell r="P50">
            <v>50</v>
          </cell>
          <cell r="Q50" t="str">
            <v>G</v>
          </cell>
          <cell r="T50">
            <v>-825550</v>
          </cell>
          <cell r="U50">
            <v>93923</v>
          </cell>
          <cell r="V50">
            <v>100</v>
          </cell>
          <cell r="W50" t="str">
            <v>m</v>
          </cell>
          <cell r="AC50" t="str">
            <v>x</v>
          </cell>
          <cell r="AD50">
            <v>1</v>
          </cell>
          <cell r="AJ50" t="b">
            <v>1</v>
          </cell>
          <cell r="AO50" t="str">
            <v>ev</v>
          </cell>
        </row>
        <row r="51">
          <cell r="C51" t="str">
            <v>30</v>
          </cell>
          <cell r="F51" t="str">
            <v>Costa Rica</v>
          </cell>
          <cell r="G51" t="str">
            <v>Prov. Limon</v>
          </cell>
          <cell r="H51" t="str">
            <v>Carribean Lowlands</v>
          </cell>
          <cell r="I51" t="str">
            <v>Limon</v>
          </cell>
          <cell r="K51" t="str">
            <v>1.4 km</v>
          </cell>
          <cell r="L51" t="str">
            <v>N</v>
          </cell>
          <cell r="M51" t="str">
            <v>village Bordon</v>
          </cell>
          <cell r="N51" t="str">
            <v>evergreen forest with plantations in the understorey, at the northern edge of Fila Carbon hills</v>
          </cell>
          <cell r="O51">
            <v>90</v>
          </cell>
          <cell r="P51">
            <v>25</v>
          </cell>
          <cell r="Q51" t="str">
            <v>G</v>
          </cell>
          <cell r="T51">
            <v>-825259</v>
          </cell>
          <cell r="U51">
            <v>94429</v>
          </cell>
          <cell r="V51">
            <v>100</v>
          </cell>
          <cell r="W51" t="str">
            <v>m</v>
          </cell>
          <cell r="AC51" t="str">
            <v>x</v>
          </cell>
          <cell r="AD51">
            <v>1</v>
          </cell>
          <cell r="AJ51" t="b">
            <v>1</v>
          </cell>
          <cell r="AO51" t="str">
            <v>ev</v>
          </cell>
        </row>
        <row r="52">
          <cell r="C52" t="str">
            <v>31</v>
          </cell>
          <cell r="F52" t="str">
            <v>Costa Rica</v>
          </cell>
          <cell r="G52" t="str">
            <v>Guanacaste Province</v>
          </cell>
          <cell r="H52" t="str">
            <v>Area Conservation de Guanacaste</v>
          </cell>
          <cell r="I52" t="str">
            <v>Liberia</v>
          </cell>
          <cell r="K52" t="str">
            <v>6 km</v>
          </cell>
          <cell r="L52" t="str">
            <v>WSW</v>
          </cell>
          <cell r="M52" t="str">
            <v>village Cuajiniquil</v>
          </cell>
          <cell r="N52" t="str">
            <v>seasonal dry tropical forest along the shoreline of Bahia El Hachal</v>
          </cell>
          <cell r="O52">
            <v>1</v>
          </cell>
          <cell r="Q52" t="str">
            <v>G</v>
          </cell>
          <cell r="T52">
            <v>-854347</v>
          </cell>
          <cell r="U52">
            <v>105604</v>
          </cell>
          <cell r="V52">
            <v>150</v>
          </cell>
          <cell r="W52" t="str">
            <v>m</v>
          </cell>
          <cell r="AC52" t="str">
            <v>x</v>
          </cell>
          <cell r="AD52">
            <v>1</v>
          </cell>
          <cell r="AJ52" t="b">
            <v>1</v>
          </cell>
          <cell r="AO52" t="str">
            <v>d1</v>
          </cell>
        </row>
        <row r="53">
          <cell r="C53" t="str">
            <v>32</v>
          </cell>
          <cell r="F53" t="str">
            <v>Costa Rica</v>
          </cell>
          <cell r="G53" t="str">
            <v>Guanacaste Province</v>
          </cell>
          <cell r="H53" t="str">
            <v>Area Conservation de Guanacaste</v>
          </cell>
          <cell r="I53" t="str">
            <v>Liberia</v>
          </cell>
          <cell r="K53" t="str">
            <v>5 km</v>
          </cell>
          <cell r="L53" t="str">
            <v>WSW</v>
          </cell>
          <cell r="M53" t="str">
            <v>village Cuajiniquil</v>
          </cell>
          <cell r="N53" t="str">
            <v>disturbed seasonal dry tropical forest and pastures along the access road to sector Murcielago</v>
          </cell>
          <cell r="O53">
            <v>50</v>
          </cell>
          <cell r="P53">
            <v>20</v>
          </cell>
          <cell r="Q53" t="str">
            <v>G</v>
          </cell>
          <cell r="T53">
            <v>-854300</v>
          </cell>
          <cell r="U53">
            <v>105500</v>
          </cell>
          <cell r="V53">
            <v>2</v>
          </cell>
          <cell r="W53" t="str">
            <v>km</v>
          </cell>
          <cell r="AC53" t="str">
            <v>x</v>
          </cell>
          <cell r="AD53">
            <v>1</v>
          </cell>
          <cell r="AJ53" t="b">
            <v>1</v>
          </cell>
          <cell r="AO53" t="str">
            <v>d1</v>
          </cell>
        </row>
        <row r="54">
          <cell r="C54" t="str">
            <v>33</v>
          </cell>
          <cell r="F54" t="str">
            <v>Costa Rica</v>
          </cell>
          <cell r="G54" t="str">
            <v>Puntarenas Province</v>
          </cell>
          <cell r="H54" t="str">
            <v>Sierra de Talamanca</v>
          </cell>
          <cell r="I54" t="str">
            <v>San Vito</v>
          </cell>
          <cell r="M54" t="str">
            <v>Las Cruces Biological Station (OTS)</v>
          </cell>
          <cell r="N54" t="str">
            <v>heavily disturbed secondary wet forest along the Rio Java access trail</v>
          </cell>
          <cell r="O54">
            <v>1000</v>
          </cell>
          <cell r="P54">
            <v>50</v>
          </cell>
          <cell r="Q54" t="str">
            <v>G</v>
          </cell>
          <cell r="T54">
            <v>-825728</v>
          </cell>
          <cell r="U54">
            <v>84720</v>
          </cell>
          <cell r="V54">
            <v>250</v>
          </cell>
          <cell r="W54" t="str">
            <v>m</v>
          </cell>
          <cell r="AC54" t="str">
            <v>x</v>
          </cell>
          <cell r="AD54">
            <v>1</v>
          </cell>
          <cell r="AJ54" t="b">
            <v>1</v>
          </cell>
          <cell r="AO54" t="str">
            <v>cl</v>
          </cell>
        </row>
        <row r="55">
          <cell r="C55" t="str">
            <v>33a</v>
          </cell>
          <cell r="F55" t="str">
            <v>Costa Rica</v>
          </cell>
          <cell r="G55" t="str">
            <v>Puntarenas Province</v>
          </cell>
          <cell r="H55" t="str">
            <v>Sierra de Talamanca</v>
          </cell>
          <cell r="I55" t="str">
            <v>San Vito</v>
          </cell>
          <cell r="M55" t="str">
            <v>Las Cruces Biological Station (OTS)</v>
          </cell>
          <cell r="N55" t="str">
            <v>almost undisturbed primary wet forest along the Loop trail</v>
          </cell>
          <cell r="O55">
            <v>1000</v>
          </cell>
          <cell r="P55">
            <v>75</v>
          </cell>
          <cell r="Q55" t="str">
            <v>G</v>
          </cell>
          <cell r="T55">
            <v>-825728</v>
          </cell>
          <cell r="U55">
            <v>84720</v>
          </cell>
          <cell r="V55">
            <v>250</v>
          </cell>
          <cell r="W55" t="str">
            <v>m</v>
          </cell>
          <cell r="AC55" t="str">
            <v>x</v>
          </cell>
          <cell r="AD55">
            <v>1</v>
          </cell>
          <cell r="AJ55" t="b">
            <v>1</v>
          </cell>
          <cell r="AO55" t="str">
            <v>cl</v>
          </cell>
        </row>
        <row r="56">
          <cell r="C56" t="str">
            <v>33b</v>
          </cell>
          <cell r="F56" t="str">
            <v>Costa Rica</v>
          </cell>
          <cell r="G56" t="str">
            <v>Puntarenas Province</v>
          </cell>
          <cell r="H56" t="str">
            <v>Sierra de Talamanca</v>
          </cell>
          <cell r="I56" t="str">
            <v>San Vito</v>
          </cell>
          <cell r="M56" t="str">
            <v>Las Cruces Biological Station (OTS)</v>
          </cell>
          <cell r="N56" t="str">
            <v>park like plantations and flowerbeds in Wilson Botanical Garden</v>
          </cell>
          <cell r="O56">
            <v>950</v>
          </cell>
          <cell r="P56">
            <v>25</v>
          </cell>
          <cell r="Q56" t="str">
            <v>G</v>
          </cell>
          <cell r="T56">
            <v>-825728</v>
          </cell>
          <cell r="U56">
            <v>84720</v>
          </cell>
          <cell r="V56">
            <v>100</v>
          </cell>
          <cell r="W56" t="str">
            <v>m</v>
          </cell>
          <cell r="AC56" t="str">
            <v>x</v>
          </cell>
          <cell r="AD56">
            <v>1</v>
          </cell>
          <cell r="AJ56" t="b">
            <v>1</v>
          </cell>
          <cell r="AO56" t="str">
            <v>cl</v>
          </cell>
        </row>
        <row r="57">
          <cell r="C57" t="str">
            <v>34</v>
          </cell>
          <cell r="F57" t="str">
            <v>Costa Rica</v>
          </cell>
          <cell r="G57" t="str">
            <v>Puntarenas Province</v>
          </cell>
          <cell r="H57" t="str">
            <v>Sierra de la Muerte</v>
          </cell>
          <cell r="I57" t="str">
            <v>San Isidro de General</v>
          </cell>
          <cell r="M57" t="str">
            <v>along gravel road from highway 2 to summits</v>
          </cell>
          <cell r="N57" t="str">
            <v>Paramo-like vegetation at the highest summits</v>
          </cell>
          <cell r="O57">
            <v>3450</v>
          </cell>
          <cell r="P57">
            <v>75</v>
          </cell>
          <cell r="Q57" t="str">
            <v>G</v>
          </cell>
          <cell r="T57">
            <v>-834418</v>
          </cell>
          <cell r="U57">
            <v>93349</v>
          </cell>
          <cell r="V57">
            <v>500</v>
          </cell>
          <cell r="W57" t="str">
            <v>m</v>
          </cell>
          <cell r="AC57" t="str">
            <v>x</v>
          </cell>
          <cell r="AD57">
            <v>1</v>
          </cell>
          <cell r="AJ57" t="b">
            <v>1</v>
          </cell>
          <cell r="AO57" t="str">
            <v>cl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A1:CA551"/>
  <sheetViews>
    <sheetView tabSelected="1" zoomScaleNormal="100" workbookViewId="0">
      <pane ySplit="2" topLeftCell="A3" activePane="bottomLeft" state="frozen"/>
      <selection activeCell="N1" sqref="N1"/>
      <selection pane="bottomLeft" activeCell="A3" sqref="A3"/>
    </sheetView>
  </sheetViews>
  <sheetFormatPr defaultColWidth="9.1328125" defaultRowHeight="12.75" x14ac:dyDescent="0.35"/>
  <cols>
    <col min="1" max="1" width="6.9296875" style="1" customWidth="1"/>
    <col min="2" max="2" width="6.46484375" style="4" customWidth="1"/>
    <col min="3" max="3" width="1.796875" style="4" customWidth="1"/>
    <col min="4" max="4" width="8.265625" style="4" customWidth="1"/>
    <col min="5" max="5" width="4.86328125" style="1" customWidth="1"/>
    <col min="6" max="6" width="3.53125" style="1" hidden="1" customWidth="1"/>
    <col min="7" max="7" width="8.33203125" style="1" customWidth="1"/>
    <col min="8" max="8" width="3.53125" style="1" customWidth="1"/>
    <col min="9" max="9" width="7.796875" style="7" customWidth="1"/>
    <col min="10" max="10" width="7.6640625" style="6" customWidth="1"/>
    <col min="11" max="11" width="6.19921875" style="1" customWidth="1"/>
    <col min="12" max="12" width="3.53125" style="1" customWidth="1"/>
    <col min="13" max="13" width="8.06640625" style="1" customWidth="1"/>
    <col min="14" max="14" width="2.53125" style="1" customWidth="1"/>
    <col min="15" max="15" width="2.796875" style="1" hidden="1" customWidth="1"/>
    <col min="16" max="16" width="4.06640625" style="5" customWidth="1"/>
    <col min="17" max="17" width="2.796875" style="1" hidden="1" customWidth="1"/>
    <col min="18" max="18" width="4.73046875" style="1" hidden="1" customWidth="1"/>
    <col min="19" max="24" width="2.796875" style="1" hidden="1" customWidth="1"/>
    <col min="25" max="25" width="4.59765625" style="1" hidden="1" customWidth="1"/>
    <col min="26" max="26" width="5.3984375" style="1" hidden="1" customWidth="1"/>
    <col min="27" max="32" width="2.796875" style="1" hidden="1" customWidth="1"/>
    <col min="33" max="35" width="2.796875" style="5" hidden="1" customWidth="1"/>
    <col min="36" max="36" width="5" style="5" hidden="1" customWidth="1"/>
    <col min="37" max="44" width="0.9296875" style="1" hidden="1" customWidth="1"/>
    <col min="45" max="45" width="12.53125" style="1" customWidth="1"/>
    <col min="46" max="46" width="5.3984375" style="4" hidden="1" customWidth="1"/>
    <col min="47" max="48" width="3.796875" style="4" hidden="1" customWidth="1"/>
    <col min="49" max="49" width="5.1328125" style="4" customWidth="1"/>
    <col min="50" max="50" width="3.796875" style="4" customWidth="1"/>
    <col min="51" max="51" width="5.1328125" style="4" customWidth="1"/>
    <col min="52" max="52" width="5.3984375" style="4" customWidth="1"/>
    <col min="53" max="53" width="5" style="4" customWidth="1"/>
    <col min="54" max="54" width="4.33203125" style="46" customWidth="1"/>
    <col min="55" max="55" width="9.86328125" style="3" customWidth="1"/>
    <col min="56" max="56" width="3.53125" style="3" customWidth="1"/>
    <col min="57" max="57" width="2.9296875" style="3" customWidth="1"/>
    <col min="58" max="58" width="9.86328125" style="70" customWidth="1"/>
    <col min="59" max="59" width="9.46484375" style="73" customWidth="1"/>
    <col min="60" max="60" width="5.3984375" style="11" customWidth="1"/>
    <col min="61" max="61" width="5.9296875" style="11" customWidth="1"/>
    <col min="62" max="62" width="4.19921875" style="1" customWidth="1"/>
    <col min="63" max="63" width="4.86328125" style="1" customWidth="1"/>
    <col min="64" max="64" width="4.73046875" style="1" customWidth="1"/>
    <col min="65" max="65" width="7.265625" style="1" customWidth="1"/>
    <col min="66" max="66" width="5.3984375" style="1" customWidth="1"/>
    <col min="67" max="67" width="9.1328125" style="8"/>
    <col min="68" max="16384" width="9.1328125" style="1"/>
  </cols>
  <sheetData>
    <row r="1" spans="1:70" ht="13.15" x14ac:dyDescent="0.35">
      <c r="A1" s="1">
        <f>COUNTIF($A$3:$A$1000,"M")</f>
        <v>462</v>
      </c>
      <c r="B1" s="35" t="s">
        <v>79</v>
      </c>
      <c r="C1" s="35"/>
      <c r="D1" s="35"/>
      <c r="G1" s="8" t="s">
        <v>1032</v>
      </c>
      <c r="O1" s="1" t="s">
        <v>57</v>
      </c>
      <c r="P1" s="5" t="s">
        <v>57</v>
      </c>
      <c r="AU1" s="30" t="s">
        <v>56</v>
      </c>
      <c r="AV1" s="1" t="s">
        <v>56</v>
      </c>
      <c r="AW1" s="15" t="s">
        <v>55</v>
      </c>
      <c r="AX1" s="19" t="s">
        <v>54</v>
      </c>
      <c r="AY1" s="19" t="s">
        <v>54</v>
      </c>
      <c r="AZ1" s="19" t="s">
        <v>54</v>
      </c>
      <c r="BA1" s="15" t="s">
        <v>54</v>
      </c>
      <c r="BB1" s="44"/>
      <c r="BC1" s="37"/>
      <c r="BD1" s="38" t="s">
        <v>60</v>
      </c>
      <c r="BE1" s="37"/>
      <c r="BF1" s="69" t="s">
        <v>61</v>
      </c>
      <c r="BG1" s="72"/>
      <c r="BH1" s="74" t="s">
        <v>66</v>
      </c>
      <c r="BI1" s="74" t="s">
        <v>66</v>
      </c>
      <c r="BJ1" s="39" t="s">
        <v>66</v>
      </c>
      <c r="BK1" s="40"/>
      <c r="BL1" s="40"/>
      <c r="BM1" s="40"/>
      <c r="BN1" s="41"/>
      <c r="BO1" s="1"/>
    </row>
    <row r="2" spans="1:70" s="18" customFormat="1" x14ac:dyDescent="0.35">
      <c r="A2" s="18" t="s">
        <v>235</v>
      </c>
      <c r="B2" s="29" t="s">
        <v>258</v>
      </c>
      <c r="C2" s="57"/>
      <c r="D2" s="57" t="s">
        <v>259</v>
      </c>
      <c r="E2" s="15" t="s">
        <v>53</v>
      </c>
      <c r="F2" s="15" t="s">
        <v>52</v>
      </c>
      <c r="G2" s="28" t="s">
        <v>51</v>
      </c>
      <c r="H2" s="15" t="s">
        <v>50</v>
      </c>
      <c r="I2" s="27" t="s">
        <v>49</v>
      </c>
      <c r="J2" s="6" t="s">
        <v>48</v>
      </c>
      <c r="K2" s="21" t="s">
        <v>47</v>
      </c>
      <c r="L2" s="21" t="s">
        <v>46</v>
      </c>
      <c r="M2" s="21" t="s">
        <v>45</v>
      </c>
      <c r="N2" s="21" t="s">
        <v>44</v>
      </c>
      <c r="O2" s="25" t="s">
        <v>43</v>
      </c>
      <c r="P2" s="23" t="s">
        <v>42</v>
      </c>
      <c r="Q2" s="26" t="s">
        <v>41</v>
      </c>
      <c r="R2" s="25" t="s">
        <v>40</v>
      </c>
      <c r="S2" s="26" t="s">
        <v>39</v>
      </c>
      <c r="T2" s="26" t="s">
        <v>38</v>
      </c>
      <c r="U2" s="26" t="s">
        <v>37</v>
      </c>
      <c r="V2" s="25" t="s">
        <v>36</v>
      </c>
      <c r="W2" s="25" t="s">
        <v>35</v>
      </c>
      <c r="X2" s="25" t="s">
        <v>34</v>
      </c>
      <c r="Y2" s="22" t="s">
        <v>33</v>
      </c>
      <c r="Z2" s="22" t="s">
        <v>32</v>
      </c>
      <c r="AA2" s="26" t="s">
        <v>31</v>
      </c>
      <c r="AB2" s="26" t="s">
        <v>30</v>
      </c>
      <c r="AC2" s="25" t="s">
        <v>29</v>
      </c>
      <c r="AD2" s="25" t="s">
        <v>28</v>
      </c>
      <c r="AE2" s="25" t="s">
        <v>27</v>
      </c>
      <c r="AF2" s="25" t="s">
        <v>26</v>
      </c>
      <c r="AG2" s="24" t="s">
        <v>25</v>
      </c>
      <c r="AH2" s="24" t="s">
        <v>24</v>
      </c>
      <c r="AI2" s="24" t="s">
        <v>23</v>
      </c>
      <c r="AJ2" s="23" t="s">
        <v>22</v>
      </c>
      <c r="AK2" s="22" t="s">
        <v>21</v>
      </c>
      <c r="AL2" s="22" t="s">
        <v>20</v>
      </c>
      <c r="AM2" s="22" t="s">
        <v>19</v>
      </c>
      <c r="AN2" s="22" t="s">
        <v>18</v>
      </c>
      <c r="AO2" s="22" t="s">
        <v>17</v>
      </c>
      <c r="AP2" s="22" t="s">
        <v>16</v>
      </c>
      <c r="AQ2" s="22" t="s">
        <v>15</v>
      </c>
      <c r="AR2" s="22" t="s">
        <v>14</v>
      </c>
      <c r="AS2" s="21" t="s">
        <v>13</v>
      </c>
      <c r="AT2" s="20" t="s">
        <v>12</v>
      </c>
      <c r="AU2" s="15" t="s">
        <v>11</v>
      </c>
      <c r="AV2" s="15" t="s">
        <v>10</v>
      </c>
      <c r="AW2" s="15" t="s">
        <v>9</v>
      </c>
      <c r="AX2" s="19" t="s">
        <v>8</v>
      </c>
      <c r="AY2" s="19" t="s">
        <v>0</v>
      </c>
      <c r="AZ2" s="19" t="s">
        <v>7</v>
      </c>
      <c r="BA2" s="15" t="s">
        <v>6</v>
      </c>
      <c r="BB2" s="45" t="s">
        <v>62</v>
      </c>
      <c r="BC2" s="41" t="s">
        <v>67</v>
      </c>
      <c r="BD2" s="36" t="s">
        <v>58</v>
      </c>
      <c r="BE2" s="36" t="s">
        <v>5</v>
      </c>
      <c r="BF2" s="69" t="s">
        <v>4</v>
      </c>
      <c r="BG2" s="69" t="s">
        <v>59</v>
      </c>
      <c r="BH2" s="75" t="s">
        <v>2</v>
      </c>
      <c r="BI2" s="42" t="s">
        <v>3</v>
      </c>
      <c r="BJ2" s="2" t="s">
        <v>2</v>
      </c>
      <c r="BK2" s="2" t="s">
        <v>11</v>
      </c>
      <c r="BL2" s="2" t="s">
        <v>10</v>
      </c>
      <c r="BM2" s="42" t="s">
        <v>68</v>
      </c>
      <c r="BN2" s="43" t="s">
        <v>1</v>
      </c>
      <c r="BO2" s="42" t="s">
        <v>253</v>
      </c>
    </row>
    <row r="3" spans="1:70" ht="13.15" x14ac:dyDescent="0.35">
      <c r="B3" s="17" t="s">
        <v>226</v>
      </c>
      <c r="C3" s="17"/>
      <c r="D3" s="17"/>
      <c r="E3" s="15"/>
      <c r="F3" s="15"/>
      <c r="G3" s="15"/>
      <c r="H3" s="9"/>
      <c r="I3" s="16"/>
      <c r="J3" s="31"/>
      <c r="K3" s="9"/>
      <c r="L3" s="12"/>
      <c r="M3" s="12"/>
      <c r="N3" s="12"/>
      <c r="P3" s="12"/>
      <c r="Y3" s="14"/>
      <c r="Z3" s="14"/>
      <c r="AA3" s="9"/>
      <c r="AB3" s="9"/>
      <c r="AC3" s="9"/>
      <c r="AD3" s="9"/>
      <c r="AE3" s="9"/>
      <c r="AF3" s="6"/>
      <c r="AK3" s="13"/>
      <c r="AL3" s="13"/>
      <c r="AM3" s="13"/>
      <c r="AN3" s="13"/>
      <c r="AO3" s="13"/>
      <c r="AP3" s="13"/>
      <c r="AQ3" s="13"/>
      <c r="AR3" s="13"/>
      <c r="AS3" s="12"/>
      <c r="AU3" s="9"/>
      <c r="AV3" s="12"/>
      <c r="AW3" s="12"/>
      <c r="AX3" s="9"/>
      <c r="AY3" s="9"/>
      <c r="AZ3" s="9"/>
      <c r="BA3" s="12"/>
      <c r="BJ3" s="8"/>
      <c r="BK3" s="8"/>
      <c r="BL3" s="8"/>
      <c r="BQ3"/>
      <c r="BR3"/>
    </row>
    <row r="4" spans="1:70" ht="13.15" x14ac:dyDescent="0.35">
      <c r="B4" s="17" t="s">
        <v>227</v>
      </c>
      <c r="C4" s="17"/>
      <c r="D4" s="17"/>
      <c r="E4" s="15"/>
      <c r="F4" s="15"/>
      <c r="G4" s="15"/>
      <c r="H4" s="9"/>
      <c r="I4" s="16"/>
      <c r="J4" s="12"/>
      <c r="K4" s="9"/>
      <c r="L4" s="12"/>
      <c r="M4" s="12"/>
      <c r="N4" s="12"/>
      <c r="P4" s="12"/>
      <c r="Y4" s="14"/>
      <c r="Z4" s="14"/>
      <c r="AA4" s="9"/>
      <c r="AB4" s="9"/>
      <c r="AC4" s="9"/>
      <c r="AD4" s="9"/>
      <c r="AE4" s="9"/>
      <c r="AF4" s="6"/>
      <c r="AK4" s="13"/>
      <c r="AL4" s="13"/>
      <c r="AM4" s="13"/>
      <c r="AN4" s="13"/>
      <c r="AO4" s="13"/>
      <c r="AP4" s="13"/>
      <c r="AQ4" s="13"/>
      <c r="AR4" s="13"/>
      <c r="AS4" s="12"/>
      <c r="AU4" s="9"/>
      <c r="AV4" s="12"/>
      <c r="AW4" s="12"/>
      <c r="AX4" s="9"/>
      <c r="AY4" s="9"/>
      <c r="AZ4" s="9"/>
      <c r="BA4" s="12"/>
      <c r="BJ4" s="8"/>
      <c r="BK4" s="8"/>
      <c r="BL4" s="8"/>
      <c r="BQ4"/>
      <c r="BR4"/>
    </row>
    <row r="5" spans="1:70" ht="13.15" x14ac:dyDescent="0.35">
      <c r="B5" s="17"/>
      <c r="C5" s="17"/>
      <c r="D5" s="17"/>
      <c r="E5" s="54" t="s">
        <v>229</v>
      </c>
      <c r="F5" s="15"/>
      <c r="G5" s="15"/>
      <c r="H5" s="9"/>
      <c r="I5" s="16"/>
      <c r="J5" s="12"/>
      <c r="K5" s="9"/>
      <c r="L5" s="12"/>
      <c r="M5" s="12"/>
      <c r="N5" s="12"/>
      <c r="P5" s="12"/>
      <c r="Y5" s="14"/>
      <c r="Z5" s="14"/>
      <c r="AA5" s="9"/>
      <c r="AB5" s="9"/>
      <c r="AC5" s="9"/>
      <c r="AD5" s="9"/>
      <c r="AE5" s="9"/>
      <c r="AF5" s="6"/>
      <c r="AK5" s="13"/>
      <c r="AL5" s="13"/>
      <c r="AM5" s="13"/>
      <c r="AN5" s="13"/>
      <c r="AO5" s="13"/>
      <c r="AP5" s="13"/>
      <c r="AQ5" s="13"/>
      <c r="AR5" s="13"/>
      <c r="AS5" s="12"/>
      <c r="AU5" s="9"/>
      <c r="AV5" s="12"/>
      <c r="AW5" s="12"/>
      <c r="AX5" s="9"/>
      <c r="AY5" s="9"/>
      <c r="AZ5" s="9"/>
      <c r="BA5" s="12"/>
      <c r="BJ5" s="8"/>
      <c r="BK5" s="8"/>
      <c r="BL5" s="8"/>
      <c r="BQ5"/>
      <c r="BR5"/>
    </row>
    <row r="6" spans="1:70" ht="13.15" x14ac:dyDescent="0.35">
      <c r="B6" s="4" t="s">
        <v>972</v>
      </c>
      <c r="C6" s="17"/>
      <c r="D6" s="17"/>
      <c r="E6" s="54"/>
      <c r="F6" s="15"/>
      <c r="G6" s="15"/>
      <c r="H6" s="9"/>
      <c r="I6" s="16"/>
      <c r="J6" s="12"/>
      <c r="K6" s="9"/>
      <c r="L6" s="12"/>
      <c r="M6" s="12"/>
      <c r="N6" s="12"/>
      <c r="P6" s="12"/>
      <c r="Y6" s="14"/>
      <c r="Z6" s="14"/>
      <c r="AA6" s="9"/>
      <c r="AB6" s="9"/>
      <c r="AC6" s="9"/>
      <c r="AD6" s="9"/>
      <c r="AE6" s="9"/>
      <c r="AF6" s="6"/>
      <c r="AK6" s="13"/>
      <c r="AL6" s="13"/>
      <c r="AM6" s="13"/>
      <c r="AN6" s="13"/>
      <c r="AO6" s="13"/>
      <c r="AP6" s="13"/>
      <c r="AQ6" s="13"/>
      <c r="AR6" s="13"/>
      <c r="AS6" s="12"/>
      <c r="AU6" s="9"/>
      <c r="AV6" s="12"/>
      <c r="AW6" s="12"/>
      <c r="AX6" s="9"/>
      <c r="AY6" s="9"/>
      <c r="AZ6" s="9"/>
      <c r="BA6" s="12"/>
      <c r="BJ6" s="8"/>
      <c r="BK6" s="8"/>
      <c r="BL6" s="8"/>
      <c r="BQ6"/>
      <c r="BR6"/>
    </row>
    <row r="7" spans="1:70" ht="13.15" x14ac:dyDescent="0.35">
      <c r="B7" s="17"/>
      <c r="C7" s="17"/>
      <c r="D7" s="17"/>
      <c r="E7" s="54" t="s">
        <v>228</v>
      </c>
      <c r="F7" s="15"/>
      <c r="G7" s="15"/>
      <c r="H7" s="9"/>
      <c r="I7" s="16"/>
      <c r="J7" s="12"/>
      <c r="K7" s="9"/>
      <c r="L7" s="12"/>
      <c r="M7" s="12"/>
      <c r="N7" s="12"/>
      <c r="P7" s="12"/>
      <c r="Y7" s="14"/>
      <c r="Z7" s="14"/>
      <c r="AA7" s="9"/>
      <c r="AB7" s="9"/>
      <c r="AC7" s="9"/>
      <c r="AD7" s="9"/>
      <c r="AE7" s="9"/>
      <c r="AF7" s="6"/>
      <c r="AK7" s="13"/>
      <c r="AL7" s="13"/>
      <c r="AM7" s="13"/>
      <c r="AN7" s="13"/>
      <c r="AO7" s="13"/>
      <c r="AP7" s="13"/>
      <c r="AQ7" s="13"/>
      <c r="AR7" s="13"/>
      <c r="AS7" s="12"/>
      <c r="AU7" s="9"/>
      <c r="AV7" s="12"/>
      <c r="AW7" s="12"/>
      <c r="AX7" s="9"/>
      <c r="AY7" s="9"/>
      <c r="AZ7" s="9"/>
      <c r="BA7" s="12"/>
      <c r="BJ7" s="8"/>
      <c r="BK7" s="8"/>
      <c r="BL7" s="8"/>
      <c r="BQ7"/>
      <c r="BR7"/>
    </row>
    <row r="8" spans="1:70" x14ac:dyDescent="0.35">
      <c r="B8" s="47" t="s">
        <v>947</v>
      </c>
      <c r="C8" s="47"/>
      <c r="D8" s="47"/>
      <c r="E8" s="15"/>
      <c r="F8" s="15"/>
      <c r="G8" s="12"/>
      <c r="I8" s="10"/>
      <c r="J8" s="12"/>
      <c r="K8" s="9"/>
      <c r="L8" s="12"/>
      <c r="M8" s="12"/>
      <c r="N8" s="12"/>
      <c r="P8" s="12"/>
      <c r="Y8" s="14"/>
      <c r="Z8" s="14"/>
      <c r="AA8" s="9"/>
      <c r="AB8" s="9"/>
      <c r="AC8" s="9"/>
      <c r="AD8" s="9"/>
      <c r="AE8" s="9"/>
      <c r="AF8" s="6"/>
      <c r="AK8" s="13"/>
      <c r="AL8" s="13"/>
      <c r="AM8" s="13"/>
      <c r="AN8" s="13"/>
      <c r="AO8" s="13"/>
      <c r="AP8" s="13"/>
      <c r="AQ8" s="13"/>
      <c r="AR8" s="13"/>
      <c r="AS8" s="9"/>
      <c r="AU8" s="9"/>
      <c r="AV8" s="12"/>
      <c r="AW8" s="12"/>
      <c r="AX8" s="9"/>
      <c r="AY8" s="9"/>
      <c r="AZ8" s="9"/>
      <c r="BA8" s="12"/>
      <c r="BC8" s="32"/>
      <c r="BD8" s="32"/>
      <c r="BE8" s="33"/>
      <c r="BF8" s="71"/>
      <c r="BJ8" s="34"/>
      <c r="BK8" s="8"/>
      <c r="BL8" s="8"/>
      <c r="BQ8"/>
      <c r="BR8"/>
    </row>
    <row r="9" spans="1:70" x14ac:dyDescent="0.35">
      <c r="E9" s="1" t="s">
        <v>80</v>
      </c>
    </row>
    <row r="10" spans="1:70" x14ac:dyDescent="0.35">
      <c r="A10" s="1" t="str">
        <f>IF(B10="","",IF(ISERROR(VALUE(B10)),"","M") )</f>
        <v>M</v>
      </c>
      <c r="B10" s="48">
        <v>35000</v>
      </c>
      <c r="C10" s="48"/>
      <c r="D10" s="48"/>
      <c r="E10" s="15">
        <v>1</v>
      </c>
      <c r="F10" s="15"/>
      <c r="G10" s="12" t="s">
        <v>73</v>
      </c>
      <c r="H10" s="9"/>
      <c r="I10" s="10" t="s">
        <v>973</v>
      </c>
      <c r="J10" s="12">
        <v>500</v>
      </c>
      <c r="K10" s="9">
        <v>-10</v>
      </c>
      <c r="L10" s="12" t="s">
        <v>70</v>
      </c>
      <c r="M10" s="12" t="s">
        <v>81</v>
      </c>
      <c r="N10" s="12" t="s">
        <v>76</v>
      </c>
      <c r="P10" s="12">
        <v>25</v>
      </c>
      <c r="Y10" s="14"/>
      <c r="Z10" s="14"/>
      <c r="AA10" s="9"/>
      <c r="AB10" s="9"/>
      <c r="AC10" s="9"/>
      <c r="AD10" s="9"/>
      <c r="AE10" s="9"/>
      <c r="AF10" s="6"/>
      <c r="AK10" s="13"/>
      <c r="AL10" s="13"/>
      <c r="AM10" s="13"/>
      <c r="AN10" s="13"/>
      <c r="AO10" s="13"/>
      <c r="AP10" s="13"/>
      <c r="AQ10" s="13"/>
      <c r="AR10" s="13"/>
      <c r="AS10" s="12" t="s">
        <v>82</v>
      </c>
      <c r="AU10" s="9"/>
      <c r="AV10" s="12"/>
      <c r="AW10" s="12">
        <v>999</v>
      </c>
      <c r="AX10" s="9">
        <v>0</v>
      </c>
      <c r="AY10" s="9">
        <v>65</v>
      </c>
      <c r="AZ10" s="9">
        <v>50</v>
      </c>
      <c r="BA10" s="12">
        <v>10</v>
      </c>
      <c r="BB10" s="53" t="s">
        <v>83</v>
      </c>
      <c r="BC10" s="37" t="str">
        <f t="shared" ref="BC10" si="0">"20"&amp;MID(BM10,SEARCH("#",SUBSTITUTE(BM10,"/","#",2))+1,2) &amp; IF(SEARCH("/",BM10)=2,"0"&amp;MID(BM10,1,1),MID(BM10,1,2)) &amp; IF(SEARCH("#",SUBSTITUTE(BM10,"/","#",2))-SEARCH("/*/",BM10)=2,"0"&amp;MID(BM10,SEARCH("/*/",BM10)+1,1),MID(BM10,SEARCH("/*/",BM10)+1,2))</f>
        <v>20230602</v>
      </c>
      <c r="BD10" s="52" t="str">
        <f t="shared" ref="BD10" si="1">CONCATENATE(TEXT(ROUNDDOWN(ABS(BF10),0),"0"),"° ",TEXT(ROUNDDOWN(ABS((BF10-ROUNDDOWN(BF10,0))*60),0),"00"),"' ",TEXT(TRUNC((ABS((BF10-ROUNDDOWN(BF10,0))*60)-ROUNDDOWN(ABS((BF10-ROUNDDOWN(BF10,0))*60),0))*60,2),"00.00"),"""",IF(BF10&lt;0," W"," E"))</f>
        <v>11° 03' 43.48" E</v>
      </c>
      <c r="BE10" s="52" t="str">
        <f t="shared" ref="BE10" si="2">CONCATENATE(TEXT(ROUNDDOWN(ABS(BG10),0),"00"),"° ",TEXT(ROUNDDOWN(ABS((BG10-ROUNDDOWN(BG10,0))*60),0),"00"),"' ",TEXT(TRUNC((ABS((BG10-ROUNDDOWN(BG10,0))*60)-ROUNDDOWN(ABS((BG10-ROUNDDOWN(BG10,0))*60),0))*60,2),"00.00"),"""",IF(BG10&lt;0," S"," N"))</f>
        <v>47° 26' 31.27" N</v>
      </c>
      <c r="BF10" s="69">
        <f t="shared" ref="BF10" si="3">IF(BB10="","",VALUE(MID(BB10,FIND("lon",BB10)+3,FIND("prec",BB10)-FIND("lon",BB10)-3  )))</f>
        <v>11.06208</v>
      </c>
      <c r="BG10" s="69">
        <f t="shared" ref="BG10" si="4">IF(BB10="","",VALUE(MID(BB10,FIND("lat",BB10)+3,FIND("lon",BB10)-FIND("lat",BB10)-3  )))</f>
        <v>47.442019999999999</v>
      </c>
      <c r="BH10" s="38">
        <f t="shared" ref="BH10" si="5">IF(BB10="","",VALUE(MID(BB10,FIND("prec",BB10)+4,FIND("elev",BB10)-FIND("prec",BB10)-6 )))</f>
        <v>3.8</v>
      </c>
      <c r="BI10" s="74">
        <f t="shared" ref="BI10" si="6">IF(BB10="","",VALUE(MID(BB10,FIND("elev",BB10)+4,FIND("m exp",BB10)-FIND("elev",BB10)-4 )))</f>
        <v>1693.4</v>
      </c>
      <c r="BJ10" s="49">
        <v>15</v>
      </c>
      <c r="BK10" s="39">
        <f t="shared" ref="BK10" si="7">IF(BB10="","",VALUE(MID(BB10,FIND("exp",BB10)+4,FIND("° inc",BB10)-FIND("exp",BB10)-4 )))</f>
        <v>89</v>
      </c>
      <c r="BL10" s="39">
        <f t="shared" ref="BL10" si="8">IF(BB10="","",VALUE(MID(BB10,FIND("inc",BB10)+5,2)) )</f>
        <v>45</v>
      </c>
      <c r="BM10" s="50" t="str">
        <f t="shared" ref="BM10" si="9">IF(BB10="","",TRIM(MID(BB10,FIND("date",BB10)+5,FIND("time",BB10)-FIND("date",BB10)-5)))</f>
        <v>6/2/23</v>
      </c>
      <c r="BN10" s="51" t="str">
        <f t="shared" ref="BN10" si="10">IF(BB10="","",TRIM(MID(BB10,FIND("time",BB10)+5,5)))</f>
        <v>09:43</v>
      </c>
      <c r="BO10" s="8" t="s">
        <v>254</v>
      </c>
    </row>
    <row r="11" spans="1:70" x14ac:dyDescent="0.35">
      <c r="A11" s="1" t="str">
        <f t="shared" ref="A11:A74" si="11">IF(B11="","",IF(ISERROR(VALUE(B11)),"","M") )</f>
        <v>M</v>
      </c>
      <c r="B11" s="48">
        <v>35001</v>
      </c>
      <c r="C11" s="48"/>
      <c r="D11" s="48"/>
      <c r="E11" s="15">
        <v>1</v>
      </c>
      <c r="F11" s="15"/>
      <c r="G11" s="12" t="s">
        <v>72</v>
      </c>
      <c r="H11" s="9"/>
      <c r="I11" s="10" t="s">
        <v>973</v>
      </c>
      <c r="J11" s="12">
        <v>250</v>
      </c>
      <c r="K11" s="9">
        <v>-10</v>
      </c>
      <c r="L11" s="12" t="s">
        <v>70</v>
      </c>
      <c r="M11" s="12" t="s">
        <v>81</v>
      </c>
      <c r="N11" s="12" t="s">
        <v>76</v>
      </c>
      <c r="P11" s="12">
        <v>20</v>
      </c>
      <c r="Y11" s="14"/>
      <c r="Z11" s="14"/>
      <c r="AA11" s="9"/>
      <c r="AB11" s="9"/>
      <c r="AC11" s="9"/>
      <c r="AD11" s="9"/>
      <c r="AE11" s="9"/>
      <c r="AF11" s="6"/>
      <c r="AK11" s="13"/>
      <c r="AL11" s="13"/>
      <c r="AM11" s="13"/>
      <c r="AN11" s="13"/>
      <c r="AO11" s="13"/>
      <c r="AP11" s="13"/>
      <c r="AQ11" s="13"/>
      <c r="AR11" s="13"/>
      <c r="AS11" s="12"/>
      <c r="AU11" s="9"/>
      <c r="AV11" s="12"/>
      <c r="AW11" s="12">
        <v>999</v>
      </c>
      <c r="AX11" s="9">
        <v>0</v>
      </c>
      <c r="AY11" s="9">
        <v>65</v>
      </c>
      <c r="AZ11" s="9">
        <v>50</v>
      </c>
      <c r="BA11" s="12">
        <v>10</v>
      </c>
      <c r="BB11" s="53" t="s">
        <v>83</v>
      </c>
      <c r="BC11" s="37" t="str">
        <f t="shared" ref="BC11" si="12">"20"&amp;MID(BM11,SEARCH("#",SUBSTITUTE(BM11,"/","#",2))+1,2) &amp; IF(SEARCH("/",BM11)=2,"0"&amp;MID(BM11,1,1),MID(BM11,1,2)) &amp; IF(SEARCH("#",SUBSTITUTE(BM11,"/","#",2))-SEARCH("/*/",BM11)=2,"0"&amp;MID(BM11,SEARCH("/*/",BM11)+1,1),MID(BM11,SEARCH("/*/",BM11)+1,2))</f>
        <v>20230602</v>
      </c>
      <c r="BD11" s="52" t="str">
        <f t="shared" ref="BD11" si="13">CONCATENATE(TEXT(ROUNDDOWN(ABS(BF11),0),"0"),"° ",TEXT(ROUNDDOWN(ABS((BF11-ROUNDDOWN(BF11,0))*60),0),"00"),"' ",TEXT(TRUNC((ABS((BF11-ROUNDDOWN(BF11,0))*60)-ROUNDDOWN(ABS((BF11-ROUNDDOWN(BF11,0))*60),0))*60,2),"00.00"),"""",IF(BF11&lt;0," W"," E"))</f>
        <v>11° 03' 43.48" E</v>
      </c>
      <c r="BE11" s="52" t="str">
        <f t="shared" ref="BE11" si="14">CONCATENATE(TEXT(ROUNDDOWN(ABS(BG11),0),"00"),"° ",TEXT(ROUNDDOWN(ABS((BG11-ROUNDDOWN(BG11,0))*60),0),"00"),"' ",TEXT(TRUNC((ABS((BG11-ROUNDDOWN(BG11,0))*60)-ROUNDDOWN(ABS((BG11-ROUNDDOWN(BG11,0))*60),0))*60,2),"00.00"),"""",IF(BG11&lt;0," S"," N"))</f>
        <v>47° 26' 31.27" N</v>
      </c>
      <c r="BF11" s="69">
        <f t="shared" ref="BF11" si="15">IF(BB11="","",VALUE(MID(BB11,FIND("lon",BB11)+3,FIND("prec",BB11)-FIND("lon",BB11)-3  )))</f>
        <v>11.06208</v>
      </c>
      <c r="BG11" s="69">
        <f t="shared" ref="BG11" si="16">IF(BB11="","",VALUE(MID(BB11,FIND("lat",BB11)+3,FIND("lon",BB11)-FIND("lat",BB11)-3  )))</f>
        <v>47.442019999999999</v>
      </c>
      <c r="BH11" s="38">
        <f t="shared" ref="BH11" si="17">IF(BB11="","",VALUE(MID(BB11,FIND("prec",BB11)+4,FIND("elev",BB11)-FIND("prec",BB11)-6 )))</f>
        <v>3.8</v>
      </c>
      <c r="BI11" s="74">
        <f t="shared" ref="BI11" si="18">IF(BB11="","",VALUE(MID(BB11,FIND("elev",BB11)+4,FIND("m exp",BB11)-FIND("elev",BB11)-4 )))</f>
        <v>1693.4</v>
      </c>
      <c r="BJ11" s="49">
        <v>15</v>
      </c>
      <c r="BK11" s="39">
        <f t="shared" ref="BK11" si="19">IF(BB11="","",VALUE(MID(BB11,FIND("exp",BB11)+4,FIND("° inc",BB11)-FIND("exp",BB11)-4 )))</f>
        <v>89</v>
      </c>
      <c r="BL11" s="39">
        <f t="shared" ref="BL11" si="20">IF(BB11="","",VALUE(MID(BB11,FIND("inc",BB11)+5,2)) )</f>
        <v>45</v>
      </c>
      <c r="BM11" s="50" t="str">
        <f t="shared" ref="BM11" si="21">IF(BB11="","",TRIM(MID(BB11,FIND("date",BB11)+5,FIND("time",BB11)-FIND("date",BB11)-5)))</f>
        <v>6/2/23</v>
      </c>
      <c r="BN11" s="51" t="str">
        <f t="shared" ref="BN11" si="22">IF(BB11="","",TRIM(MID(BB11,FIND("time",BB11)+5,5)))</f>
        <v>09:43</v>
      </c>
      <c r="BO11" s="8" t="s">
        <v>254</v>
      </c>
    </row>
    <row r="12" spans="1:70" x14ac:dyDescent="0.35">
      <c r="A12" s="1" t="str">
        <f t="shared" si="11"/>
        <v>M</v>
      </c>
      <c r="B12" s="48">
        <v>35002</v>
      </c>
      <c r="C12" s="48"/>
      <c r="D12" s="48"/>
      <c r="E12" s="15">
        <v>1</v>
      </c>
      <c r="F12" s="15"/>
      <c r="G12" s="12" t="s">
        <v>74</v>
      </c>
      <c r="H12" s="9"/>
      <c r="I12" s="10" t="s">
        <v>973</v>
      </c>
      <c r="J12" s="12">
        <v>25</v>
      </c>
      <c r="K12" s="9">
        <v>-10</v>
      </c>
      <c r="L12" s="12" t="s">
        <v>70</v>
      </c>
      <c r="M12" s="12" t="s">
        <v>81</v>
      </c>
      <c r="N12" s="12" t="s">
        <v>76</v>
      </c>
      <c r="P12" s="12">
        <v>20</v>
      </c>
      <c r="Y12" s="14"/>
      <c r="Z12" s="14"/>
      <c r="AA12" s="9"/>
      <c r="AB12" s="9"/>
      <c r="AC12" s="9"/>
      <c r="AD12" s="9"/>
      <c r="AE12" s="9"/>
      <c r="AF12" s="6"/>
      <c r="AK12" s="13"/>
      <c r="AL12" s="13"/>
      <c r="AM12" s="13"/>
      <c r="AN12" s="13"/>
      <c r="AO12" s="13"/>
      <c r="AP12" s="13"/>
      <c r="AQ12" s="13"/>
      <c r="AR12" s="13"/>
      <c r="AS12" s="12" t="s">
        <v>84</v>
      </c>
      <c r="AU12" s="9"/>
      <c r="AV12" s="12"/>
      <c r="AW12" s="12">
        <v>999</v>
      </c>
      <c r="AX12" s="9">
        <v>0</v>
      </c>
      <c r="AY12" s="9">
        <v>65</v>
      </c>
      <c r="AZ12" s="9">
        <v>50</v>
      </c>
      <c r="BA12" s="12">
        <v>10</v>
      </c>
      <c r="BB12" s="53" t="s">
        <v>83</v>
      </c>
      <c r="BC12" s="37" t="str">
        <f t="shared" ref="BC12:BC13" si="23">"20"&amp;MID(BM12,SEARCH("#",SUBSTITUTE(BM12,"/","#",2))+1,2) &amp; IF(SEARCH("/",BM12)=2,"0"&amp;MID(BM12,1,1),MID(BM12,1,2)) &amp; IF(SEARCH("#",SUBSTITUTE(BM12,"/","#",2))-SEARCH("/*/",BM12)=2,"0"&amp;MID(BM12,SEARCH("/*/",BM12)+1,1),MID(BM12,SEARCH("/*/",BM12)+1,2))</f>
        <v>20230602</v>
      </c>
      <c r="BD12" s="52" t="str">
        <f t="shared" ref="BD12:BD13" si="24">CONCATENATE(TEXT(ROUNDDOWN(ABS(BF12),0),"0"),"° ",TEXT(ROUNDDOWN(ABS((BF12-ROUNDDOWN(BF12,0))*60),0),"00"),"' ",TEXT(TRUNC((ABS((BF12-ROUNDDOWN(BF12,0))*60)-ROUNDDOWN(ABS((BF12-ROUNDDOWN(BF12,0))*60),0))*60,2),"00.00"),"""",IF(BF12&lt;0," W"," E"))</f>
        <v>11° 03' 43.48" E</v>
      </c>
      <c r="BE12" s="52" t="str">
        <f t="shared" ref="BE12:BE13" si="25">CONCATENATE(TEXT(ROUNDDOWN(ABS(BG12),0),"00"),"° ",TEXT(ROUNDDOWN(ABS((BG12-ROUNDDOWN(BG12,0))*60),0),"00"),"' ",TEXT(TRUNC((ABS((BG12-ROUNDDOWN(BG12,0))*60)-ROUNDDOWN(ABS((BG12-ROUNDDOWN(BG12,0))*60),0))*60,2),"00.00"),"""",IF(BG12&lt;0," S"," N"))</f>
        <v>47° 26' 31.27" N</v>
      </c>
      <c r="BF12" s="69">
        <f t="shared" ref="BF12:BF13" si="26">IF(BB12="","",VALUE(MID(BB12,FIND("lon",BB12)+3,FIND("prec",BB12)-FIND("lon",BB12)-3  )))</f>
        <v>11.06208</v>
      </c>
      <c r="BG12" s="69">
        <f t="shared" ref="BG12:BG13" si="27">IF(BB12="","",VALUE(MID(BB12,FIND("lat",BB12)+3,FIND("lon",BB12)-FIND("lat",BB12)-3  )))</f>
        <v>47.442019999999999</v>
      </c>
      <c r="BH12" s="38">
        <f t="shared" ref="BH12:BH13" si="28">IF(BB12="","",VALUE(MID(BB12,FIND("prec",BB12)+4,FIND("elev",BB12)-FIND("prec",BB12)-6 )))</f>
        <v>3.8</v>
      </c>
      <c r="BI12" s="74">
        <f t="shared" ref="BI12:BI13" si="29">IF(BB12="","",VALUE(MID(BB12,FIND("elev",BB12)+4,FIND("m exp",BB12)-FIND("elev",BB12)-4 )))</f>
        <v>1693.4</v>
      </c>
      <c r="BJ12" s="49">
        <v>15</v>
      </c>
      <c r="BK12" s="39">
        <f t="shared" ref="BK12:BK13" si="30">IF(BB12="","",VALUE(MID(BB12,FIND("exp",BB12)+4,FIND("° inc",BB12)-FIND("exp",BB12)-4 )))</f>
        <v>89</v>
      </c>
      <c r="BL12" s="39">
        <f t="shared" ref="BL12:BL13" si="31">IF(BB12="","",VALUE(MID(BB12,FIND("inc",BB12)+5,2)) )</f>
        <v>45</v>
      </c>
      <c r="BM12" s="50" t="str">
        <f t="shared" ref="BM12:BM13" si="32">IF(BB12="","",TRIM(MID(BB12,FIND("date",BB12)+5,FIND("time",BB12)-FIND("date",BB12)-5)))</f>
        <v>6/2/23</v>
      </c>
      <c r="BN12" s="51" t="str">
        <f t="shared" ref="BN12:BN13" si="33">IF(BB12="","",TRIM(MID(BB12,FIND("time",BB12)+5,5)))</f>
        <v>09:43</v>
      </c>
      <c r="BO12" s="8" t="s">
        <v>254</v>
      </c>
    </row>
    <row r="13" spans="1:70" x14ac:dyDescent="0.35">
      <c r="A13" s="1" t="str">
        <f t="shared" si="11"/>
        <v>M</v>
      </c>
      <c r="B13" s="48">
        <v>35003</v>
      </c>
      <c r="C13" s="48"/>
      <c r="D13" s="48"/>
      <c r="E13" s="15">
        <v>1</v>
      </c>
      <c r="F13" s="15"/>
      <c r="G13" s="12" t="s">
        <v>73</v>
      </c>
      <c r="H13" s="9"/>
      <c r="I13" s="10" t="s">
        <v>973</v>
      </c>
      <c r="J13" s="12">
        <v>120</v>
      </c>
      <c r="K13" s="9">
        <v>-10</v>
      </c>
      <c r="L13" s="12" t="s">
        <v>70</v>
      </c>
      <c r="M13" s="12" t="s">
        <v>81</v>
      </c>
      <c r="N13" s="12" t="s">
        <v>76</v>
      </c>
      <c r="P13" s="12">
        <v>20</v>
      </c>
      <c r="Y13" s="14"/>
      <c r="Z13" s="14"/>
      <c r="AA13" s="9"/>
      <c r="AB13" s="9"/>
      <c r="AC13" s="9"/>
      <c r="AD13" s="9"/>
      <c r="AE13" s="9"/>
      <c r="AF13" s="6"/>
      <c r="AK13" s="13"/>
      <c r="AL13" s="13"/>
      <c r="AM13" s="13"/>
      <c r="AN13" s="13"/>
      <c r="AO13" s="13"/>
      <c r="AP13" s="13"/>
      <c r="AQ13" s="13"/>
      <c r="AR13" s="13"/>
      <c r="AS13" s="12"/>
      <c r="AU13" s="9"/>
      <c r="AV13" s="12"/>
      <c r="AW13" s="12">
        <v>999</v>
      </c>
      <c r="AX13" s="9">
        <v>0</v>
      </c>
      <c r="AY13" s="9">
        <v>65</v>
      </c>
      <c r="AZ13" s="9">
        <v>50</v>
      </c>
      <c r="BA13" s="12">
        <v>10</v>
      </c>
      <c r="BB13" s="53" t="s">
        <v>83</v>
      </c>
      <c r="BC13" s="37" t="str">
        <f t="shared" si="23"/>
        <v>20230602</v>
      </c>
      <c r="BD13" s="52" t="str">
        <f t="shared" si="24"/>
        <v>11° 03' 43.48" E</v>
      </c>
      <c r="BE13" s="52" t="str">
        <f t="shared" si="25"/>
        <v>47° 26' 31.27" N</v>
      </c>
      <c r="BF13" s="69">
        <f t="shared" si="26"/>
        <v>11.06208</v>
      </c>
      <c r="BG13" s="69">
        <f t="shared" si="27"/>
        <v>47.442019999999999</v>
      </c>
      <c r="BH13" s="38">
        <f t="shared" si="28"/>
        <v>3.8</v>
      </c>
      <c r="BI13" s="74">
        <f t="shared" si="29"/>
        <v>1693.4</v>
      </c>
      <c r="BJ13" s="49">
        <v>15</v>
      </c>
      <c r="BK13" s="39">
        <f t="shared" si="30"/>
        <v>89</v>
      </c>
      <c r="BL13" s="39">
        <f t="shared" si="31"/>
        <v>45</v>
      </c>
      <c r="BM13" s="50" t="str">
        <f t="shared" si="32"/>
        <v>6/2/23</v>
      </c>
      <c r="BN13" s="51" t="str">
        <f t="shared" si="33"/>
        <v>09:43</v>
      </c>
      <c r="BO13" s="8" t="s">
        <v>254</v>
      </c>
    </row>
    <row r="14" spans="1:70" x14ac:dyDescent="0.35">
      <c r="A14" s="1" t="str">
        <f t="shared" si="11"/>
        <v>M</v>
      </c>
      <c r="B14" s="48">
        <v>35004</v>
      </c>
      <c r="C14" s="48"/>
      <c r="D14" s="48"/>
      <c r="E14" s="15">
        <v>1</v>
      </c>
      <c r="F14" s="15"/>
      <c r="G14" s="12" t="s">
        <v>85</v>
      </c>
      <c r="H14" s="9"/>
      <c r="I14" s="10" t="s">
        <v>973</v>
      </c>
      <c r="J14" s="12">
        <v>120</v>
      </c>
      <c r="K14" s="9">
        <v>-15</v>
      </c>
      <c r="L14" s="12" t="s">
        <v>70</v>
      </c>
      <c r="M14" s="12" t="s">
        <v>86</v>
      </c>
      <c r="N14" s="12" t="s">
        <v>76</v>
      </c>
      <c r="P14" s="12">
        <v>25</v>
      </c>
      <c r="Y14" s="14"/>
      <c r="Z14" s="14"/>
      <c r="AA14" s="9"/>
      <c r="AB14" s="9"/>
      <c r="AC14" s="9"/>
      <c r="AD14" s="9"/>
      <c r="AE14" s="9"/>
      <c r="AF14" s="6"/>
      <c r="AK14" s="13"/>
      <c r="AL14" s="13"/>
      <c r="AM14" s="13"/>
      <c r="AN14" s="13"/>
      <c r="AO14" s="13"/>
      <c r="AP14" s="13"/>
      <c r="AQ14" s="13"/>
      <c r="AR14" s="13"/>
      <c r="AS14" s="12" t="s">
        <v>87</v>
      </c>
      <c r="AU14" s="9"/>
      <c r="AV14" s="12"/>
      <c r="AW14" s="12">
        <v>999</v>
      </c>
      <c r="AX14" s="9">
        <v>0</v>
      </c>
      <c r="AY14" s="9">
        <v>70</v>
      </c>
      <c r="AZ14" s="9">
        <v>50</v>
      </c>
      <c r="BA14" s="12">
        <v>10</v>
      </c>
      <c r="BB14" s="53" t="s">
        <v>88</v>
      </c>
      <c r="BC14" s="37" t="str">
        <f t="shared" ref="BC14" si="34">"20"&amp;MID(BM14,SEARCH("#",SUBSTITUTE(BM14,"/","#",2))+1,2) &amp; IF(SEARCH("/",BM14)=2,"0"&amp;MID(BM14,1,1),MID(BM14,1,2)) &amp; IF(SEARCH("#",SUBSTITUTE(BM14,"/","#",2))-SEARCH("/*/",BM14)=2,"0"&amp;MID(BM14,SEARCH("/*/",BM14)+1,1),MID(BM14,SEARCH("/*/",BM14)+1,2))</f>
        <v>20230602</v>
      </c>
      <c r="BD14" s="52" t="str">
        <f t="shared" ref="BD14" si="35">CONCATENATE(TEXT(ROUNDDOWN(ABS(BF14),0),"0"),"° ",TEXT(ROUNDDOWN(ABS((BF14-ROUNDDOWN(BF14,0))*60),0),"00"),"' ",TEXT(TRUNC((ABS((BF14-ROUNDDOWN(BF14,0))*60)-ROUNDDOWN(ABS((BF14-ROUNDDOWN(BF14,0))*60),0))*60,2),"00.00"),"""",IF(BF14&lt;0," W"," E"))</f>
        <v>11° 03' 42.08" E</v>
      </c>
      <c r="BE14" s="52" t="str">
        <f t="shared" ref="BE14" si="36">CONCATENATE(TEXT(ROUNDDOWN(ABS(BG14),0),"00"),"° ",TEXT(ROUNDDOWN(ABS((BG14-ROUNDDOWN(BG14,0))*60),0),"00"),"' ",TEXT(TRUNC((ABS((BG14-ROUNDDOWN(BG14,0))*60)-ROUNDDOWN(ABS((BG14-ROUNDDOWN(BG14,0))*60),0))*60,2),"00.00"),"""",IF(BG14&lt;0," S"," N"))</f>
        <v>47° 26' 30.29" N</v>
      </c>
      <c r="BF14" s="69">
        <f t="shared" ref="BF14" si="37">IF(BB14="","",VALUE(MID(BB14,FIND("lon",BB14)+3,FIND("prec",BB14)-FIND("lon",BB14)-3  )))</f>
        <v>11.06169</v>
      </c>
      <c r="BG14" s="69">
        <f t="shared" ref="BG14" si="38">IF(BB14="","",VALUE(MID(BB14,FIND("lat",BB14)+3,FIND("lon",BB14)-FIND("lat",BB14)-3  )))</f>
        <v>47.441749999999999</v>
      </c>
      <c r="BH14" s="38">
        <f t="shared" ref="BH14" si="39">IF(BB14="","",VALUE(MID(BB14,FIND("prec",BB14)+4,FIND("elev",BB14)-FIND("prec",BB14)-6 )))</f>
        <v>4.5999999999999996</v>
      </c>
      <c r="BI14" s="74">
        <f t="shared" ref="BI14" si="40">IF(BB14="","",VALUE(MID(BB14,FIND("elev",BB14)+4,FIND("m exp",BB14)-FIND("elev",BB14)-4 )))</f>
        <v>1707.8</v>
      </c>
      <c r="BJ14" s="49">
        <v>15</v>
      </c>
      <c r="BK14" s="39">
        <f t="shared" ref="BK14" si="41">IF(BB14="","",VALUE(MID(BB14,FIND("exp",BB14)+4,FIND("° inc",BB14)-FIND("exp",BB14)-4 )))</f>
        <v>67</v>
      </c>
      <c r="BL14" s="39">
        <f t="shared" ref="BL14" si="42">IF(BB14="","",VALUE(MID(BB14,FIND("inc",BB14)+5,2)) )</f>
        <v>53</v>
      </c>
      <c r="BM14" s="50" t="str">
        <f t="shared" ref="BM14" si="43">IF(BB14="","",TRIM(MID(BB14,FIND("date",BB14)+5,FIND("time",BB14)-FIND("date",BB14)-5)))</f>
        <v>6/2/23</v>
      </c>
      <c r="BN14" s="51" t="str">
        <f t="shared" ref="BN14" si="44">IF(BB14="","",TRIM(MID(BB14,FIND("time",BB14)+5,5)))</f>
        <v>10:03</v>
      </c>
      <c r="BO14" s="8" t="s">
        <v>254</v>
      </c>
    </row>
    <row r="15" spans="1:70" x14ac:dyDescent="0.35">
      <c r="A15" s="1" t="str">
        <f t="shared" si="11"/>
        <v/>
      </c>
      <c r="B15" s="47" t="s">
        <v>948</v>
      </c>
      <c r="C15" s="47"/>
      <c r="D15" s="47"/>
      <c r="E15" s="15"/>
      <c r="F15" s="15"/>
      <c r="G15" s="12"/>
      <c r="I15" s="10"/>
      <c r="J15" s="12"/>
      <c r="K15" s="9"/>
      <c r="L15" s="12"/>
      <c r="M15" s="12"/>
      <c r="N15" s="12"/>
      <c r="P15" s="12"/>
      <c r="Y15" s="14"/>
      <c r="Z15" s="14"/>
      <c r="AA15" s="9"/>
      <c r="AB15" s="9"/>
      <c r="AC15" s="9"/>
      <c r="AD15" s="9"/>
      <c r="AE15" s="9"/>
      <c r="AF15" s="6"/>
      <c r="AK15" s="13"/>
      <c r="AL15" s="13"/>
      <c r="AM15" s="13"/>
      <c r="AN15" s="13"/>
      <c r="AO15" s="13"/>
      <c r="AP15" s="13"/>
      <c r="AQ15" s="13"/>
      <c r="AR15" s="13"/>
      <c r="AS15" s="9"/>
      <c r="AU15" s="9"/>
      <c r="AV15" s="12"/>
      <c r="AW15" s="12"/>
      <c r="AX15" s="9"/>
      <c r="AY15" s="9"/>
      <c r="AZ15" s="9"/>
      <c r="BA15" s="12"/>
      <c r="BC15" s="32"/>
      <c r="BD15" s="32"/>
      <c r="BE15" s="33"/>
      <c r="BF15" s="71"/>
      <c r="BJ15" s="34"/>
      <c r="BK15" s="8"/>
      <c r="BL15" s="8"/>
      <c r="BQ15"/>
      <c r="BR15"/>
    </row>
    <row r="16" spans="1:70" x14ac:dyDescent="0.35">
      <c r="A16" s="1" t="str">
        <f t="shared" si="11"/>
        <v>M</v>
      </c>
      <c r="B16" s="48">
        <v>35005</v>
      </c>
      <c r="C16" s="48"/>
      <c r="D16" s="48"/>
      <c r="E16" s="15">
        <v>1</v>
      </c>
      <c r="F16" s="15"/>
      <c r="G16" s="12" t="s">
        <v>89</v>
      </c>
      <c r="H16" s="9"/>
      <c r="I16" s="10" t="s">
        <v>974</v>
      </c>
      <c r="J16" s="12">
        <v>1200</v>
      </c>
      <c r="K16" s="9">
        <v>-10</v>
      </c>
      <c r="L16" s="12" t="s">
        <v>64</v>
      </c>
      <c r="M16" s="12" t="s">
        <v>65</v>
      </c>
      <c r="N16" s="12" t="s">
        <v>63</v>
      </c>
      <c r="P16" s="12">
        <v>0</v>
      </c>
      <c r="Y16" s="14"/>
      <c r="Z16" s="14"/>
      <c r="AA16" s="9"/>
      <c r="AB16" s="9"/>
      <c r="AC16" s="9"/>
      <c r="AD16" s="9"/>
      <c r="AE16" s="9"/>
      <c r="AF16" s="6"/>
      <c r="AK16" s="13"/>
      <c r="AL16" s="13"/>
      <c r="AM16" s="13"/>
      <c r="AN16" s="13"/>
      <c r="AO16" s="13"/>
      <c r="AP16" s="13"/>
      <c r="AQ16" s="13"/>
      <c r="AR16" s="13"/>
      <c r="AS16" s="12" t="s">
        <v>91</v>
      </c>
      <c r="AU16" s="9"/>
      <c r="AV16" s="12"/>
      <c r="AW16" s="12">
        <v>999</v>
      </c>
      <c r="AX16" s="9">
        <v>0</v>
      </c>
      <c r="AY16" s="9">
        <v>50</v>
      </c>
      <c r="AZ16" s="9">
        <v>75</v>
      </c>
      <c r="BA16" s="12">
        <v>10</v>
      </c>
      <c r="BB16" s="53" t="s">
        <v>90</v>
      </c>
      <c r="BC16" s="37" t="str">
        <f t="shared" ref="BC16" si="45">"20"&amp;MID(BM16,SEARCH("#",SUBSTITUTE(BM16,"/","#",2))+1,2) &amp; IF(SEARCH("/",BM16)=2,"0"&amp;MID(BM16,1,1),MID(BM16,1,2)) &amp; IF(SEARCH("#",SUBSTITUTE(BM16,"/","#",2))-SEARCH("/*/",BM16)=2,"0"&amp;MID(BM16,SEARCH("/*/",BM16)+1,1),MID(BM16,SEARCH("/*/",BM16)+1,2))</f>
        <v>20230602</v>
      </c>
      <c r="BD16" s="52" t="str">
        <f t="shared" ref="BD16" si="46">CONCATENATE(TEXT(ROUNDDOWN(ABS(BF16),0),"0"),"° ",TEXT(ROUNDDOWN(ABS((BF16-ROUNDDOWN(BF16,0))*60),0),"00"),"' ",TEXT(TRUNC((ABS((BF16-ROUNDDOWN(BF16,0))*60)-ROUNDDOWN(ABS((BF16-ROUNDDOWN(BF16,0))*60),0))*60,2),"00.00"),"""",IF(BF16&lt;0," W"," E"))</f>
        <v>11° 03' 33.55" E</v>
      </c>
      <c r="BE16" s="52" t="str">
        <f t="shared" ref="BE16" si="47">CONCATENATE(TEXT(ROUNDDOWN(ABS(BG16),0),"00"),"° ",TEXT(ROUNDDOWN(ABS((BG16-ROUNDDOWN(BG16,0))*60),0),"00"),"' ",TEXT(TRUNC((ABS((BG16-ROUNDDOWN(BG16,0))*60)-ROUNDDOWN(ABS((BG16-ROUNDDOWN(BG16,0))*60),0))*60,2),"00.00"),"""",IF(BG16&lt;0," S"," N"))</f>
        <v>47° 26' 19.49" N</v>
      </c>
      <c r="BF16" s="69">
        <f t="shared" ref="BF16" si="48">IF(BB16="","",VALUE(MID(BB16,FIND("lon",BB16)+3,FIND("prec",BB16)-FIND("lon",BB16)-3  )))</f>
        <v>11.05932</v>
      </c>
      <c r="BG16" s="69">
        <f t="shared" ref="BG16" si="49">IF(BB16="","",VALUE(MID(BB16,FIND("lat",BB16)+3,FIND("lon",BB16)-FIND("lat",BB16)-3  )))</f>
        <v>47.438749999999999</v>
      </c>
      <c r="BH16" s="38">
        <f t="shared" ref="BH16" si="50">IF(BB16="","",VALUE(MID(BB16,FIND("prec",BB16)+4,FIND("elev",BB16)-FIND("prec",BB16)-6 )))</f>
        <v>4.4000000000000004</v>
      </c>
      <c r="BI16" s="74">
        <f t="shared" ref="BI16" si="51">IF(BB16="","",VALUE(MID(BB16,FIND("elev",BB16)+4,FIND("m exp",BB16)-FIND("elev",BB16)-4 )))</f>
        <v>1770.4</v>
      </c>
      <c r="BJ16" s="49">
        <v>15</v>
      </c>
      <c r="BK16" s="39">
        <f t="shared" ref="BK16" si="52">IF(BB16="","",VALUE(MID(BB16,FIND("exp",BB16)+4,FIND("° inc",BB16)-FIND("exp",BB16)-4 )))</f>
        <v>34</v>
      </c>
      <c r="BL16" s="39">
        <f t="shared" ref="BL16" si="53">IF(BB16="","",VALUE(MID(BB16,FIND("inc",BB16)+5,2)) )</f>
        <v>48</v>
      </c>
      <c r="BM16" s="50" t="str">
        <f t="shared" ref="BM16" si="54">IF(BB16="","",TRIM(MID(BB16,FIND("date",BB16)+5,FIND("time",BB16)-FIND("date",BB16)-5)))</f>
        <v>6/2/23</v>
      </c>
      <c r="BN16" s="51" t="str">
        <f t="shared" ref="BN16" si="55">IF(BB16="","",TRIM(MID(BB16,FIND("time",BB16)+5,5)))</f>
        <v>10:41</v>
      </c>
      <c r="BO16" s="8" t="s">
        <v>254</v>
      </c>
    </row>
    <row r="17" spans="1:70" x14ac:dyDescent="0.35">
      <c r="A17" s="1" t="str">
        <f t="shared" si="11"/>
        <v>M</v>
      </c>
      <c r="B17" s="48">
        <v>35006</v>
      </c>
      <c r="C17" s="48"/>
      <c r="D17" s="48"/>
      <c r="E17" s="15">
        <v>1</v>
      </c>
      <c r="F17" s="15"/>
      <c r="G17" s="12" t="s">
        <v>73</v>
      </c>
      <c r="H17" s="9"/>
      <c r="I17" s="10" t="s">
        <v>974</v>
      </c>
      <c r="J17" s="12">
        <v>120</v>
      </c>
      <c r="K17" s="9">
        <v>-10</v>
      </c>
      <c r="L17" s="12" t="s">
        <v>70</v>
      </c>
      <c r="M17" s="12" t="s">
        <v>86</v>
      </c>
      <c r="N17" s="12" t="s">
        <v>76</v>
      </c>
      <c r="P17" s="12">
        <v>25</v>
      </c>
      <c r="Y17" s="14"/>
      <c r="Z17" s="14"/>
      <c r="AA17" s="9"/>
      <c r="AB17" s="9"/>
      <c r="AC17" s="9"/>
      <c r="AD17" s="9"/>
      <c r="AE17" s="9"/>
      <c r="AF17" s="6"/>
      <c r="AK17" s="13"/>
      <c r="AL17" s="13"/>
      <c r="AM17" s="13"/>
      <c r="AN17" s="13"/>
      <c r="AO17" s="13"/>
      <c r="AP17" s="13"/>
      <c r="AQ17" s="13"/>
      <c r="AR17" s="13"/>
      <c r="AS17" s="12"/>
      <c r="AU17" s="9"/>
      <c r="AV17" s="12"/>
      <c r="AW17" s="12">
        <v>300</v>
      </c>
      <c r="AX17" s="9">
        <v>0</v>
      </c>
      <c r="AY17" s="9">
        <v>50</v>
      </c>
      <c r="AZ17" s="9">
        <v>75</v>
      </c>
      <c r="BA17" s="12">
        <v>10</v>
      </c>
      <c r="BB17" s="53" t="s">
        <v>92</v>
      </c>
      <c r="BC17" s="37" t="str">
        <f t="shared" ref="BC17" si="56">"20"&amp;MID(BM17,SEARCH("#",SUBSTITUTE(BM17,"/","#",2))+1,2) &amp; IF(SEARCH("/",BM17)=2,"0"&amp;MID(BM17,1,1),MID(BM17,1,2)) &amp; IF(SEARCH("#",SUBSTITUTE(BM17,"/","#",2))-SEARCH("/*/",BM17)=2,"0"&amp;MID(BM17,SEARCH("/*/",BM17)+1,1),MID(BM17,SEARCH("/*/",BM17)+1,2))</f>
        <v>20230602</v>
      </c>
      <c r="BD17" s="52" t="str">
        <f t="shared" ref="BD17" si="57">CONCATENATE(TEXT(ROUNDDOWN(ABS(BF17),0),"0"),"° ",TEXT(ROUNDDOWN(ABS((BF17-ROUNDDOWN(BF17,0))*60),0),"00"),"' ",TEXT(TRUNC((ABS((BF17-ROUNDDOWN(BF17,0))*60)-ROUNDDOWN(ABS((BF17-ROUNDDOWN(BF17,0))*60),0))*60,2),"00.00"),"""",IF(BF17&lt;0," W"," E"))</f>
        <v>11° 03' 33.40" E</v>
      </c>
      <c r="BE17" s="52" t="str">
        <f t="shared" ref="BE17" si="58">CONCATENATE(TEXT(ROUNDDOWN(ABS(BG17),0),"00"),"° ",TEXT(ROUNDDOWN(ABS((BG17-ROUNDDOWN(BG17,0))*60),0),"00"),"' ",TEXT(TRUNC((ABS((BG17-ROUNDDOWN(BG17,0))*60)-ROUNDDOWN(ABS((BG17-ROUNDDOWN(BG17,0))*60),0))*60,2),"00.00"),"""",IF(BG17&lt;0," S"," N"))</f>
        <v>47° 26' 19.71" N</v>
      </c>
      <c r="BF17" s="69">
        <f t="shared" ref="BF17" si="59">IF(BB17="","",VALUE(MID(BB17,FIND("lon",BB17)+3,FIND("prec",BB17)-FIND("lon",BB17)-3  )))</f>
        <v>11.059279999999999</v>
      </c>
      <c r="BG17" s="69">
        <f t="shared" ref="BG17" si="60">IF(BB17="","",VALUE(MID(BB17,FIND("lat",BB17)+3,FIND("lon",BB17)-FIND("lat",BB17)-3  )))</f>
        <v>47.438809999999997</v>
      </c>
      <c r="BH17" s="38">
        <f t="shared" ref="BH17" si="61">IF(BB17="","",VALUE(MID(BB17,FIND("prec",BB17)+4,FIND("elev",BB17)-FIND("prec",BB17)-6 )))</f>
        <v>8.4</v>
      </c>
      <c r="BI17" s="74">
        <f t="shared" ref="BI17" si="62">IF(BB17="","",VALUE(MID(BB17,FIND("elev",BB17)+4,FIND("m exp",BB17)-FIND("elev",BB17)-4 )))</f>
        <v>1768.7</v>
      </c>
      <c r="BJ17" s="49">
        <v>15</v>
      </c>
      <c r="BK17" s="39">
        <f t="shared" ref="BK17" si="63">IF(BB17="","",VALUE(MID(BB17,FIND("exp",BB17)+4,FIND("° inc",BB17)-FIND("exp",BB17)-4 )))</f>
        <v>48</v>
      </c>
      <c r="BL17" s="39">
        <f t="shared" ref="BL17" si="64">IF(BB17="","",VALUE(MID(BB17,FIND("inc",BB17)+5,2)) )</f>
        <v>43</v>
      </c>
      <c r="BM17" s="50" t="str">
        <f t="shared" ref="BM17" si="65">IF(BB17="","",TRIM(MID(BB17,FIND("date",BB17)+5,FIND("time",BB17)-FIND("date",BB17)-5)))</f>
        <v>6/2/23</v>
      </c>
      <c r="BN17" s="51" t="str">
        <f t="shared" ref="BN17" si="66">IF(BB17="","",TRIM(MID(BB17,FIND("time",BB17)+5,5)))</f>
        <v>11:04</v>
      </c>
      <c r="BO17" s="8" t="s">
        <v>254</v>
      </c>
    </row>
    <row r="18" spans="1:70" x14ac:dyDescent="0.35">
      <c r="A18" s="1" t="str">
        <f t="shared" si="11"/>
        <v>M</v>
      </c>
      <c r="B18" s="48">
        <v>35007</v>
      </c>
      <c r="C18" s="48"/>
      <c r="D18" s="48"/>
      <c r="E18" s="15">
        <v>1</v>
      </c>
      <c r="F18" s="15"/>
      <c r="G18" s="12" t="s">
        <v>71</v>
      </c>
      <c r="H18" s="9"/>
      <c r="I18" s="10" t="s">
        <v>974</v>
      </c>
      <c r="J18" s="12">
        <v>100</v>
      </c>
      <c r="K18" s="9">
        <v>-10</v>
      </c>
      <c r="L18" s="12" t="s">
        <v>70</v>
      </c>
      <c r="M18" s="12" t="s">
        <v>93</v>
      </c>
      <c r="N18" s="12" t="s">
        <v>76</v>
      </c>
      <c r="P18" s="12">
        <v>15</v>
      </c>
      <c r="Y18" s="14"/>
      <c r="Z18" s="14"/>
      <c r="AA18" s="9"/>
      <c r="AB18" s="9"/>
      <c r="AC18" s="9"/>
      <c r="AD18" s="9"/>
      <c r="AE18" s="9"/>
      <c r="AF18" s="6"/>
      <c r="AK18" s="13"/>
      <c r="AL18" s="13"/>
      <c r="AM18" s="13"/>
      <c r="AN18" s="13"/>
      <c r="AO18" s="13"/>
      <c r="AP18" s="13"/>
      <c r="AQ18" s="13"/>
      <c r="AR18" s="13"/>
      <c r="AS18" s="12" t="s">
        <v>94</v>
      </c>
      <c r="AU18" s="9"/>
      <c r="AV18" s="12"/>
      <c r="AW18" s="12">
        <v>300</v>
      </c>
      <c r="AX18" s="9">
        <v>0</v>
      </c>
      <c r="AY18" s="9">
        <v>50</v>
      </c>
      <c r="AZ18" s="9">
        <v>75</v>
      </c>
      <c r="BA18" s="12">
        <v>10</v>
      </c>
      <c r="BB18" s="53" t="s">
        <v>92</v>
      </c>
      <c r="BC18" s="37" t="str">
        <f t="shared" ref="BC18:BC19" si="67">"20"&amp;MID(BM18,SEARCH("#",SUBSTITUTE(BM18,"/","#",2))+1,2) &amp; IF(SEARCH("/",BM18)=2,"0"&amp;MID(BM18,1,1),MID(BM18,1,2)) &amp; IF(SEARCH("#",SUBSTITUTE(BM18,"/","#",2))-SEARCH("/*/",BM18)=2,"0"&amp;MID(BM18,SEARCH("/*/",BM18)+1,1),MID(BM18,SEARCH("/*/",BM18)+1,2))</f>
        <v>20230602</v>
      </c>
      <c r="BD18" s="52" t="str">
        <f t="shared" ref="BD18:BD19" si="68">CONCATENATE(TEXT(ROUNDDOWN(ABS(BF18),0),"0"),"° ",TEXT(ROUNDDOWN(ABS((BF18-ROUNDDOWN(BF18,0))*60),0),"00"),"' ",TEXT(TRUNC((ABS((BF18-ROUNDDOWN(BF18,0))*60)-ROUNDDOWN(ABS((BF18-ROUNDDOWN(BF18,0))*60),0))*60,2),"00.00"),"""",IF(BF18&lt;0," W"," E"))</f>
        <v>11° 03' 33.40" E</v>
      </c>
      <c r="BE18" s="52" t="str">
        <f t="shared" ref="BE18:BE19" si="69">CONCATENATE(TEXT(ROUNDDOWN(ABS(BG18),0),"00"),"° ",TEXT(ROUNDDOWN(ABS((BG18-ROUNDDOWN(BG18,0))*60),0),"00"),"' ",TEXT(TRUNC((ABS((BG18-ROUNDDOWN(BG18,0))*60)-ROUNDDOWN(ABS((BG18-ROUNDDOWN(BG18,0))*60),0))*60,2),"00.00"),"""",IF(BG18&lt;0," S"," N"))</f>
        <v>47° 26' 19.71" N</v>
      </c>
      <c r="BF18" s="69">
        <f t="shared" ref="BF18:BF19" si="70">IF(BB18="","",VALUE(MID(BB18,FIND("lon",BB18)+3,FIND("prec",BB18)-FIND("lon",BB18)-3  )))</f>
        <v>11.059279999999999</v>
      </c>
      <c r="BG18" s="69">
        <f t="shared" ref="BG18:BG19" si="71">IF(BB18="","",VALUE(MID(BB18,FIND("lat",BB18)+3,FIND("lon",BB18)-FIND("lat",BB18)-3  )))</f>
        <v>47.438809999999997</v>
      </c>
      <c r="BH18" s="38">
        <f t="shared" ref="BH18:BH19" si="72">IF(BB18="","",VALUE(MID(BB18,FIND("prec",BB18)+4,FIND("elev",BB18)-FIND("prec",BB18)-6 )))</f>
        <v>8.4</v>
      </c>
      <c r="BI18" s="74">
        <f t="shared" ref="BI18:BI19" si="73">IF(BB18="","",VALUE(MID(BB18,FIND("elev",BB18)+4,FIND("m exp",BB18)-FIND("elev",BB18)-4 )))</f>
        <v>1768.7</v>
      </c>
      <c r="BJ18" s="49">
        <v>15</v>
      </c>
      <c r="BK18" s="39">
        <f t="shared" ref="BK18:BK19" si="74">IF(BB18="","",VALUE(MID(BB18,FIND("exp",BB18)+4,FIND("° inc",BB18)-FIND("exp",BB18)-4 )))</f>
        <v>48</v>
      </c>
      <c r="BL18" s="39">
        <f t="shared" ref="BL18:BL19" si="75">IF(BB18="","",VALUE(MID(BB18,FIND("inc",BB18)+5,2)) )</f>
        <v>43</v>
      </c>
      <c r="BM18" s="50" t="str">
        <f t="shared" ref="BM18:BM19" si="76">IF(BB18="","",TRIM(MID(BB18,FIND("date",BB18)+5,FIND("time",BB18)-FIND("date",BB18)-5)))</f>
        <v>6/2/23</v>
      </c>
      <c r="BN18" s="51" t="str">
        <f t="shared" ref="BN18:BN19" si="77">IF(BB18="","",TRIM(MID(BB18,FIND("time",BB18)+5,5)))</f>
        <v>11:04</v>
      </c>
      <c r="BO18" s="8" t="s">
        <v>254</v>
      </c>
    </row>
    <row r="19" spans="1:70" x14ac:dyDescent="0.35">
      <c r="A19" s="1" t="str">
        <f t="shared" si="11"/>
        <v>M</v>
      </c>
      <c r="B19" s="48">
        <v>35008</v>
      </c>
      <c r="C19" s="48"/>
      <c r="D19" s="48"/>
      <c r="E19" s="15">
        <v>1</v>
      </c>
      <c r="F19" s="15"/>
      <c r="G19" s="12" t="s">
        <v>73</v>
      </c>
      <c r="H19" s="9"/>
      <c r="I19" s="10" t="s">
        <v>974</v>
      </c>
      <c r="J19" s="12">
        <v>120</v>
      </c>
      <c r="K19" s="9">
        <v>-10</v>
      </c>
      <c r="L19" s="12" t="s">
        <v>70</v>
      </c>
      <c r="M19" s="12" t="s">
        <v>86</v>
      </c>
      <c r="N19" s="12" t="s">
        <v>76</v>
      </c>
      <c r="P19" s="12">
        <v>25</v>
      </c>
      <c r="Y19" s="14"/>
      <c r="Z19" s="14"/>
      <c r="AA19" s="9"/>
      <c r="AB19" s="9"/>
      <c r="AC19" s="9"/>
      <c r="AD19" s="9"/>
      <c r="AE19" s="9"/>
      <c r="AF19" s="6"/>
      <c r="AK19" s="13"/>
      <c r="AL19" s="13"/>
      <c r="AM19" s="13"/>
      <c r="AN19" s="13"/>
      <c r="AO19" s="13"/>
      <c r="AP19" s="13"/>
      <c r="AQ19" s="13"/>
      <c r="AR19" s="13"/>
      <c r="AS19" s="12"/>
      <c r="AU19" s="9"/>
      <c r="AV19" s="12"/>
      <c r="AW19" s="12">
        <v>300</v>
      </c>
      <c r="AX19" s="9">
        <v>0</v>
      </c>
      <c r="AY19" s="9">
        <v>50</v>
      </c>
      <c r="AZ19" s="9">
        <v>75</v>
      </c>
      <c r="BA19" s="12">
        <v>10</v>
      </c>
      <c r="BB19" s="53" t="s">
        <v>92</v>
      </c>
      <c r="BC19" s="37" t="str">
        <f t="shared" si="67"/>
        <v>20230602</v>
      </c>
      <c r="BD19" s="52" t="str">
        <f t="shared" si="68"/>
        <v>11° 03' 33.40" E</v>
      </c>
      <c r="BE19" s="52" t="str">
        <f t="shared" si="69"/>
        <v>47° 26' 19.71" N</v>
      </c>
      <c r="BF19" s="69">
        <f t="shared" si="70"/>
        <v>11.059279999999999</v>
      </c>
      <c r="BG19" s="69">
        <f t="shared" si="71"/>
        <v>47.438809999999997</v>
      </c>
      <c r="BH19" s="38">
        <f t="shared" si="72"/>
        <v>8.4</v>
      </c>
      <c r="BI19" s="74">
        <f t="shared" si="73"/>
        <v>1768.7</v>
      </c>
      <c r="BJ19" s="49">
        <v>15</v>
      </c>
      <c r="BK19" s="39">
        <f t="shared" si="74"/>
        <v>48</v>
      </c>
      <c r="BL19" s="39">
        <f t="shared" si="75"/>
        <v>43</v>
      </c>
      <c r="BM19" s="50" t="str">
        <f t="shared" si="76"/>
        <v>6/2/23</v>
      </c>
      <c r="BN19" s="51" t="str">
        <f t="shared" si="77"/>
        <v>11:04</v>
      </c>
      <c r="BO19" s="8" t="s">
        <v>254</v>
      </c>
    </row>
    <row r="20" spans="1:70" x14ac:dyDescent="0.35">
      <c r="A20" s="1" t="str">
        <f t="shared" si="11"/>
        <v>M</v>
      </c>
      <c r="B20" s="48">
        <v>35009</v>
      </c>
      <c r="C20" s="48"/>
      <c r="D20" s="48"/>
      <c r="E20" s="15">
        <v>1</v>
      </c>
      <c r="F20" s="15"/>
      <c r="G20" s="12" t="s">
        <v>77</v>
      </c>
      <c r="H20" s="9"/>
      <c r="I20" s="10" t="s">
        <v>974</v>
      </c>
      <c r="J20" s="12">
        <v>140</v>
      </c>
      <c r="K20" s="9">
        <v>-5</v>
      </c>
      <c r="L20" s="12" t="s">
        <v>70</v>
      </c>
      <c r="M20" s="12" t="s">
        <v>86</v>
      </c>
      <c r="N20" s="12" t="s">
        <v>76</v>
      </c>
      <c r="P20" s="12">
        <v>30</v>
      </c>
      <c r="Y20" s="14"/>
      <c r="Z20" s="14"/>
      <c r="AA20" s="9"/>
      <c r="AB20" s="9"/>
      <c r="AC20" s="9"/>
      <c r="AD20" s="9"/>
      <c r="AE20" s="9"/>
      <c r="AF20" s="6"/>
      <c r="AK20" s="13"/>
      <c r="AL20" s="13"/>
      <c r="AM20" s="13"/>
      <c r="AN20" s="13"/>
      <c r="AO20" s="13"/>
      <c r="AP20" s="13"/>
      <c r="AQ20" s="13"/>
      <c r="AR20" s="13"/>
      <c r="AS20" s="12" t="s">
        <v>95</v>
      </c>
      <c r="AU20" s="9"/>
      <c r="AV20" s="12"/>
      <c r="AW20" s="12">
        <v>300</v>
      </c>
      <c r="AX20" s="9">
        <v>0</v>
      </c>
      <c r="AY20" s="9">
        <v>50</v>
      </c>
      <c r="AZ20" s="9">
        <v>75</v>
      </c>
      <c r="BA20" s="12">
        <v>10</v>
      </c>
      <c r="BB20" s="53" t="s">
        <v>92</v>
      </c>
      <c r="BC20" s="37" t="str">
        <f t="shared" ref="BC20:BC21" si="78">"20"&amp;MID(BM20,SEARCH("#",SUBSTITUTE(BM20,"/","#",2))+1,2) &amp; IF(SEARCH("/",BM20)=2,"0"&amp;MID(BM20,1,1),MID(BM20,1,2)) &amp; IF(SEARCH("#",SUBSTITUTE(BM20,"/","#",2))-SEARCH("/*/",BM20)=2,"0"&amp;MID(BM20,SEARCH("/*/",BM20)+1,1),MID(BM20,SEARCH("/*/",BM20)+1,2))</f>
        <v>20230602</v>
      </c>
      <c r="BD20" s="52" t="str">
        <f t="shared" ref="BD20:BD21" si="79">CONCATENATE(TEXT(ROUNDDOWN(ABS(BF20),0),"0"),"° ",TEXT(ROUNDDOWN(ABS((BF20-ROUNDDOWN(BF20,0))*60),0),"00"),"' ",TEXT(TRUNC((ABS((BF20-ROUNDDOWN(BF20,0))*60)-ROUNDDOWN(ABS((BF20-ROUNDDOWN(BF20,0))*60),0))*60,2),"00.00"),"""",IF(BF20&lt;0," W"," E"))</f>
        <v>11° 03' 33.40" E</v>
      </c>
      <c r="BE20" s="52" t="str">
        <f t="shared" ref="BE20:BE21" si="80">CONCATENATE(TEXT(ROUNDDOWN(ABS(BG20),0),"00"),"° ",TEXT(ROUNDDOWN(ABS((BG20-ROUNDDOWN(BG20,0))*60),0),"00"),"' ",TEXT(TRUNC((ABS((BG20-ROUNDDOWN(BG20,0))*60)-ROUNDDOWN(ABS((BG20-ROUNDDOWN(BG20,0))*60),0))*60,2),"00.00"),"""",IF(BG20&lt;0," S"," N"))</f>
        <v>47° 26' 19.71" N</v>
      </c>
      <c r="BF20" s="69">
        <f t="shared" ref="BF20:BF21" si="81">IF(BB20="","",VALUE(MID(BB20,FIND("lon",BB20)+3,FIND("prec",BB20)-FIND("lon",BB20)-3  )))</f>
        <v>11.059279999999999</v>
      </c>
      <c r="BG20" s="69">
        <f t="shared" ref="BG20:BG21" si="82">IF(BB20="","",VALUE(MID(BB20,FIND("lat",BB20)+3,FIND("lon",BB20)-FIND("lat",BB20)-3  )))</f>
        <v>47.438809999999997</v>
      </c>
      <c r="BH20" s="38">
        <f t="shared" ref="BH20:BH21" si="83">IF(BB20="","",VALUE(MID(BB20,FIND("prec",BB20)+4,FIND("elev",BB20)-FIND("prec",BB20)-6 )))</f>
        <v>8.4</v>
      </c>
      <c r="BI20" s="74">
        <f t="shared" ref="BI20:BI21" si="84">IF(BB20="","",VALUE(MID(BB20,FIND("elev",BB20)+4,FIND("m exp",BB20)-FIND("elev",BB20)-4 )))</f>
        <v>1768.7</v>
      </c>
      <c r="BJ20" s="49">
        <v>15</v>
      </c>
      <c r="BK20" s="39">
        <f t="shared" ref="BK20:BK21" si="85">IF(BB20="","",VALUE(MID(BB20,FIND("exp",BB20)+4,FIND("° inc",BB20)-FIND("exp",BB20)-4 )))</f>
        <v>48</v>
      </c>
      <c r="BL20" s="39">
        <f t="shared" ref="BL20:BL21" si="86">IF(BB20="","",VALUE(MID(BB20,FIND("inc",BB20)+5,2)) )</f>
        <v>43</v>
      </c>
      <c r="BM20" s="50" t="str">
        <f t="shared" ref="BM20:BM21" si="87">IF(BB20="","",TRIM(MID(BB20,FIND("date",BB20)+5,FIND("time",BB20)-FIND("date",BB20)-5)))</f>
        <v>6/2/23</v>
      </c>
      <c r="BN20" s="51" t="str">
        <f t="shared" ref="BN20:BN21" si="88">IF(BB20="","",TRIM(MID(BB20,FIND("time",BB20)+5,5)))</f>
        <v>11:04</v>
      </c>
      <c r="BO20" s="8" t="s">
        <v>254</v>
      </c>
    </row>
    <row r="21" spans="1:70" x14ac:dyDescent="0.35">
      <c r="A21" s="1" t="str">
        <f t="shared" si="11"/>
        <v>M</v>
      </c>
      <c r="B21" s="48">
        <v>35010</v>
      </c>
      <c r="C21" s="48"/>
      <c r="D21" s="48"/>
      <c r="E21" s="15">
        <v>1</v>
      </c>
      <c r="F21" s="15"/>
      <c r="G21" s="12" t="s">
        <v>73</v>
      </c>
      <c r="H21" s="9"/>
      <c r="I21" s="10" t="s">
        <v>974</v>
      </c>
      <c r="J21" s="12">
        <v>1000</v>
      </c>
      <c r="K21" s="9">
        <v>-5</v>
      </c>
      <c r="L21" s="12" t="s">
        <v>70</v>
      </c>
      <c r="M21" s="12" t="s">
        <v>86</v>
      </c>
      <c r="N21" s="12" t="s">
        <v>76</v>
      </c>
      <c r="P21" s="12">
        <v>20</v>
      </c>
      <c r="Y21" s="14"/>
      <c r="Z21" s="14"/>
      <c r="AA21" s="9"/>
      <c r="AB21" s="9"/>
      <c r="AC21" s="9"/>
      <c r="AD21" s="9"/>
      <c r="AE21" s="9"/>
      <c r="AF21" s="6"/>
      <c r="AK21" s="13"/>
      <c r="AL21" s="13"/>
      <c r="AM21" s="13"/>
      <c r="AN21" s="13"/>
      <c r="AO21" s="13"/>
      <c r="AP21" s="13"/>
      <c r="AQ21" s="13"/>
      <c r="AR21" s="13"/>
      <c r="AS21" s="12"/>
      <c r="AU21" s="9"/>
      <c r="AV21" s="12"/>
      <c r="AW21" s="12">
        <v>300</v>
      </c>
      <c r="AX21" s="9">
        <v>0</v>
      </c>
      <c r="AY21" s="9">
        <v>50</v>
      </c>
      <c r="AZ21" s="9">
        <v>75</v>
      </c>
      <c r="BA21" s="12">
        <v>10</v>
      </c>
      <c r="BB21" s="53" t="s">
        <v>92</v>
      </c>
      <c r="BC21" s="37" t="str">
        <f t="shared" si="78"/>
        <v>20230602</v>
      </c>
      <c r="BD21" s="52" t="str">
        <f t="shared" si="79"/>
        <v>11° 03' 33.40" E</v>
      </c>
      <c r="BE21" s="52" t="str">
        <f t="shared" si="80"/>
        <v>47° 26' 19.71" N</v>
      </c>
      <c r="BF21" s="69">
        <f t="shared" si="81"/>
        <v>11.059279999999999</v>
      </c>
      <c r="BG21" s="69">
        <f t="shared" si="82"/>
        <v>47.438809999999997</v>
      </c>
      <c r="BH21" s="38">
        <f t="shared" si="83"/>
        <v>8.4</v>
      </c>
      <c r="BI21" s="74">
        <f t="shared" si="84"/>
        <v>1768.7</v>
      </c>
      <c r="BJ21" s="49">
        <v>15</v>
      </c>
      <c r="BK21" s="39">
        <f t="shared" si="85"/>
        <v>48</v>
      </c>
      <c r="BL21" s="39">
        <f t="shared" si="86"/>
        <v>43</v>
      </c>
      <c r="BM21" s="50" t="str">
        <f t="shared" si="87"/>
        <v>6/2/23</v>
      </c>
      <c r="BN21" s="51" t="str">
        <f t="shared" si="88"/>
        <v>11:04</v>
      </c>
      <c r="BO21" s="8" t="s">
        <v>254</v>
      </c>
    </row>
    <row r="22" spans="1:70" x14ac:dyDescent="0.35">
      <c r="A22" s="1" t="str">
        <f t="shared" si="11"/>
        <v/>
      </c>
      <c r="B22" s="47" t="s">
        <v>949</v>
      </c>
      <c r="C22" s="47"/>
      <c r="D22" s="47"/>
      <c r="E22" s="15"/>
      <c r="F22" s="15"/>
      <c r="G22" s="12"/>
      <c r="I22" s="10"/>
      <c r="J22" s="12"/>
      <c r="K22" s="9"/>
      <c r="L22" s="12"/>
      <c r="M22" s="12"/>
      <c r="N22" s="12"/>
      <c r="P22" s="12"/>
      <c r="Y22" s="14"/>
      <c r="Z22" s="14"/>
      <c r="AA22" s="9"/>
      <c r="AB22" s="9"/>
      <c r="AC22" s="9"/>
      <c r="AD22" s="9"/>
      <c r="AE22" s="9"/>
      <c r="AF22" s="6"/>
      <c r="AK22" s="13"/>
      <c r="AL22" s="13"/>
      <c r="AM22" s="13"/>
      <c r="AN22" s="13"/>
      <c r="AO22" s="13"/>
      <c r="AP22" s="13"/>
      <c r="AQ22" s="13"/>
      <c r="AR22" s="13"/>
      <c r="AS22" s="9"/>
      <c r="AU22" s="9"/>
      <c r="AV22" s="12"/>
      <c r="AW22" s="12"/>
      <c r="AX22" s="9"/>
      <c r="AY22" s="9"/>
      <c r="AZ22" s="9"/>
      <c r="BA22" s="12"/>
      <c r="BC22" s="32"/>
      <c r="BD22" s="32"/>
      <c r="BE22" s="33"/>
      <c r="BF22" s="71"/>
      <c r="BJ22" s="34"/>
      <c r="BK22" s="8"/>
      <c r="BL22" s="8"/>
      <c r="BQ22"/>
      <c r="BR22"/>
    </row>
    <row r="23" spans="1:70" x14ac:dyDescent="0.35">
      <c r="A23" s="1" t="str">
        <f t="shared" si="11"/>
        <v>M</v>
      </c>
      <c r="B23" s="48">
        <v>35011</v>
      </c>
      <c r="C23" s="48"/>
      <c r="D23" s="48"/>
      <c r="E23" s="15">
        <v>1</v>
      </c>
      <c r="F23" s="15"/>
      <c r="G23" s="12" t="s">
        <v>89</v>
      </c>
      <c r="H23" s="9"/>
      <c r="I23" s="10" t="s">
        <v>975</v>
      </c>
      <c r="J23" s="12">
        <v>1400</v>
      </c>
      <c r="K23" s="9">
        <v>-5</v>
      </c>
      <c r="L23" s="12" t="s">
        <v>64</v>
      </c>
      <c r="M23" s="12" t="s">
        <v>65</v>
      </c>
      <c r="N23" s="12" t="s">
        <v>63</v>
      </c>
      <c r="P23" s="12">
        <v>0</v>
      </c>
      <c r="Y23" s="14"/>
      <c r="Z23" s="14"/>
      <c r="AA23" s="9"/>
      <c r="AB23" s="9"/>
      <c r="AC23" s="9"/>
      <c r="AD23" s="9"/>
      <c r="AE23" s="9"/>
      <c r="AF23" s="6"/>
      <c r="AK23" s="13"/>
      <c r="AL23" s="13"/>
      <c r="AM23" s="13"/>
      <c r="AN23" s="13"/>
      <c r="AO23" s="13"/>
      <c r="AP23" s="13"/>
      <c r="AQ23" s="13"/>
      <c r="AR23" s="13"/>
      <c r="AS23" s="12" t="s">
        <v>96</v>
      </c>
      <c r="AU23" s="9"/>
      <c r="AV23" s="12"/>
      <c r="AW23" s="12">
        <v>100</v>
      </c>
      <c r="AX23" s="9">
        <v>0</v>
      </c>
      <c r="AY23" s="9">
        <v>50</v>
      </c>
      <c r="AZ23" s="9">
        <v>75</v>
      </c>
      <c r="BA23" s="12">
        <v>10</v>
      </c>
      <c r="BB23" s="53" t="s">
        <v>97</v>
      </c>
      <c r="BC23" s="37" t="str">
        <f t="shared" ref="BC23" si="89">"20"&amp;MID(BM23,SEARCH("#",SUBSTITUTE(BM23,"/","#",2))+1,2) &amp; IF(SEARCH("/",BM23)=2,"0"&amp;MID(BM23,1,1),MID(BM23,1,2)) &amp; IF(SEARCH("#",SUBSTITUTE(BM23,"/","#",2))-SEARCH("/*/",BM23)=2,"0"&amp;MID(BM23,SEARCH("/*/",BM23)+1,1),MID(BM23,SEARCH("/*/",BM23)+1,2))</f>
        <v>20230602</v>
      </c>
      <c r="BD23" s="52" t="str">
        <f t="shared" ref="BD23" si="90">CONCATENATE(TEXT(ROUNDDOWN(ABS(BF23),0),"0"),"° ",TEXT(ROUNDDOWN(ABS((BF23-ROUNDDOWN(BF23,0))*60),0),"00"),"' ",TEXT(TRUNC((ABS((BF23-ROUNDDOWN(BF23,0))*60)-ROUNDDOWN(ABS((BF23-ROUNDDOWN(BF23,0))*60),0))*60,2),"00.00"),"""",IF(BF23&lt;0," W"," E"))</f>
        <v>11° 03' 35.35" E</v>
      </c>
      <c r="BE23" s="52" t="str">
        <f t="shared" ref="BE23" si="91">CONCATENATE(TEXT(ROUNDDOWN(ABS(BG23),0),"00"),"° ",TEXT(ROUNDDOWN(ABS((BG23-ROUNDDOWN(BG23,0))*60),0),"00"),"' ",TEXT(TRUNC((ABS((BG23-ROUNDDOWN(BG23,0))*60)-ROUNDDOWN(ABS((BG23-ROUNDDOWN(BG23,0))*60),0))*60,2),"00.00"),"""",IF(BG23&lt;0," S"," N"))</f>
        <v>47° 26' 03.15" N</v>
      </c>
      <c r="BF23" s="69">
        <f t="shared" ref="BF23" si="92">IF(BB23="","",VALUE(MID(BB23,FIND("lon",BB23)+3,FIND("prec",BB23)-FIND("lon",BB23)-3  )))</f>
        <v>11.05982</v>
      </c>
      <c r="BG23" s="69">
        <f t="shared" ref="BG23" si="93">IF(BB23="","",VALUE(MID(BB23,FIND("lat",BB23)+3,FIND("lon",BB23)-FIND("lat",BB23)-3  )))</f>
        <v>47.43421</v>
      </c>
      <c r="BH23" s="38">
        <f t="shared" ref="BH23" si="94">IF(BB23="","",VALUE(MID(BB23,FIND("prec",BB23)+4,FIND("elev",BB23)-FIND("prec",BB23)-6 )))</f>
        <v>4.2</v>
      </c>
      <c r="BI23" s="74">
        <f t="shared" ref="BI23" si="95">IF(BB23="","",VALUE(MID(BB23,FIND("elev",BB23)+4,FIND("m exp",BB23)-FIND("elev",BB23)-4 )))</f>
        <v>1846.4</v>
      </c>
      <c r="BJ23" s="49">
        <v>15</v>
      </c>
      <c r="BK23" s="39">
        <f t="shared" ref="BK23" si="96">IF(BB23="","",VALUE(MID(BB23,FIND("exp",BB23)+4,FIND("° inc",BB23)-FIND("exp",BB23)-4 )))</f>
        <v>83</v>
      </c>
      <c r="BL23" s="39">
        <f t="shared" ref="BL23" si="97">IF(BB23="","",VALUE(MID(BB23,FIND("inc",BB23)+5,2)) )</f>
        <v>43</v>
      </c>
      <c r="BM23" s="50" t="str">
        <f t="shared" ref="BM23" si="98">IF(BB23="","",TRIM(MID(BB23,FIND("date",BB23)+5,FIND("time",BB23)-FIND("date",BB23)-5)))</f>
        <v>6/2/23</v>
      </c>
      <c r="BN23" s="51" t="str">
        <f t="shared" ref="BN23" si="99">IF(BB23="","",TRIM(MID(BB23,FIND("time",BB23)+5,5)))</f>
        <v>11:52</v>
      </c>
      <c r="BO23" s="8" t="s">
        <v>254</v>
      </c>
    </row>
    <row r="24" spans="1:70" x14ac:dyDescent="0.35">
      <c r="A24" s="1" t="str">
        <f t="shared" si="11"/>
        <v>M</v>
      </c>
      <c r="B24" s="48">
        <v>35012</v>
      </c>
      <c r="C24" s="48"/>
      <c r="D24" s="48"/>
      <c r="E24" s="15">
        <v>1</v>
      </c>
      <c r="F24" s="15"/>
      <c r="G24" s="12" t="s">
        <v>89</v>
      </c>
      <c r="H24" s="9"/>
      <c r="I24" s="10" t="s">
        <v>975</v>
      </c>
      <c r="J24" s="12">
        <v>2500</v>
      </c>
      <c r="K24" s="9">
        <v>-5</v>
      </c>
      <c r="L24" s="12" t="s">
        <v>64</v>
      </c>
      <c r="M24" s="12" t="s">
        <v>65</v>
      </c>
      <c r="N24" s="12" t="s">
        <v>63</v>
      </c>
      <c r="P24" s="12">
        <v>0</v>
      </c>
      <c r="Y24" s="14"/>
      <c r="Z24" s="14"/>
      <c r="AA24" s="9"/>
      <c r="AB24" s="9"/>
      <c r="AC24" s="9"/>
      <c r="AD24" s="9"/>
      <c r="AE24" s="9"/>
      <c r="AF24" s="6"/>
      <c r="AK24" s="13"/>
      <c r="AL24" s="13"/>
      <c r="AM24" s="13"/>
      <c r="AN24" s="13"/>
      <c r="AO24" s="13"/>
      <c r="AP24" s="13"/>
      <c r="AQ24" s="13"/>
      <c r="AR24" s="13"/>
      <c r="AS24" s="12" t="s">
        <v>96</v>
      </c>
      <c r="AU24" s="9"/>
      <c r="AV24" s="12"/>
      <c r="AW24" s="12">
        <v>25</v>
      </c>
      <c r="AX24" s="9">
        <v>0</v>
      </c>
      <c r="AY24" s="9">
        <v>50</v>
      </c>
      <c r="AZ24" s="9">
        <v>75</v>
      </c>
      <c r="BA24" s="12">
        <v>10</v>
      </c>
      <c r="BB24" s="53" t="s">
        <v>98</v>
      </c>
      <c r="BC24" s="37" t="str">
        <f t="shared" ref="BC24" si="100">"20"&amp;MID(BM24,SEARCH("#",SUBSTITUTE(BM24,"/","#",2))+1,2) &amp; IF(SEARCH("/",BM24)=2,"0"&amp;MID(BM24,1,1),MID(BM24,1,2)) &amp; IF(SEARCH("#",SUBSTITUTE(BM24,"/","#",2))-SEARCH("/*/",BM24)=2,"0"&amp;MID(BM24,SEARCH("/*/",BM24)+1,1),MID(BM24,SEARCH("/*/",BM24)+1,2))</f>
        <v>20230602</v>
      </c>
      <c r="BD24" s="52" t="str">
        <f t="shared" ref="BD24" si="101">CONCATENATE(TEXT(ROUNDDOWN(ABS(BF24),0),"0"),"° ",TEXT(ROUNDDOWN(ABS((BF24-ROUNDDOWN(BF24,0))*60),0),"00"),"' ",TEXT(TRUNC((ABS((BF24-ROUNDDOWN(BF24,0))*60)-ROUNDDOWN(ABS((BF24-ROUNDDOWN(BF24,0))*60),0))*60,2),"00.00"),"""",IF(BF24&lt;0," W"," E"))</f>
        <v>11° 03' 35.24" E</v>
      </c>
      <c r="BE24" s="52" t="str">
        <f t="shared" ref="BE24" si="102">CONCATENATE(TEXT(ROUNDDOWN(ABS(BG24),0),"00"),"° ",TEXT(ROUNDDOWN(ABS((BG24-ROUNDDOWN(BG24,0))*60),0),"00"),"' ",TEXT(TRUNC((ABS((BG24-ROUNDDOWN(BG24,0))*60)-ROUNDDOWN(ABS((BG24-ROUNDDOWN(BG24,0))*60),0))*60,2),"00.00"),"""",IF(BG24&lt;0," S"," N"))</f>
        <v>47° 26' 03.19" N</v>
      </c>
      <c r="BF24" s="69">
        <f t="shared" ref="BF24" si="103">IF(BB24="","",VALUE(MID(BB24,FIND("lon",BB24)+3,FIND("prec",BB24)-FIND("lon",BB24)-3  )))</f>
        <v>11.05979</v>
      </c>
      <c r="BG24" s="69">
        <f t="shared" ref="BG24" si="104">IF(BB24="","",VALUE(MID(BB24,FIND("lat",BB24)+3,FIND("lon",BB24)-FIND("lat",BB24)-3  )))</f>
        <v>47.434220000000003</v>
      </c>
      <c r="BH24" s="38">
        <f t="shared" ref="BH24" si="105">IF(BB24="","",VALUE(MID(BB24,FIND("prec",BB24)+4,FIND("elev",BB24)-FIND("prec",BB24)-6 )))</f>
        <v>9.8000000000000007</v>
      </c>
      <c r="BI24" s="74">
        <f t="shared" ref="BI24" si="106">IF(BB24="","",VALUE(MID(BB24,FIND("elev",BB24)+4,FIND("m exp",BB24)-FIND("elev",BB24)-4 )))</f>
        <v>1848</v>
      </c>
      <c r="BJ24" s="49">
        <v>15</v>
      </c>
      <c r="BK24" s="39">
        <f t="shared" ref="BK24" si="107">IF(BB24="","",VALUE(MID(BB24,FIND("exp",BB24)+4,FIND("° inc",BB24)-FIND("exp",BB24)-4 )))</f>
        <v>67</v>
      </c>
      <c r="BL24" s="39">
        <f t="shared" ref="BL24" si="108">IF(BB24="","",VALUE(MID(BB24,FIND("inc",BB24)+5,2)) )</f>
        <v>53</v>
      </c>
      <c r="BM24" s="50" t="str">
        <f t="shared" ref="BM24" si="109">IF(BB24="","",TRIM(MID(BB24,FIND("date",BB24)+5,FIND("time",BB24)-FIND("date",BB24)-5)))</f>
        <v>6/2/23</v>
      </c>
      <c r="BN24" s="51" t="str">
        <f t="shared" ref="BN24" si="110">IF(BB24="","",TRIM(MID(BB24,FIND("time",BB24)+5,5)))</f>
        <v>11:58</v>
      </c>
      <c r="BO24" s="8" t="s">
        <v>254</v>
      </c>
    </row>
    <row r="25" spans="1:70" x14ac:dyDescent="0.35">
      <c r="A25" s="1" t="str">
        <f t="shared" si="11"/>
        <v>M</v>
      </c>
      <c r="B25" s="48">
        <v>35013</v>
      </c>
      <c r="C25" s="48"/>
      <c r="D25" s="48"/>
      <c r="E25" s="15">
        <v>1</v>
      </c>
      <c r="F25" s="15"/>
      <c r="G25" s="12" t="s">
        <v>74</v>
      </c>
      <c r="H25" s="9"/>
      <c r="I25" s="10" t="s">
        <v>975</v>
      </c>
      <c r="J25" s="12">
        <v>15</v>
      </c>
      <c r="K25" s="9">
        <v>-5</v>
      </c>
      <c r="L25" s="12" t="s">
        <v>64</v>
      </c>
      <c r="M25" s="12" t="s">
        <v>65</v>
      </c>
      <c r="N25" s="12" t="s">
        <v>63</v>
      </c>
      <c r="P25" s="12">
        <v>0</v>
      </c>
      <c r="Y25" s="14"/>
      <c r="Z25" s="14"/>
      <c r="AA25" s="9"/>
      <c r="AB25" s="9"/>
      <c r="AC25" s="9"/>
      <c r="AD25" s="9"/>
      <c r="AE25" s="9"/>
      <c r="AF25" s="6"/>
      <c r="AK25" s="13"/>
      <c r="AL25" s="13"/>
      <c r="AM25" s="13"/>
      <c r="AN25" s="13"/>
      <c r="AO25" s="13"/>
      <c r="AP25" s="13"/>
      <c r="AQ25" s="13"/>
      <c r="AR25" s="13"/>
      <c r="AS25" s="12" t="s">
        <v>99</v>
      </c>
      <c r="AU25" s="9"/>
      <c r="AV25" s="12"/>
      <c r="AW25" s="12">
        <v>25</v>
      </c>
      <c r="AX25" s="9">
        <v>0</v>
      </c>
      <c r="AY25" s="9">
        <v>50</v>
      </c>
      <c r="AZ25" s="9">
        <v>75</v>
      </c>
      <c r="BA25" s="12">
        <v>10</v>
      </c>
      <c r="BB25" s="53" t="s">
        <v>98</v>
      </c>
      <c r="BC25" s="37" t="str">
        <f t="shared" ref="BC25:BC26" si="111">"20"&amp;MID(BM25,SEARCH("#",SUBSTITUTE(BM25,"/","#",2))+1,2) &amp; IF(SEARCH("/",BM25)=2,"0"&amp;MID(BM25,1,1),MID(BM25,1,2)) &amp; IF(SEARCH("#",SUBSTITUTE(BM25,"/","#",2))-SEARCH("/*/",BM25)=2,"0"&amp;MID(BM25,SEARCH("/*/",BM25)+1,1),MID(BM25,SEARCH("/*/",BM25)+1,2))</f>
        <v>20230602</v>
      </c>
      <c r="BD25" s="52" t="str">
        <f t="shared" ref="BD25:BD26" si="112">CONCATENATE(TEXT(ROUNDDOWN(ABS(BF25),0),"0"),"° ",TEXT(ROUNDDOWN(ABS((BF25-ROUNDDOWN(BF25,0))*60),0),"00"),"' ",TEXT(TRUNC((ABS((BF25-ROUNDDOWN(BF25,0))*60)-ROUNDDOWN(ABS((BF25-ROUNDDOWN(BF25,0))*60),0))*60,2),"00.00"),"""",IF(BF25&lt;0," W"," E"))</f>
        <v>11° 03' 35.24" E</v>
      </c>
      <c r="BE25" s="52" t="str">
        <f t="shared" ref="BE25:BE26" si="113">CONCATENATE(TEXT(ROUNDDOWN(ABS(BG25),0),"00"),"° ",TEXT(ROUNDDOWN(ABS((BG25-ROUNDDOWN(BG25,0))*60),0),"00"),"' ",TEXT(TRUNC((ABS((BG25-ROUNDDOWN(BG25,0))*60)-ROUNDDOWN(ABS((BG25-ROUNDDOWN(BG25,0))*60),0))*60,2),"00.00"),"""",IF(BG25&lt;0," S"," N"))</f>
        <v>47° 26' 03.19" N</v>
      </c>
      <c r="BF25" s="69">
        <f t="shared" ref="BF25:BF26" si="114">IF(BB25="","",VALUE(MID(BB25,FIND("lon",BB25)+3,FIND("prec",BB25)-FIND("lon",BB25)-3  )))</f>
        <v>11.05979</v>
      </c>
      <c r="BG25" s="69">
        <f t="shared" ref="BG25:BG26" si="115">IF(BB25="","",VALUE(MID(BB25,FIND("lat",BB25)+3,FIND("lon",BB25)-FIND("lat",BB25)-3  )))</f>
        <v>47.434220000000003</v>
      </c>
      <c r="BH25" s="38">
        <f t="shared" ref="BH25:BH26" si="116">IF(BB25="","",VALUE(MID(BB25,FIND("prec",BB25)+4,FIND("elev",BB25)-FIND("prec",BB25)-6 )))</f>
        <v>9.8000000000000007</v>
      </c>
      <c r="BI25" s="74">
        <f t="shared" ref="BI25:BI26" si="117">IF(BB25="","",VALUE(MID(BB25,FIND("elev",BB25)+4,FIND("m exp",BB25)-FIND("elev",BB25)-4 )))</f>
        <v>1848</v>
      </c>
      <c r="BJ25" s="49">
        <v>15</v>
      </c>
      <c r="BK25" s="39">
        <f t="shared" ref="BK25:BK26" si="118">IF(BB25="","",VALUE(MID(BB25,FIND("exp",BB25)+4,FIND("° inc",BB25)-FIND("exp",BB25)-4 )))</f>
        <v>67</v>
      </c>
      <c r="BL25" s="39">
        <f t="shared" ref="BL25:BL26" si="119">IF(BB25="","",VALUE(MID(BB25,FIND("inc",BB25)+5,2)) )</f>
        <v>53</v>
      </c>
      <c r="BM25" s="50" t="str">
        <f t="shared" ref="BM25:BM26" si="120">IF(BB25="","",TRIM(MID(BB25,FIND("date",BB25)+5,FIND("time",BB25)-FIND("date",BB25)-5)))</f>
        <v>6/2/23</v>
      </c>
      <c r="BN25" s="51" t="str">
        <f t="shared" ref="BN25:BN26" si="121">IF(BB25="","",TRIM(MID(BB25,FIND("time",BB25)+5,5)))</f>
        <v>11:58</v>
      </c>
      <c r="BO25" s="8" t="s">
        <v>254</v>
      </c>
    </row>
    <row r="26" spans="1:70" x14ac:dyDescent="0.35">
      <c r="A26" s="1" t="str">
        <f t="shared" si="11"/>
        <v>M</v>
      </c>
      <c r="B26" s="48">
        <v>35014</v>
      </c>
      <c r="C26" s="48"/>
      <c r="D26" s="48"/>
      <c r="E26" s="15">
        <v>1</v>
      </c>
      <c r="F26" s="15"/>
      <c r="G26" s="12" t="s">
        <v>72</v>
      </c>
      <c r="H26" s="9"/>
      <c r="I26" s="10" t="s">
        <v>975</v>
      </c>
      <c r="J26" s="12">
        <v>1000</v>
      </c>
      <c r="K26" s="9">
        <v>-5</v>
      </c>
      <c r="L26" s="12" t="s">
        <v>70</v>
      </c>
      <c r="M26" s="12" t="s">
        <v>100</v>
      </c>
      <c r="N26" s="12" t="s">
        <v>76</v>
      </c>
      <c r="P26" s="12">
        <v>15</v>
      </c>
      <c r="Y26" s="14"/>
      <c r="Z26" s="14"/>
      <c r="AA26" s="9"/>
      <c r="AB26" s="9"/>
      <c r="AC26" s="9"/>
      <c r="AD26" s="9"/>
      <c r="AE26" s="9"/>
      <c r="AF26" s="6"/>
      <c r="AK26" s="13"/>
      <c r="AL26" s="13"/>
      <c r="AM26" s="13"/>
      <c r="AN26" s="13"/>
      <c r="AO26" s="13"/>
      <c r="AP26" s="13"/>
      <c r="AQ26" s="13"/>
      <c r="AR26" s="13"/>
      <c r="AS26" s="12" t="s">
        <v>96</v>
      </c>
      <c r="AU26" s="9"/>
      <c r="AV26" s="12"/>
      <c r="AW26" s="12">
        <v>25</v>
      </c>
      <c r="AX26" s="9">
        <v>0</v>
      </c>
      <c r="AY26" s="9">
        <v>50</v>
      </c>
      <c r="AZ26" s="9">
        <v>75</v>
      </c>
      <c r="BA26" s="12">
        <v>10</v>
      </c>
      <c r="BB26" s="53" t="s">
        <v>101</v>
      </c>
      <c r="BC26" s="37" t="str">
        <f t="shared" si="111"/>
        <v>20230602</v>
      </c>
      <c r="BD26" s="52" t="str">
        <f t="shared" si="112"/>
        <v>11° 03' 34.63" E</v>
      </c>
      <c r="BE26" s="52" t="str">
        <f t="shared" si="113"/>
        <v>47° 26' 03.11" N</v>
      </c>
      <c r="BF26" s="69">
        <f t="shared" si="114"/>
        <v>11.059620000000001</v>
      </c>
      <c r="BG26" s="69">
        <f t="shared" si="115"/>
        <v>47.434199999999997</v>
      </c>
      <c r="BH26" s="38">
        <f t="shared" si="116"/>
        <v>10.8</v>
      </c>
      <c r="BI26" s="74">
        <f t="shared" si="117"/>
        <v>1865.8</v>
      </c>
      <c r="BJ26" s="49">
        <v>15</v>
      </c>
      <c r="BK26" s="39">
        <f t="shared" si="118"/>
        <v>60</v>
      </c>
      <c r="BL26" s="39">
        <f t="shared" si="119"/>
        <v>32</v>
      </c>
      <c r="BM26" s="50" t="str">
        <f t="shared" si="120"/>
        <v>6/2/23</v>
      </c>
      <c r="BN26" s="51" t="str">
        <f t="shared" si="121"/>
        <v>12:10</v>
      </c>
      <c r="BO26" s="8" t="s">
        <v>254</v>
      </c>
    </row>
    <row r="27" spans="1:70" x14ac:dyDescent="0.35">
      <c r="A27" s="1" t="str">
        <f t="shared" si="11"/>
        <v>M</v>
      </c>
      <c r="B27" s="48">
        <v>35015</v>
      </c>
      <c r="C27" s="48"/>
      <c r="D27" s="48"/>
      <c r="E27" s="15">
        <v>1</v>
      </c>
      <c r="F27" s="15"/>
      <c r="G27" s="12" t="s">
        <v>72</v>
      </c>
      <c r="H27" s="9"/>
      <c r="I27" s="10" t="s">
        <v>975</v>
      </c>
      <c r="J27" s="12">
        <v>2000</v>
      </c>
      <c r="K27" s="9">
        <v>-5</v>
      </c>
      <c r="L27" s="12" t="s">
        <v>64</v>
      </c>
      <c r="M27" s="12" t="s">
        <v>65</v>
      </c>
      <c r="N27" s="12" t="s">
        <v>63</v>
      </c>
      <c r="P27" s="12">
        <v>5</v>
      </c>
      <c r="Y27" s="14"/>
      <c r="Z27" s="14"/>
      <c r="AA27" s="9"/>
      <c r="AB27" s="9"/>
      <c r="AC27" s="9"/>
      <c r="AD27" s="9"/>
      <c r="AE27" s="9"/>
      <c r="AF27" s="6"/>
      <c r="AK27" s="13"/>
      <c r="AL27" s="13"/>
      <c r="AM27" s="13"/>
      <c r="AN27" s="13"/>
      <c r="AO27" s="13"/>
      <c r="AP27" s="13"/>
      <c r="AQ27" s="13"/>
      <c r="AR27" s="13"/>
      <c r="AS27" s="12" t="s">
        <v>96</v>
      </c>
      <c r="AU27" s="9"/>
      <c r="AV27" s="12"/>
      <c r="AW27" s="12">
        <v>25</v>
      </c>
      <c r="AX27" s="9">
        <v>0</v>
      </c>
      <c r="AY27" s="9">
        <v>50</v>
      </c>
      <c r="AZ27" s="9">
        <v>75</v>
      </c>
      <c r="BA27" s="12">
        <v>10</v>
      </c>
      <c r="BB27" s="53" t="s">
        <v>102</v>
      </c>
      <c r="BC27" s="37" t="str">
        <f t="shared" ref="BC27" si="122">"20"&amp;MID(BM27,SEARCH("#",SUBSTITUTE(BM27,"/","#",2))+1,2) &amp; IF(SEARCH("/",BM27)=2,"0"&amp;MID(BM27,1,1),MID(BM27,1,2)) &amp; IF(SEARCH("#",SUBSTITUTE(BM27,"/","#",2))-SEARCH("/*/",BM27)=2,"0"&amp;MID(BM27,SEARCH("/*/",BM27)+1,1),MID(BM27,SEARCH("/*/",BM27)+1,2))</f>
        <v>20230602</v>
      </c>
      <c r="BD27" s="52" t="str">
        <f t="shared" ref="BD27" si="123">CONCATENATE(TEXT(ROUNDDOWN(ABS(BF27),0),"0"),"° ",TEXT(ROUNDDOWN(ABS((BF27-ROUNDDOWN(BF27,0))*60),0),"00"),"' ",TEXT(TRUNC((ABS((BF27-ROUNDDOWN(BF27,0))*60)-ROUNDDOWN(ABS((BF27-ROUNDDOWN(BF27,0))*60),0))*60,2),"00.00"),"""",IF(BF27&lt;0," W"," E"))</f>
        <v>11° 03' 35.09" E</v>
      </c>
      <c r="BE27" s="52" t="str">
        <f t="shared" ref="BE27" si="124">CONCATENATE(TEXT(ROUNDDOWN(ABS(BG27),0),"00"),"° ",TEXT(ROUNDDOWN(ABS((BG27-ROUNDDOWN(BG27,0))*60),0),"00"),"' ",TEXT(TRUNC((ABS((BG27-ROUNDDOWN(BG27,0))*60)-ROUNDDOWN(ABS((BG27-ROUNDDOWN(BG27,0))*60),0))*60,2),"00.00"),"""",IF(BG27&lt;0," S"," N"))</f>
        <v>47° 26' 03.29" N</v>
      </c>
      <c r="BF27" s="69">
        <f t="shared" ref="BF27" si="125">IF(BB27="","",VALUE(MID(BB27,FIND("lon",BB27)+3,FIND("prec",BB27)-FIND("lon",BB27)-3  )))</f>
        <v>11.059749999999999</v>
      </c>
      <c r="BG27" s="69">
        <f t="shared" ref="BG27" si="126">IF(BB27="","",VALUE(MID(BB27,FIND("lat",BB27)+3,FIND("lon",BB27)-FIND("lat",BB27)-3  )))</f>
        <v>47.434249999999999</v>
      </c>
      <c r="BH27" s="38">
        <f t="shared" ref="BH27" si="127">IF(BB27="","",VALUE(MID(BB27,FIND("prec",BB27)+4,FIND("elev",BB27)-FIND("prec",BB27)-6 )))</f>
        <v>4.3</v>
      </c>
      <c r="BI27" s="74">
        <f t="shared" ref="BI27" si="128">IF(BB27="","",VALUE(MID(BB27,FIND("elev",BB27)+4,FIND("m exp",BB27)-FIND("elev",BB27)-4 )))</f>
        <v>1851.1</v>
      </c>
      <c r="BJ27" s="49">
        <v>15</v>
      </c>
      <c r="BK27" s="39">
        <f t="shared" ref="BK27" si="129">IF(BB27="","",VALUE(MID(BB27,FIND("exp",BB27)+4,FIND("° inc",BB27)-FIND("exp",BB27)-4 )))</f>
        <v>69</v>
      </c>
      <c r="BL27" s="39">
        <f t="shared" ref="BL27" si="130">IF(BB27="","",VALUE(MID(BB27,FIND("inc",BB27)+5,2)) )</f>
        <v>39</v>
      </c>
      <c r="BM27" s="50" t="str">
        <f t="shared" ref="BM27" si="131">IF(BB27="","",TRIM(MID(BB27,FIND("date",BB27)+5,FIND("time",BB27)-FIND("date",BB27)-5)))</f>
        <v>6/2/23</v>
      </c>
      <c r="BN27" s="51" t="str">
        <f t="shared" ref="BN27" si="132">IF(BB27="","",TRIM(MID(BB27,FIND("time",BB27)+5,5)))</f>
        <v>12:19</v>
      </c>
      <c r="BO27" s="8" t="s">
        <v>254</v>
      </c>
    </row>
    <row r="28" spans="1:70" x14ac:dyDescent="0.35">
      <c r="A28" s="1" t="str">
        <f t="shared" si="11"/>
        <v/>
      </c>
      <c r="B28" s="47" t="s">
        <v>950</v>
      </c>
      <c r="C28" s="47"/>
      <c r="D28" s="47"/>
      <c r="E28" s="15"/>
      <c r="F28" s="15"/>
      <c r="G28" s="12"/>
      <c r="I28" s="10"/>
      <c r="J28" s="12"/>
      <c r="K28" s="9"/>
      <c r="L28" s="12"/>
      <c r="M28" s="12"/>
      <c r="N28" s="12"/>
      <c r="P28" s="12"/>
      <c r="Y28" s="14"/>
      <c r="Z28" s="14"/>
      <c r="AA28" s="9"/>
      <c r="AB28" s="9"/>
      <c r="AC28" s="9"/>
      <c r="AD28" s="9"/>
      <c r="AE28" s="9"/>
      <c r="AF28" s="6"/>
      <c r="AK28" s="13"/>
      <c r="AL28" s="13"/>
      <c r="AM28" s="13"/>
      <c r="AN28" s="13"/>
      <c r="AO28" s="13"/>
      <c r="AP28" s="13"/>
      <c r="AQ28" s="13"/>
      <c r="AR28" s="13"/>
      <c r="AS28" s="9"/>
      <c r="AU28" s="9"/>
      <c r="AV28" s="12"/>
      <c r="AW28" s="12"/>
      <c r="AX28" s="9"/>
      <c r="AY28" s="9"/>
      <c r="AZ28" s="9"/>
      <c r="BA28" s="12"/>
      <c r="BC28" s="32"/>
      <c r="BD28" s="32"/>
      <c r="BE28" s="33"/>
      <c r="BF28" s="71"/>
      <c r="BJ28" s="34"/>
      <c r="BK28" s="8"/>
      <c r="BL28" s="8"/>
      <c r="BQ28"/>
      <c r="BR28"/>
    </row>
    <row r="29" spans="1:70" x14ac:dyDescent="0.35">
      <c r="A29" s="1" t="str">
        <f t="shared" si="11"/>
        <v>M</v>
      </c>
      <c r="B29" s="48">
        <v>35016</v>
      </c>
      <c r="C29" s="48"/>
      <c r="D29" s="48"/>
      <c r="E29" s="15">
        <v>1</v>
      </c>
      <c r="F29" s="15"/>
      <c r="G29" s="12" t="s">
        <v>73</v>
      </c>
      <c r="H29" s="9"/>
      <c r="I29" s="10" t="s">
        <v>976</v>
      </c>
      <c r="J29" s="12">
        <v>200</v>
      </c>
      <c r="K29" s="9">
        <v>-5</v>
      </c>
      <c r="L29" s="12" t="s">
        <v>75</v>
      </c>
      <c r="M29" s="12" t="s">
        <v>7</v>
      </c>
      <c r="N29" s="12" t="s">
        <v>63</v>
      </c>
      <c r="P29" s="12">
        <v>5</v>
      </c>
      <c r="Y29" s="14"/>
      <c r="Z29" s="14"/>
      <c r="AA29" s="9"/>
      <c r="AB29" s="9"/>
      <c r="AC29" s="9"/>
      <c r="AD29" s="9"/>
      <c r="AE29" s="9"/>
      <c r="AF29" s="6"/>
      <c r="AK29" s="13"/>
      <c r="AL29" s="13"/>
      <c r="AM29" s="13"/>
      <c r="AN29" s="13"/>
      <c r="AO29" s="13"/>
      <c r="AP29" s="13"/>
      <c r="AQ29" s="13"/>
      <c r="AR29" s="13"/>
      <c r="AS29" s="12"/>
      <c r="AU29" s="9"/>
      <c r="AV29" s="12"/>
      <c r="AW29" s="12">
        <v>25</v>
      </c>
      <c r="AX29" s="9">
        <v>0</v>
      </c>
      <c r="AY29" s="9">
        <v>0</v>
      </c>
      <c r="AZ29" s="9">
        <v>90</v>
      </c>
      <c r="BA29" s="12">
        <v>10</v>
      </c>
      <c r="BB29" s="53" t="s">
        <v>103</v>
      </c>
      <c r="BC29" s="37" t="str">
        <f t="shared" ref="BC29:BC30" si="133">"20"&amp;MID(BM29,SEARCH("#",SUBSTITUTE(BM29,"/","#",2))+1,2) &amp; IF(SEARCH("/",BM29)=2,"0"&amp;MID(BM29,1,1),MID(BM29,1,2)) &amp; IF(SEARCH("#",SUBSTITUTE(BM29,"/","#",2))-SEARCH("/*/",BM29)=2,"0"&amp;MID(BM29,SEARCH("/*/",BM29)+1,1),MID(BM29,SEARCH("/*/",BM29)+1,2))</f>
        <v>20230602</v>
      </c>
      <c r="BD29" s="52" t="str">
        <f t="shared" ref="BD29:BD30" si="134">CONCATENATE(TEXT(ROUNDDOWN(ABS(BF29),0),"0"),"° ",TEXT(ROUNDDOWN(ABS((BF29-ROUNDDOWN(BF29,0))*60),0),"00"),"' ",TEXT(TRUNC((ABS((BF29-ROUNDDOWN(BF29,0))*60)-ROUNDDOWN(ABS((BF29-ROUNDDOWN(BF29,0))*60),0))*60,2),"00.00"),"""",IF(BF29&lt;0," W"," E"))</f>
        <v>11° 03' 15.08" E</v>
      </c>
      <c r="BE29" s="52" t="str">
        <f t="shared" ref="BE29:BE30" si="135">CONCATENATE(TEXT(ROUNDDOWN(ABS(BG29),0),"00"),"° ",TEXT(ROUNDDOWN(ABS((BG29-ROUNDDOWN(BG29,0))*60),0),"00"),"' ",TEXT(TRUNC((ABS((BG29-ROUNDDOWN(BG29,0))*60)-ROUNDDOWN(ABS((BG29-ROUNDDOWN(BG29,0))*60),0))*60,2),"00.00"),"""",IF(BG29&lt;0," S"," N"))</f>
        <v>47° 26' 11.61" N</v>
      </c>
      <c r="BF29" s="69">
        <f t="shared" ref="BF29:BF30" si="136">IF(BB29="","",VALUE(MID(BB29,FIND("lon",BB29)+3,FIND("prec",BB29)-FIND("lon",BB29)-3  )))</f>
        <v>11.05419</v>
      </c>
      <c r="BG29" s="69">
        <f t="shared" ref="BG29:BG30" si="137">IF(BB29="","",VALUE(MID(BB29,FIND("lat",BB29)+3,FIND("lon",BB29)-FIND("lat",BB29)-3  )))</f>
        <v>47.43656</v>
      </c>
      <c r="BH29" s="38">
        <f t="shared" ref="BH29:BH30" si="138">IF(BB29="","",VALUE(MID(BB29,FIND("prec",BB29)+4,FIND("elev",BB29)-FIND("prec",BB29)-6 )))</f>
        <v>4.7</v>
      </c>
      <c r="BI29" s="74">
        <f t="shared" ref="BI29:BI30" si="139">IF(BB29="","",VALUE(MID(BB29,FIND("elev",BB29)+4,FIND("m exp",BB29)-FIND("elev",BB29)-4 )))</f>
        <v>1918</v>
      </c>
      <c r="BJ29" s="49">
        <v>15</v>
      </c>
      <c r="BK29" s="39">
        <f t="shared" ref="BK29:BK30" si="140">IF(BB29="","",VALUE(MID(BB29,FIND("exp",BB29)+4,FIND("° inc",BB29)-FIND("exp",BB29)-4 )))</f>
        <v>124</v>
      </c>
      <c r="BL29" s="39">
        <f t="shared" ref="BL29:BL30" si="141">IF(BB29="","",VALUE(MID(BB29,FIND("inc",BB29)+5,2)) )</f>
        <v>38</v>
      </c>
      <c r="BM29" s="50" t="str">
        <f t="shared" ref="BM29:BM30" si="142">IF(BB29="","",TRIM(MID(BB29,FIND("date",BB29)+5,FIND("time",BB29)-FIND("date",BB29)-5)))</f>
        <v>6/2/23</v>
      </c>
      <c r="BN29" s="51" t="str">
        <f t="shared" ref="BN29:BN30" si="143">IF(BB29="","",TRIM(MID(BB29,FIND("time",BB29)+5,5)))</f>
        <v>13:14</v>
      </c>
      <c r="BO29" s="8" t="s">
        <v>254</v>
      </c>
    </row>
    <row r="30" spans="1:70" x14ac:dyDescent="0.35">
      <c r="A30" s="1" t="str">
        <f t="shared" si="11"/>
        <v>M</v>
      </c>
      <c r="B30" s="48">
        <v>35017</v>
      </c>
      <c r="C30" s="48"/>
      <c r="D30" s="48"/>
      <c r="E30" s="15">
        <v>1</v>
      </c>
      <c r="F30" s="15"/>
      <c r="G30" s="12" t="s">
        <v>104</v>
      </c>
      <c r="H30" s="9"/>
      <c r="I30" s="10" t="s">
        <v>976</v>
      </c>
      <c r="J30" s="12">
        <v>800</v>
      </c>
      <c r="K30" s="9">
        <v>-5</v>
      </c>
      <c r="L30" s="12" t="s">
        <v>64</v>
      </c>
      <c r="M30" s="12" t="s">
        <v>65</v>
      </c>
      <c r="N30" s="12" t="s">
        <v>63</v>
      </c>
      <c r="P30" s="12">
        <v>0</v>
      </c>
      <c r="Y30" s="14"/>
      <c r="Z30" s="14"/>
      <c r="AA30" s="9"/>
      <c r="AB30" s="9"/>
      <c r="AC30" s="9"/>
      <c r="AD30" s="9"/>
      <c r="AE30" s="9"/>
      <c r="AF30" s="6"/>
      <c r="AK30" s="13"/>
      <c r="AL30" s="13"/>
      <c r="AM30" s="13"/>
      <c r="AN30" s="13"/>
      <c r="AO30" s="13"/>
      <c r="AP30" s="13"/>
      <c r="AQ30" s="13"/>
      <c r="AR30" s="13"/>
      <c r="AS30" s="12"/>
      <c r="AU30" s="9"/>
      <c r="AV30" s="12"/>
      <c r="AW30" s="12">
        <v>150</v>
      </c>
      <c r="AX30" s="9">
        <v>0</v>
      </c>
      <c r="AY30" s="9">
        <v>50</v>
      </c>
      <c r="AZ30" s="9">
        <v>75</v>
      </c>
      <c r="BA30" s="12">
        <v>10</v>
      </c>
      <c r="BB30" s="53" t="s">
        <v>105</v>
      </c>
      <c r="BC30" s="37" t="str">
        <f t="shared" si="133"/>
        <v>20230602</v>
      </c>
      <c r="BD30" s="52" t="str">
        <f t="shared" si="134"/>
        <v>11° 03' 06.04" E</v>
      </c>
      <c r="BE30" s="52" t="str">
        <f t="shared" si="135"/>
        <v>47° 26' 19.75" N</v>
      </c>
      <c r="BF30" s="69">
        <f t="shared" si="136"/>
        <v>11.051679999999999</v>
      </c>
      <c r="BG30" s="69">
        <f t="shared" si="137"/>
        <v>47.43882</v>
      </c>
      <c r="BH30" s="38">
        <f t="shared" si="138"/>
        <v>12</v>
      </c>
      <c r="BI30" s="74">
        <f t="shared" si="139"/>
        <v>2941.2</v>
      </c>
      <c r="BJ30" s="49">
        <v>15</v>
      </c>
      <c r="BK30" s="39">
        <f t="shared" si="140"/>
        <v>142</v>
      </c>
      <c r="BL30" s="39">
        <f t="shared" si="141"/>
        <v>42</v>
      </c>
      <c r="BM30" s="50" t="str">
        <f t="shared" si="142"/>
        <v>6/2/23</v>
      </c>
      <c r="BN30" s="51" t="str">
        <f t="shared" si="143"/>
        <v>13:31</v>
      </c>
      <c r="BO30" s="8" t="s">
        <v>254</v>
      </c>
    </row>
    <row r="31" spans="1:70" x14ac:dyDescent="0.35">
      <c r="A31" s="1" t="str">
        <f t="shared" si="11"/>
        <v>M</v>
      </c>
      <c r="B31" s="48">
        <v>35018</v>
      </c>
      <c r="C31" s="48"/>
      <c r="D31" s="48"/>
      <c r="E31" s="15">
        <v>1</v>
      </c>
      <c r="F31" s="15"/>
      <c r="G31" s="12" t="s">
        <v>77</v>
      </c>
      <c r="H31" s="9"/>
      <c r="I31" s="10" t="s">
        <v>976</v>
      </c>
      <c r="J31" s="12">
        <v>250</v>
      </c>
      <c r="K31" s="9">
        <v>-5</v>
      </c>
      <c r="L31" s="12" t="s">
        <v>70</v>
      </c>
      <c r="M31" s="12" t="s">
        <v>93</v>
      </c>
      <c r="N31" s="12" t="s">
        <v>63</v>
      </c>
      <c r="P31" s="12">
        <v>20</v>
      </c>
      <c r="Y31" s="14"/>
      <c r="Z31" s="14"/>
      <c r="AA31" s="9"/>
      <c r="AB31" s="9"/>
      <c r="AC31" s="9"/>
      <c r="AD31" s="9"/>
      <c r="AE31" s="9"/>
      <c r="AF31" s="6"/>
      <c r="AK31" s="13"/>
      <c r="AL31" s="13"/>
      <c r="AM31" s="13"/>
      <c r="AN31" s="13"/>
      <c r="AO31" s="13"/>
      <c r="AP31" s="13"/>
      <c r="AQ31" s="13"/>
      <c r="AR31" s="13"/>
      <c r="AS31" s="12" t="s">
        <v>106</v>
      </c>
      <c r="AU31" s="9"/>
      <c r="AV31" s="12"/>
      <c r="AW31" s="12">
        <v>999</v>
      </c>
      <c r="AX31" s="9">
        <v>0</v>
      </c>
      <c r="AY31" s="9">
        <v>50</v>
      </c>
      <c r="AZ31" s="9">
        <v>75</v>
      </c>
      <c r="BA31" s="12">
        <v>10</v>
      </c>
      <c r="BB31" s="53" t="s">
        <v>107</v>
      </c>
      <c r="BC31" s="37" t="str">
        <f t="shared" ref="BC31" si="144">"20"&amp;MID(BM31,SEARCH("#",SUBSTITUTE(BM31,"/","#",2))+1,2) &amp; IF(SEARCH("/",BM31)=2,"0"&amp;MID(BM31,1,1),MID(BM31,1,2)) &amp; IF(SEARCH("#",SUBSTITUTE(BM31,"/","#",2))-SEARCH("/*/",BM31)=2,"0"&amp;MID(BM31,SEARCH("/*/",BM31)+1,1),MID(BM31,SEARCH("/*/",BM31)+1,2))</f>
        <v>20230602</v>
      </c>
      <c r="BD31" s="52" t="str">
        <f t="shared" ref="BD31" si="145">CONCATENATE(TEXT(ROUNDDOWN(ABS(BF31),0),"0"),"° ",TEXT(ROUNDDOWN(ABS((BF31-ROUNDDOWN(BF31,0))*60),0),"00"),"' ",TEXT(TRUNC((ABS((BF31-ROUNDDOWN(BF31,0))*60)-ROUNDDOWN(ABS((BF31-ROUNDDOWN(BF31,0))*60),0))*60,2),"00.00"),"""",IF(BF31&lt;0," W"," E"))</f>
        <v>11° 03' 01.90" E</v>
      </c>
      <c r="BE31" s="52" t="str">
        <f t="shared" ref="BE31" si="146">CONCATENATE(TEXT(ROUNDDOWN(ABS(BG31),0),"00"),"° ",TEXT(ROUNDDOWN(ABS((BG31-ROUNDDOWN(BG31,0))*60),0),"00"),"' ",TEXT(TRUNC((ABS((BG31-ROUNDDOWN(BG31,0))*60)-ROUNDDOWN(ABS((BG31-ROUNDDOWN(BG31,0))*60),0))*60,2),"00.00"),"""",IF(BG31&lt;0," S"," N"))</f>
        <v>47° 26' 20.90" N</v>
      </c>
      <c r="BF31" s="69">
        <f t="shared" ref="BF31" si="147">IF(BB31="","",VALUE(MID(BB31,FIND("lon",BB31)+3,FIND("prec",BB31)-FIND("lon",BB31)-3  )))</f>
        <v>11.05053</v>
      </c>
      <c r="BG31" s="69">
        <f t="shared" ref="BG31" si="148">IF(BB31="","",VALUE(MID(BB31,FIND("lat",BB31)+3,FIND("lon",BB31)-FIND("lat",BB31)-3  )))</f>
        <v>47.439140000000002</v>
      </c>
      <c r="BH31" s="38">
        <f t="shared" ref="BH31" si="149">IF(BB31="","",VALUE(MID(BB31,FIND("prec",BB31)+4,FIND("elev",BB31)-FIND("prec",BB31)-6 )))</f>
        <v>4.0999999999999996</v>
      </c>
      <c r="BI31" s="74">
        <f t="shared" ref="BI31" si="150">IF(BB31="","",VALUE(MID(BB31,FIND("elev",BB31)+4,FIND("m exp",BB31)-FIND("elev",BB31)-4 )))</f>
        <v>2051.3000000000002</v>
      </c>
      <c r="BJ31" s="49">
        <v>15</v>
      </c>
      <c r="BK31" s="39">
        <f t="shared" ref="BK31" si="151">IF(BB31="","",VALUE(MID(BB31,FIND("exp",BB31)+4,FIND("° inc",BB31)-FIND("exp",BB31)-4 )))</f>
        <v>121</v>
      </c>
      <c r="BL31" s="39">
        <f t="shared" ref="BL31" si="152">IF(BB31="","",VALUE(MID(BB31,FIND("inc",BB31)+5,2)) )</f>
        <v>45</v>
      </c>
      <c r="BM31" s="50" t="str">
        <f t="shared" ref="BM31" si="153">IF(BB31="","",TRIM(MID(BB31,FIND("date",BB31)+5,FIND("time",BB31)-FIND("date",BB31)-5)))</f>
        <v>6/2/23</v>
      </c>
      <c r="BN31" s="51" t="str">
        <f t="shared" ref="BN31" si="154">IF(BB31="","",TRIM(MID(BB31,FIND("time",BB31)+5,5)))</f>
        <v>14:15</v>
      </c>
      <c r="BO31" s="8" t="s">
        <v>254</v>
      </c>
    </row>
    <row r="32" spans="1:70" x14ac:dyDescent="0.35">
      <c r="A32" s="1" t="str">
        <f t="shared" si="11"/>
        <v/>
      </c>
      <c r="B32" s="47" t="s">
        <v>951</v>
      </c>
      <c r="C32" s="47"/>
      <c r="D32" s="47"/>
      <c r="E32" s="15"/>
      <c r="F32" s="15"/>
      <c r="G32" s="12"/>
      <c r="I32" s="10"/>
      <c r="J32" s="12"/>
      <c r="K32" s="9"/>
      <c r="L32" s="12"/>
      <c r="M32" s="12"/>
      <c r="N32" s="12"/>
      <c r="P32" s="12"/>
      <c r="Y32" s="14"/>
      <c r="Z32" s="14"/>
      <c r="AA32" s="9"/>
      <c r="AB32" s="9"/>
      <c r="AC32" s="9"/>
      <c r="AD32" s="9"/>
      <c r="AE32" s="9"/>
      <c r="AF32" s="6"/>
      <c r="AK32" s="13"/>
      <c r="AL32" s="13"/>
      <c r="AM32" s="13"/>
      <c r="AN32" s="13"/>
      <c r="AO32" s="13"/>
      <c r="AP32" s="13"/>
      <c r="AQ32" s="13"/>
      <c r="AR32" s="13"/>
      <c r="AS32" s="9"/>
      <c r="AU32" s="9"/>
      <c r="AV32" s="12"/>
      <c r="AW32" s="12"/>
      <c r="AX32" s="9"/>
      <c r="AY32" s="9"/>
      <c r="AZ32" s="9"/>
      <c r="BA32" s="12"/>
      <c r="BC32" s="32"/>
      <c r="BD32" s="32"/>
      <c r="BE32" s="33"/>
      <c r="BF32" s="71"/>
      <c r="BJ32" s="34"/>
      <c r="BK32" s="8"/>
      <c r="BL32" s="8"/>
      <c r="BQ32"/>
      <c r="BR32"/>
    </row>
    <row r="33" spans="1:70" x14ac:dyDescent="0.35">
      <c r="A33" s="1" t="str">
        <f t="shared" si="11"/>
        <v>M</v>
      </c>
      <c r="B33" s="48">
        <v>35019</v>
      </c>
      <c r="C33" s="48"/>
      <c r="D33" s="48"/>
      <c r="E33" s="15">
        <v>1</v>
      </c>
      <c r="F33" s="15"/>
      <c r="G33" s="12" t="s">
        <v>77</v>
      </c>
      <c r="H33" s="9"/>
      <c r="I33" s="10" t="s">
        <v>977</v>
      </c>
      <c r="J33" s="12">
        <v>250</v>
      </c>
      <c r="K33" s="9">
        <v>-5</v>
      </c>
      <c r="L33" s="12" t="s">
        <v>70</v>
      </c>
      <c r="M33" s="12" t="s">
        <v>108</v>
      </c>
      <c r="N33" s="12" t="s">
        <v>76</v>
      </c>
      <c r="P33" s="12">
        <v>20</v>
      </c>
      <c r="Y33" s="14"/>
      <c r="Z33" s="14"/>
      <c r="AA33" s="9"/>
      <c r="AB33" s="9"/>
      <c r="AC33" s="9"/>
      <c r="AD33" s="9"/>
      <c r="AE33" s="9"/>
      <c r="AF33" s="6"/>
      <c r="AK33" s="13"/>
      <c r="AL33" s="13"/>
      <c r="AM33" s="13"/>
      <c r="AN33" s="13"/>
      <c r="AO33" s="13"/>
      <c r="AP33" s="13"/>
      <c r="AQ33" s="13"/>
      <c r="AR33" s="13"/>
      <c r="AS33" s="12" t="s">
        <v>109</v>
      </c>
      <c r="AU33" s="9"/>
      <c r="AV33" s="12"/>
      <c r="AW33" s="12">
        <v>120</v>
      </c>
      <c r="AX33" s="9">
        <v>0</v>
      </c>
      <c r="AY33" s="9">
        <v>25</v>
      </c>
      <c r="AZ33" s="9">
        <v>80</v>
      </c>
      <c r="BA33" s="12">
        <v>10</v>
      </c>
      <c r="BB33" s="53" t="s">
        <v>110</v>
      </c>
      <c r="BC33" s="37" t="str">
        <f t="shared" ref="BC33" si="155">"20"&amp;MID(BM33,SEARCH("#",SUBSTITUTE(BM33,"/","#",2))+1,2) &amp; IF(SEARCH("/",BM33)=2,"0"&amp;MID(BM33,1,1),MID(BM33,1,2)) &amp; IF(SEARCH("#",SUBSTITUTE(BM33,"/","#",2))-SEARCH("/*/",BM33)=2,"0"&amp;MID(BM33,SEARCH("/*/",BM33)+1,1),MID(BM33,SEARCH("/*/",BM33)+1,2))</f>
        <v>20230602</v>
      </c>
      <c r="BD33" s="52" t="str">
        <f t="shared" ref="BD33" si="156">CONCATENATE(TEXT(ROUNDDOWN(ABS(BF33),0),"0"),"° ",TEXT(ROUNDDOWN(ABS((BF33-ROUNDDOWN(BF33,0))*60),0),"00"),"' ",TEXT(TRUNC((ABS((BF33-ROUNDDOWN(BF33,0))*60)-ROUNDDOWN(ABS((BF33-ROUNDDOWN(BF33,0))*60),0))*60,2),"00.00"),"""",IF(BF33&lt;0," W"," E"))</f>
        <v>11° 02' 58.20" E</v>
      </c>
      <c r="BE33" s="52" t="str">
        <f t="shared" ref="BE33" si="157">CONCATENATE(TEXT(ROUNDDOWN(ABS(BG33),0),"00"),"° ",TEXT(ROUNDDOWN(ABS((BG33-ROUNDDOWN(BG33,0))*60),0),"00"),"' ",TEXT(TRUNC((ABS((BG33-ROUNDDOWN(BG33,0))*60)-ROUNDDOWN(ABS((BG33-ROUNDDOWN(BG33,0))*60),0))*60,2),"00.00"),"""",IF(BG33&lt;0," S"," N"))</f>
        <v>47° 26' 16.11" N</v>
      </c>
      <c r="BF33" s="69">
        <f t="shared" ref="BF33" si="158">IF(BB33="","",VALUE(MID(BB33,FIND("lon",BB33)+3,FIND("prec",BB33)-FIND("lon",BB33)-3  )))</f>
        <v>11.0495</v>
      </c>
      <c r="BG33" s="69">
        <f t="shared" ref="BG33" si="159">IF(BB33="","",VALUE(MID(BB33,FIND("lat",BB33)+3,FIND("lon",BB33)-FIND("lat",BB33)-3  )))</f>
        <v>47.437809999999999</v>
      </c>
      <c r="BH33" s="38">
        <f t="shared" ref="BH33" si="160">IF(BB33="","",VALUE(MID(BB33,FIND("prec",BB33)+4,FIND("elev",BB33)-FIND("prec",BB33)-6 )))</f>
        <v>7.2</v>
      </c>
      <c r="BI33" s="74">
        <f t="shared" ref="BI33" si="161">IF(BB33="","",VALUE(MID(BB33,FIND("elev",BB33)+4,FIND("m exp",BB33)-FIND("elev",BB33)-4 )))</f>
        <v>2063.4</v>
      </c>
      <c r="BJ33" s="49">
        <v>15</v>
      </c>
      <c r="BK33" s="39">
        <f t="shared" ref="BK33" si="162">IF(BB33="","",VALUE(MID(BB33,FIND("exp",BB33)+4,FIND("° inc",BB33)-FIND("exp",BB33)-4 )))</f>
        <v>57</v>
      </c>
      <c r="BL33" s="39">
        <f t="shared" ref="BL33" si="163">IF(BB33="","",VALUE(MID(BB33,FIND("inc",BB33)+5,2)) )</f>
        <v>49</v>
      </c>
      <c r="BM33" s="50" t="str">
        <f t="shared" ref="BM33" si="164">IF(BB33="","",TRIM(MID(BB33,FIND("date",BB33)+5,FIND("time",BB33)-FIND("date",BB33)-5)))</f>
        <v>6/2/23</v>
      </c>
      <c r="BN33" s="51" t="str">
        <f t="shared" ref="BN33" si="165">IF(BB33="","",TRIM(MID(BB33,FIND("time",BB33)+5,5)))</f>
        <v>14:52</v>
      </c>
      <c r="BO33" s="8" t="s">
        <v>254</v>
      </c>
    </row>
    <row r="34" spans="1:70" x14ac:dyDescent="0.35">
      <c r="A34" s="1" t="str">
        <f t="shared" si="11"/>
        <v>M</v>
      </c>
      <c r="B34" s="48">
        <v>35020</v>
      </c>
      <c r="C34" s="48"/>
      <c r="D34" s="48"/>
      <c r="E34" s="15">
        <v>1</v>
      </c>
      <c r="F34" s="15"/>
      <c r="G34" s="12" t="s">
        <v>77</v>
      </c>
      <c r="H34" s="9"/>
      <c r="I34" s="10" t="s">
        <v>977</v>
      </c>
      <c r="J34" s="12">
        <v>250</v>
      </c>
      <c r="K34" s="9">
        <v>-5</v>
      </c>
      <c r="L34" s="12" t="s">
        <v>70</v>
      </c>
      <c r="M34" s="12" t="s">
        <v>108</v>
      </c>
      <c r="N34" s="12" t="s">
        <v>76</v>
      </c>
      <c r="P34" s="12">
        <v>20</v>
      </c>
      <c r="Y34" s="14"/>
      <c r="Z34" s="14"/>
      <c r="AA34" s="9"/>
      <c r="AB34" s="9"/>
      <c r="AC34" s="9"/>
      <c r="AD34" s="9"/>
      <c r="AE34" s="9"/>
      <c r="AF34" s="6"/>
      <c r="AK34" s="13"/>
      <c r="AL34" s="13"/>
      <c r="AM34" s="13"/>
      <c r="AN34" s="13"/>
      <c r="AO34" s="13"/>
      <c r="AP34" s="13"/>
      <c r="AQ34" s="13"/>
      <c r="AR34" s="13"/>
      <c r="AS34" s="12"/>
      <c r="AU34" s="9"/>
      <c r="AV34" s="12"/>
      <c r="AW34" s="12">
        <v>100</v>
      </c>
      <c r="AX34" s="9">
        <v>0</v>
      </c>
      <c r="AY34" s="9">
        <v>25</v>
      </c>
      <c r="AZ34" s="9">
        <v>80</v>
      </c>
      <c r="BA34" s="12">
        <v>10</v>
      </c>
      <c r="BB34" s="53" t="s">
        <v>110</v>
      </c>
      <c r="BC34" s="37" t="str">
        <f t="shared" ref="BC34" si="166">"20"&amp;MID(BM34,SEARCH("#",SUBSTITUTE(BM34,"/","#",2))+1,2) &amp; IF(SEARCH("/",BM34)=2,"0"&amp;MID(BM34,1,1),MID(BM34,1,2)) &amp; IF(SEARCH("#",SUBSTITUTE(BM34,"/","#",2))-SEARCH("/*/",BM34)=2,"0"&amp;MID(BM34,SEARCH("/*/",BM34)+1,1),MID(BM34,SEARCH("/*/",BM34)+1,2))</f>
        <v>20230602</v>
      </c>
      <c r="BD34" s="52" t="str">
        <f t="shared" ref="BD34" si="167">CONCATENATE(TEXT(ROUNDDOWN(ABS(BF34),0),"0"),"° ",TEXT(ROUNDDOWN(ABS((BF34-ROUNDDOWN(BF34,0))*60),0),"00"),"' ",TEXT(TRUNC((ABS((BF34-ROUNDDOWN(BF34,0))*60)-ROUNDDOWN(ABS((BF34-ROUNDDOWN(BF34,0))*60),0))*60,2),"00.00"),"""",IF(BF34&lt;0," W"," E"))</f>
        <v>11° 02' 58.20" E</v>
      </c>
      <c r="BE34" s="52" t="str">
        <f t="shared" ref="BE34" si="168">CONCATENATE(TEXT(ROUNDDOWN(ABS(BG34),0),"00"),"° ",TEXT(ROUNDDOWN(ABS((BG34-ROUNDDOWN(BG34,0))*60),0),"00"),"' ",TEXT(TRUNC((ABS((BG34-ROUNDDOWN(BG34,0))*60)-ROUNDDOWN(ABS((BG34-ROUNDDOWN(BG34,0))*60),0))*60,2),"00.00"),"""",IF(BG34&lt;0," S"," N"))</f>
        <v>47° 26' 16.11" N</v>
      </c>
      <c r="BF34" s="69">
        <f t="shared" ref="BF34" si="169">IF(BB34="","",VALUE(MID(BB34,FIND("lon",BB34)+3,FIND("prec",BB34)-FIND("lon",BB34)-3  )))</f>
        <v>11.0495</v>
      </c>
      <c r="BG34" s="69">
        <f t="shared" ref="BG34" si="170">IF(BB34="","",VALUE(MID(BB34,FIND("lat",BB34)+3,FIND("lon",BB34)-FIND("lat",BB34)-3  )))</f>
        <v>47.437809999999999</v>
      </c>
      <c r="BH34" s="38">
        <f t="shared" ref="BH34" si="171">IF(BB34="","",VALUE(MID(BB34,FIND("prec",BB34)+4,FIND("elev",BB34)-FIND("prec",BB34)-6 )))</f>
        <v>7.2</v>
      </c>
      <c r="BI34" s="74">
        <f t="shared" ref="BI34" si="172">IF(BB34="","",VALUE(MID(BB34,FIND("elev",BB34)+4,FIND("m exp",BB34)-FIND("elev",BB34)-4 )))</f>
        <v>2063.4</v>
      </c>
      <c r="BJ34" s="49">
        <v>15</v>
      </c>
      <c r="BK34" s="39">
        <f t="shared" ref="BK34" si="173">IF(BB34="","",VALUE(MID(BB34,FIND("exp",BB34)+4,FIND("° inc",BB34)-FIND("exp",BB34)-4 )))</f>
        <v>57</v>
      </c>
      <c r="BL34" s="39">
        <f t="shared" ref="BL34" si="174">IF(BB34="","",VALUE(MID(BB34,FIND("inc",BB34)+5,2)) )</f>
        <v>49</v>
      </c>
      <c r="BM34" s="50" t="str">
        <f t="shared" ref="BM34" si="175">IF(BB34="","",TRIM(MID(BB34,FIND("date",BB34)+5,FIND("time",BB34)-FIND("date",BB34)-5)))</f>
        <v>6/2/23</v>
      </c>
      <c r="BN34" s="51" t="str">
        <f t="shared" ref="BN34" si="176">IF(BB34="","",TRIM(MID(BB34,FIND("time",BB34)+5,5)))</f>
        <v>14:52</v>
      </c>
      <c r="BO34" s="8" t="s">
        <v>254</v>
      </c>
    </row>
    <row r="35" spans="1:70" x14ac:dyDescent="0.35">
      <c r="A35" s="1" t="str">
        <f t="shared" si="11"/>
        <v>M</v>
      </c>
      <c r="B35" s="48">
        <v>35021</v>
      </c>
      <c r="C35" s="48"/>
      <c r="D35" s="48"/>
      <c r="E35" s="15">
        <v>1</v>
      </c>
      <c r="F35" s="15"/>
      <c r="G35" s="12" t="s">
        <v>73</v>
      </c>
      <c r="H35" s="9"/>
      <c r="I35" s="10" t="s">
        <v>977</v>
      </c>
      <c r="J35" s="12">
        <v>250</v>
      </c>
      <c r="K35" s="9">
        <v>-5</v>
      </c>
      <c r="L35" s="12" t="s">
        <v>70</v>
      </c>
      <c r="M35" s="12" t="s">
        <v>108</v>
      </c>
      <c r="N35" s="12" t="s">
        <v>76</v>
      </c>
      <c r="P35" s="12">
        <v>20</v>
      </c>
      <c r="Y35" s="14"/>
      <c r="Z35" s="14"/>
      <c r="AA35" s="9"/>
      <c r="AB35" s="9"/>
      <c r="AC35" s="9"/>
      <c r="AD35" s="9"/>
      <c r="AE35" s="9"/>
      <c r="AF35" s="6"/>
      <c r="AK35" s="13"/>
      <c r="AL35" s="13"/>
      <c r="AM35" s="13"/>
      <c r="AN35" s="13"/>
      <c r="AO35" s="13"/>
      <c r="AP35" s="13"/>
      <c r="AQ35" s="13"/>
      <c r="AR35" s="13"/>
      <c r="AS35" s="12" t="s">
        <v>112</v>
      </c>
      <c r="AU35" s="9"/>
      <c r="AV35" s="12"/>
      <c r="AW35" s="12">
        <v>160</v>
      </c>
      <c r="AX35" s="9">
        <v>0</v>
      </c>
      <c r="AY35" s="9">
        <v>25</v>
      </c>
      <c r="AZ35" s="9">
        <v>80</v>
      </c>
      <c r="BA35" s="12">
        <v>10</v>
      </c>
      <c r="BB35" s="53" t="s">
        <v>110</v>
      </c>
      <c r="BC35" s="37" t="str">
        <f t="shared" ref="BC35" si="177">"20"&amp;MID(BM35,SEARCH("#",SUBSTITUTE(BM35,"/","#",2))+1,2) &amp; IF(SEARCH("/",BM35)=2,"0"&amp;MID(BM35,1,1),MID(BM35,1,2)) &amp; IF(SEARCH("#",SUBSTITUTE(BM35,"/","#",2))-SEARCH("/*/",BM35)=2,"0"&amp;MID(BM35,SEARCH("/*/",BM35)+1,1),MID(BM35,SEARCH("/*/",BM35)+1,2))</f>
        <v>20230602</v>
      </c>
      <c r="BD35" s="52" t="str">
        <f t="shared" ref="BD35" si="178">CONCATENATE(TEXT(ROUNDDOWN(ABS(BF35),0),"0"),"° ",TEXT(ROUNDDOWN(ABS((BF35-ROUNDDOWN(BF35,0))*60),0),"00"),"' ",TEXT(TRUNC((ABS((BF35-ROUNDDOWN(BF35,0))*60)-ROUNDDOWN(ABS((BF35-ROUNDDOWN(BF35,0))*60),0))*60,2),"00.00"),"""",IF(BF35&lt;0," W"," E"))</f>
        <v>11° 02' 58.20" E</v>
      </c>
      <c r="BE35" s="52" t="str">
        <f t="shared" ref="BE35" si="179">CONCATENATE(TEXT(ROUNDDOWN(ABS(BG35),0),"00"),"° ",TEXT(ROUNDDOWN(ABS((BG35-ROUNDDOWN(BG35,0))*60),0),"00"),"' ",TEXT(TRUNC((ABS((BG35-ROUNDDOWN(BG35,0))*60)-ROUNDDOWN(ABS((BG35-ROUNDDOWN(BG35,0))*60),0))*60,2),"00.00"),"""",IF(BG35&lt;0," S"," N"))</f>
        <v>47° 26' 16.11" N</v>
      </c>
      <c r="BF35" s="69">
        <f t="shared" ref="BF35" si="180">IF(BB35="","",VALUE(MID(BB35,FIND("lon",BB35)+3,FIND("prec",BB35)-FIND("lon",BB35)-3  )))</f>
        <v>11.0495</v>
      </c>
      <c r="BG35" s="69">
        <f t="shared" ref="BG35" si="181">IF(BB35="","",VALUE(MID(BB35,FIND("lat",BB35)+3,FIND("lon",BB35)-FIND("lat",BB35)-3  )))</f>
        <v>47.437809999999999</v>
      </c>
      <c r="BH35" s="38">
        <f t="shared" ref="BH35" si="182">IF(BB35="","",VALUE(MID(BB35,FIND("prec",BB35)+4,FIND("elev",BB35)-FIND("prec",BB35)-6 )))</f>
        <v>7.2</v>
      </c>
      <c r="BI35" s="74">
        <f t="shared" ref="BI35" si="183">IF(BB35="","",VALUE(MID(BB35,FIND("elev",BB35)+4,FIND("m exp",BB35)-FIND("elev",BB35)-4 )))</f>
        <v>2063.4</v>
      </c>
      <c r="BJ35" s="49">
        <v>15</v>
      </c>
      <c r="BK35" s="39">
        <f t="shared" ref="BK35" si="184">IF(BB35="","",VALUE(MID(BB35,FIND("exp",BB35)+4,FIND("° inc",BB35)-FIND("exp",BB35)-4 )))</f>
        <v>57</v>
      </c>
      <c r="BL35" s="39">
        <f t="shared" ref="BL35" si="185">IF(BB35="","",VALUE(MID(BB35,FIND("inc",BB35)+5,2)) )</f>
        <v>49</v>
      </c>
      <c r="BM35" s="50" t="str">
        <f t="shared" ref="BM35" si="186">IF(BB35="","",TRIM(MID(BB35,FIND("date",BB35)+5,FIND("time",BB35)-FIND("date",BB35)-5)))</f>
        <v>6/2/23</v>
      </c>
      <c r="BN35" s="51" t="str">
        <f t="shared" ref="BN35" si="187">IF(BB35="","",TRIM(MID(BB35,FIND("time",BB35)+5,5)))</f>
        <v>14:52</v>
      </c>
      <c r="BO35" s="8" t="s">
        <v>254</v>
      </c>
    </row>
    <row r="36" spans="1:70" x14ac:dyDescent="0.35">
      <c r="A36" s="1" t="str">
        <f t="shared" si="11"/>
        <v>M</v>
      </c>
      <c r="B36" s="48">
        <v>35022</v>
      </c>
      <c r="C36" s="48"/>
      <c r="D36" s="48"/>
      <c r="E36" s="15">
        <v>1</v>
      </c>
      <c r="F36" s="15"/>
      <c r="G36" s="12" t="s">
        <v>111</v>
      </c>
      <c r="H36" s="9"/>
      <c r="I36" s="10" t="s">
        <v>977</v>
      </c>
      <c r="J36" s="12">
        <v>250</v>
      </c>
      <c r="K36" s="9">
        <v>-5</v>
      </c>
      <c r="L36" s="12" t="s">
        <v>70</v>
      </c>
      <c r="M36" s="12" t="s">
        <v>108</v>
      </c>
      <c r="N36" s="12" t="s">
        <v>76</v>
      </c>
      <c r="P36" s="12">
        <v>25</v>
      </c>
      <c r="Y36" s="14"/>
      <c r="Z36" s="14"/>
      <c r="AA36" s="9"/>
      <c r="AB36" s="9"/>
      <c r="AC36" s="9"/>
      <c r="AD36" s="9"/>
      <c r="AE36" s="9"/>
      <c r="AF36" s="6"/>
      <c r="AK36" s="13"/>
      <c r="AL36" s="13"/>
      <c r="AM36" s="13"/>
      <c r="AN36" s="13"/>
      <c r="AO36" s="13"/>
      <c r="AP36" s="13"/>
      <c r="AQ36" s="13"/>
      <c r="AR36" s="13"/>
      <c r="AS36" s="12"/>
      <c r="AU36" s="9"/>
      <c r="AV36" s="12"/>
      <c r="AW36" s="12">
        <v>150</v>
      </c>
      <c r="AX36" s="9">
        <v>0</v>
      </c>
      <c r="AY36" s="9">
        <v>25</v>
      </c>
      <c r="AZ36" s="9">
        <v>80</v>
      </c>
      <c r="BA36" s="12">
        <v>10</v>
      </c>
      <c r="BB36" s="53" t="s">
        <v>110</v>
      </c>
      <c r="BC36" s="37" t="str">
        <f t="shared" ref="BC36:BC37" si="188">"20"&amp;MID(BM36,SEARCH("#",SUBSTITUTE(BM36,"/","#",2))+1,2) &amp; IF(SEARCH("/",BM36)=2,"0"&amp;MID(BM36,1,1),MID(BM36,1,2)) &amp; IF(SEARCH("#",SUBSTITUTE(BM36,"/","#",2))-SEARCH("/*/",BM36)=2,"0"&amp;MID(BM36,SEARCH("/*/",BM36)+1,1),MID(BM36,SEARCH("/*/",BM36)+1,2))</f>
        <v>20230602</v>
      </c>
      <c r="BD36" s="52" t="str">
        <f t="shared" ref="BD36:BD37" si="189">CONCATENATE(TEXT(ROUNDDOWN(ABS(BF36),0),"0"),"° ",TEXT(ROUNDDOWN(ABS((BF36-ROUNDDOWN(BF36,0))*60),0),"00"),"' ",TEXT(TRUNC((ABS((BF36-ROUNDDOWN(BF36,0))*60)-ROUNDDOWN(ABS((BF36-ROUNDDOWN(BF36,0))*60),0))*60,2),"00.00"),"""",IF(BF36&lt;0," W"," E"))</f>
        <v>11° 02' 58.20" E</v>
      </c>
      <c r="BE36" s="52" t="str">
        <f t="shared" ref="BE36:BE37" si="190">CONCATENATE(TEXT(ROUNDDOWN(ABS(BG36),0),"00"),"° ",TEXT(ROUNDDOWN(ABS((BG36-ROUNDDOWN(BG36,0))*60),0),"00"),"' ",TEXT(TRUNC((ABS((BG36-ROUNDDOWN(BG36,0))*60)-ROUNDDOWN(ABS((BG36-ROUNDDOWN(BG36,0))*60),0))*60,2),"00.00"),"""",IF(BG36&lt;0," S"," N"))</f>
        <v>47° 26' 16.11" N</v>
      </c>
      <c r="BF36" s="69">
        <f t="shared" ref="BF36:BF37" si="191">IF(BB36="","",VALUE(MID(BB36,FIND("lon",BB36)+3,FIND("prec",BB36)-FIND("lon",BB36)-3  )))</f>
        <v>11.0495</v>
      </c>
      <c r="BG36" s="69">
        <f t="shared" ref="BG36:BG37" si="192">IF(BB36="","",VALUE(MID(BB36,FIND("lat",BB36)+3,FIND("lon",BB36)-FIND("lat",BB36)-3  )))</f>
        <v>47.437809999999999</v>
      </c>
      <c r="BH36" s="38">
        <f t="shared" ref="BH36:BH37" si="193">IF(BB36="","",VALUE(MID(BB36,FIND("prec",BB36)+4,FIND("elev",BB36)-FIND("prec",BB36)-6 )))</f>
        <v>7.2</v>
      </c>
      <c r="BI36" s="74">
        <f t="shared" ref="BI36:BI37" si="194">IF(BB36="","",VALUE(MID(BB36,FIND("elev",BB36)+4,FIND("m exp",BB36)-FIND("elev",BB36)-4 )))</f>
        <v>2063.4</v>
      </c>
      <c r="BJ36" s="49">
        <v>15</v>
      </c>
      <c r="BK36" s="39">
        <f t="shared" ref="BK36:BK37" si="195">IF(BB36="","",VALUE(MID(BB36,FIND("exp",BB36)+4,FIND("° inc",BB36)-FIND("exp",BB36)-4 )))</f>
        <v>57</v>
      </c>
      <c r="BL36" s="39">
        <f t="shared" ref="BL36:BL37" si="196">IF(BB36="","",VALUE(MID(BB36,FIND("inc",BB36)+5,2)) )</f>
        <v>49</v>
      </c>
      <c r="BM36" s="50" t="str">
        <f t="shared" ref="BM36:BM37" si="197">IF(BB36="","",TRIM(MID(BB36,FIND("date",BB36)+5,FIND("time",BB36)-FIND("date",BB36)-5)))</f>
        <v>6/2/23</v>
      </c>
      <c r="BN36" s="51" t="str">
        <f t="shared" ref="BN36:BN37" si="198">IF(BB36="","",TRIM(MID(BB36,FIND("time",BB36)+5,5)))</f>
        <v>14:52</v>
      </c>
      <c r="BO36" s="8" t="s">
        <v>254</v>
      </c>
    </row>
    <row r="37" spans="1:70" x14ac:dyDescent="0.35">
      <c r="A37" s="1" t="str">
        <f t="shared" si="11"/>
        <v>M</v>
      </c>
      <c r="B37" s="48">
        <v>35023</v>
      </c>
      <c r="C37" s="48"/>
      <c r="D37" s="48"/>
      <c r="E37" s="15">
        <v>1</v>
      </c>
      <c r="F37" s="15"/>
      <c r="G37" s="12" t="s">
        <v>89</v>
      </c>
      <c r="H37" s="9"/>
      <c r="I37" s="10" t="s">
        <v>977</v>
      </c>
      <c r="J37" s="12">
        <v>250</v>
      </c>
      <c r="K37" s="9">
        <v>-5</v>
      </c>
      <c r="L37" s="12" t="s">
        <v>64</v>
      </c>
      <c r="M37" s="12" t="s">
        <v>65</v>
      </c>
      <c r="N37" s="12" t="s">
        <v>63</v>
      </c>
      <c r="P37" s="12">
        <v>0</v>
      </c>
      <c r="Y37" s="14"/>
      <c r="Z37" s="14"/>
      <c r="AA37" s="9"/>
      <c r="AB37" s="9"/>
      <c r="AC37" s="9"/>
      <c r="AD37" s="9"/>
      <c r="AE37" s="9"/>
      <c r="AF37" s="6"/>
      <c r="AK37" s="13"/>
      <c r="AL37" s="13"/>
      <c r="AM37" s="13"/>
      <c r="AN37" s="13"/>
      <c r="AO37" s="13"/>
      <c r="AP37" s="13"/>
      <c r="AQ37" s="13"/>
      <c r="AR37" s="13"/>
      <c r="AS37" s="12"/>
      <c r="AU37" s="9"/>
      <c r="AV37" s="12"/>
      <c r="AW37" s="12">
        <v>250</v>
      </c>
      <c r="AX37" s="9">
        <v>0</v>
      </c>
      <c r="AY37" s="9">
        <v>25</v>
      </c>
      <c r="AZ37" s="9">
        <v>80</v>
      </c>
      <c r="BA37" s="12">
        <v>10</v>
      </c>
      <c r="BB37" s="53" t="s">
        <v>113</v>
      </c>
      <c r="BC37" s="37" t="str">
        <f t="shared" si="188"/>
        <v>20230602</v>
      </c>
      <c r="BD37" s="52" t="str">
        <f t="shared" si="189"/>
        <v>11° 02' 58.88" E</v>
      </c>
      <c r="BE37" s="52" t="str">
        <f t="shared" si="190"/>
        <v>47° 26' 11.72" N</v>
      </c>
      <c r="BF37" s="69">
        <f t="shared" si="191"/>
        <v>11.04969</v>
      </c>
      <c r="BG37" s="69">
        <f t="shared" si="192"/>
        <v>47.436590000000002</v>
      </c>
      <c r="BH37" s="38">
        <f t="shared" si="193"/>
        <v>6.9</v>
      </c>
      <c r="BI37" s="74">
        <f t="shared" si="194"/>
        <v>2070.3000000000002</v>
      </c>
      <c r="BJ37" s="49">
        <v>15</v>
      </c>
      <c r="BK37" s="39">
        <f t="shared" si="195"/>
        <v>73</v>
      </c>
      <c r="BL37" s="39">
        <f t="shared" si="196"/>
        <v>47</v>
      </c>
      <c r="BM37" s="50" t="str">
        <f t="shared" si="197"/>
        <v>6/2/23</v>
      </c>
      <c r="BN37" s="51" t="str">
        <f t="shared" si="198"/>
        <v>15:55</v>
      </c>
      <c r="BO37" s="8" t="s">
        <v>254</v>
      </c>
    </row>
    <row r="38" spans="1:70" x14ac:dyDescent="0.35">
      <c r="A38" s="1" t="str">
        <f t="shared" si="11"/>
        <v>M</v>
      </c>
      <c r="B38" s="48">
        <v>35024</v>
      </c>
      <c r="C38" s="48"/>
      <c r="D38" s="48"/>
      <c r="E38" s="15">
        <v>1</v>
      </c>
      <c r="F38" s="15"/>
      <c r="G38" s="12" t="s">
        <v>73</v>
      </c>
      <c r="H38" s="9"/>
      <c r="I38" s="10" t="s">
        <v>977</v>
      </c>
      <c r="J38" s="12">
        <v>100</v>
      </c>
      <c r="K38" s="9">
        <v>-10</v>
      </c>
      <c r="L38" s="12" t="s">
        <v>64</v>
      </c>
      <c r="M38" s="12" t="s">
        <v>65</v>
      </c>
      <c r="N38" s="12" t="s">
        <v>63</v>
      </c>
      <c r="P38" s="12">
        <v>0</v>
      </c>
      <c r="Y38" s="14"/>
      <c r="Z38" s="14"/>
      <c r="AA38" s="9"/>
      <c r="AB38" s="9"/>
      <c r="AC38" s="9"/>
      <c r="AD38" s="9"/>
      <c r="AE38" s="9"/>
      <c r="AF38" s="6"/>
      <c r="AK38" s="13"/>
      <c r="AL38" s="13"/>
      <c r="AM38" s="13"/>
      <c r="AN38" s="13"/>
      <c r="AO38" s="13"/>
      <c r="AP38" s="13"/>
      <c r="AQ38" s="13"/>
      <c r="AR38" s="13"/>
      <c r="AS38" s="12" t="s">
        <v>114</v>
      </c>
      <c r="AU38" s="9"/>
      <c r="AV38" s="12"/>
      <c r="AW38" s="12">
        <v>250</v>
      </c>
      <c r="AX38" s="9">
        <v>0</v>
      </c>
      <c r="AY38" s="9">
        <v>25</v>
      </c>
      <c r="AZ38" s="9">
        <v>80</v>
      </c>
      <c r="BA38" s="12">
        <v>10</v>
      </c>
      <c r="BB38" s="53" t="s">
        <v>113</v>
      </c>
      <c r="BC38" s="37" t="str">
        <f t="shared" ref="BC38" si="199">"20"&amp;MID(BM38,SEARCH("#",SUBSTITUTE(BM38,"/","#",2))+1,2) &amp; IF(SEARCH("/",BM38)=2,"0"&amp;MID(BM38,1,1),MID(BM38,1,2)) &amp; IF(SEARCH("#",SUBSTITUTE(BM38,"/","#",2))-SEARCH("/*/",BM38)=2,"0"&amp;MID(BM38,SEARCH("/*/",BM38)+1,1),MID(BM38,SEARCH("/*/",BM38)+1,2))</f>
        <v>20230602</v>
      </c>
      <c r="BD38" s="52" t="str">
        <f t="shared" ref="BD38" si="200">CONCATENATE(TEXT(ROUNDDOWN(ABS(BF38),0),"0"),"° ",TEXT(ROUNDDOWN(ABS((BF38-ROUNDDOWN(BF38,0))*60),0),"00"),"' ",TEXT(TRUNC((ABS((BF38-ROUNDDOWN(BF38,0))*60)-ROUNDDOWN(ABS((BF38-ROUNDDOWN(BF38,0))*60),0))*60,2),"00.00"),"""",IF(BF38&lt;0," W"," E"))</f>
        <v>11° 02' 58.88" E</v>
      </c>
      <c r="BE38" s="52" t="str">
        <f t="shared" ref="BE38" si="201">CONCATENATE(TEXT(ROUNDDOWN(ABS(BG38),0),"00"),"° ",TEXT(ROUNDDOWN(ABS((BG38-ROUNDDOWN(BG38,0))*60),0),"00"),"' ",TEXT(TRUNC((ABS((BG38-ROUNDDOWN(BG38,0))*60)-ROUNDDOWN(ABS((BG38-ROUNDDOWN(BG38,0))*60),0))*60,2),"00.00"),"""",IF(BG38&lt;0," S"," N"))</f>
        <v>47° 26' 11.72" N</v>
      </c>
      <c r="BF38" s="69">
        <f t="shared" ref="BF38" si="202">IF(BB38="","",VALUE(MID(BB38,FIND("lon",BB38)+3,FIND("prec",BB38)-FIND("lon",BB38)-3  )))</f>
        <v>11.04969</v>
      </c>
      <c r="BG38" s="69">
        <f t="shared" ref="BG38" si="203">IF(BB38="","",VALUE(MID(BB38,FIND("lat",BB38)+3,FIND("lon",BB38)-FIND("lat",BB38)-3  )))</f>
        <v>47.436590000000002</v>
      </c>
      <c r="BH38" s="38">
        <f t="shared" ref="BH38" si="204">IF(BB38="","",VALUE(MID(BB38,FIND("prec",BB38)+4,FIND("elev",BB38)-FIND("prec",BB38)-6 )))</f>
        <v>6.9</v>
      </c>
      <c r="BI38" s="74">
        <f t="shared" ref="BI38" si="205">IF(BB38="","",VALUE(MID(BB38,FIND("elev",BB38)+4,FIND("m exp",BB38)-FIND("elev",BB38)-4 )))</f>
        <v>2070.3000000000002</v>
      </c>
      <c r="BJ38" s="49">
        <v>15</v>
      </c>
      <c r="BK38" s="39">
        <f t="shared" ref="BK38" si="206">IF(BB38="","",VALUE(MID(BB38,FIND("exp",BB38)+4,FIND("° inc",BB38)-FIND("exp",BB38)-4 )))</f>
        <v>73</v>
      </c>
      <c r="BL38" s="39">
        <f t="shared" ref="BL38" si="207">IF(BB38="","",VALUE(MID(BB38,FIND("inc",BB38)+5,2)) )</f>
        <v>47</v>
      </c>
      <c r="BM38" s="50" t="str">
        <f t="shared" ref="BM38" si="208">IF(BB38="","",TRIM(MID(BB38,FIND("date",BB38)+5,FIND("time",BB38)-FIND("date",BB38)-5)))</f>
        <v>6/2/23</v>
      </c>
      <c r="BN38" s="51" t="str">
        <f t="shared" ref="BN38" si="209">IF(BB38="","",TRIM(MID(BB38,FIND("time",BB38)+5,5)))</f>
        <v>15:55</v>
      </c>
      <c r="BO38" s="8" t="s">
        <v>254</v>
      </c>
    </row>
    <row r="39" spans="1:70" x14ac:dyDescent="0.35">
      <c r="A39" s="1" t="str">
        <f t="shared" si="11"/>
        <v>M</v>
      </c>
      <c r="B39" s="48">
        <v>35025</v>
      </c>
      <c r="C39" s="48"/>
      <c r="D39" s="48"/>
      <c r="E39" s="15">
        <v>1</v>
      </c>
      <c r="F39" s="15"/>
      <c r="G39" s="12" t="s">
        <v>69</v>
      </c>
      <c r="H39" s="9"/>
      <c r="I39" s="10" t="s">
        <v>977</v>
      </c>
      <c r="J39" s="12">
        <v>300</v>
      </c>
      <c r="K39" s="9">
        <v>-10</v>
      </c>
      <c r="L39" s="12" t="s">
        <v>64</v>
      </c>
      <c r="M39" s="12" t="s">
        <v>65</v>
      </c>
      <c r="N39" s="12" t="s">
        <v>63</v>
      </c>
      <c r="P39" s="12">
        <v>0</v>
      </c>
      <c r="Y39" s="14"/>
      <c r="Z39" s="14"/>
      <c r="AA39" s="9"/>
      <c r="AB39" s="9"/>
      <c r="AC39" s="9"/>
      <c r="AD39" s="9"/>
      <c r="AE39" s="9"/>
      <c r="AF39" s="6"/>
      <c r="AK39" s="13"/>
      <c r="AL39" s="13"/>
      <c r="AM39" s="13"/>
      <c r="AN39" s="13"/>
      <c r="AO39" s="13"/>
      <c r="AP39" s="13"/>
      <c r="AQ39" s="13"/>
      <c r="AR39" s="13"/>
      <c r="AS39" s="12"/>
      <c r="AU39" s="9"/>
      <c r="AV39" s="12"/>
      <c r="AW39" s="12">
        <v>250</v>
      </c>
      <c r="AX39" s="9">
        <v>0</v>
      </c>
      <c r="AY39" s="9">
        <v>25</v>
      </c>
      <c r="AZ39" s="9">
        <v>80</v>
      </c>
      <c r="BA39" s="12">
        <v>10</v>
      </c>
      <c r="BB39" s="53" t="s">
        <v>113</v>
      </c>
      <c r="BC39" s="37" t="str">
        <f t="shared" ref="BC39" si="210">"20"&amp;MID(BM39,SEARCH("#",SUBSTITUTE(BM39,"/","#",2))+1,2) &amp; IF(SEARCH("/",BM39)=2,"0"&amp;MID(BM39,1,1),MID(BM39,1,2)) &amp; IF(SEARCH("#",SUBSTITUTE(BM39,"/","#",2))-SEARCH("/*/",BM39)=2,"0"&amp;MID(BM39,SEARCH("/*/",BM39)+1,1),MID(BM39,SEARCH("/*/",BM39)+1,2))</f>
        <v>20230602</v>
      </c>
      <c r="BD39" s="52" t="str">
        <f t="shared" ref="BD39" si="211">CONCATENATE(TEXT(ROUNDDOWN(ABS(BF39),0),"0"),"° ",TEXT(ROUNDDOWN(ABS((BF39-ROUNDDOWN(BF39,0))*60),0),"00"),"' ",TEXT(TRUNC((ABS((BF39-ROUNDDOWN(BF39,0))*60)-ROUNDDOWN(ABS((BF39-ROUNDDOWN(BF39,0))*60),0))*60,2),"00.00"),"""",IF(BF39&lt;0," W"," E"))</f>
        <v>11° 02' 58.88" E</v>
      </c>
      <c r="BE39" s="52" t="str">
        <f t="shared" ref="BE39" si="212">CONCATENATE(TEXT(ROUNDDOWN(ABS(BG39),0),"00"),"° ",TEXT(ROUNDDOWN(ABS((BG39-ROUNDDOWN(BG39,0))*60),0),"00"),"' ",TEXT(TRUNC((ABS((BG39-ROUNDDOWN(BG39,0))*60)-ROUNDDOWN(ABS((BG39-ROUNDDOWN(BG39,0))*60),0))*60,2),"00.00"),"""",IF(BG39&lt;0," S"," N"))</f>
        <v>47° 26' 11.72" N</v>
      </c>
      <c r="BF39" s="69">
        <f t="shared" ref="BF39" si="213">IF(BB39="","",VALUE(MID(BB39,FIND("lon",BB39)+3,FIND("prec",BB39)-FIND("lon",BB39)-3  )))</f>
        <v>11.04969</v>
      </c>
      <c r="BG39" s="69">
        <f t="shared" ref="BG39" si="214">IF(BB39="","",VALUE(MID(BB39,FIND("lat",BB39)+3,FIND("lon",BB39)-FIND("lat",BB39)-3  )))</f>
        <v>47.436590000000002</v>
      </c>
      <c r="BH39" s="38">
        <f t="shared" ref="BH39" si="215">IF(BB39="","",VALUE(MID(BB39,FIND("prec",BB39)+4,FIND("elev",BB39)-FIND("prec",BB39)-6 )))</f>
        <v>6.9</v>
      </c>
      <c r="BI39" s="74">
        <f t="shared" ref="BI39" si="216">IF(BB39="","",VALUE(MID(BB39,FIND("elev",BB39)+4,FIND("m exp",BB39)-FIND("elev",BB39)-4 )))</f>
        <v>2070.3000000000002</v>
      </c>
      <c r="BJ39" s="49">
        <v>15</v>
      </c>
      <c r="BK39" s="39">
        <f t="shared" ref="BK39" si="217">IF(BB39="","",VALUE(MID(BB39,FIND("exp",BB39)+4,FIND("° inc",BB39)-FIND("exp",BB39)-4 )))</f>
        <v>73</v>
      </c>
      <c r="BL39" s="39">
        <f t="shared" ref="BL39" si="218">IF(BB39="","",VALUE(MID(BB39,FIND("inc",BB39)+5,2)) )</f>
        <v>47</v>
      </c>
      <c r="BM39" s="50" t="str">
        <f t="shared" ref="BM39" si="219">IF(BB39="","",TRIM(MID(BB39,FIND("date",BB39)+5,FIND("time",BB39)-FIND("date",BB39)-5)))</f>
        <v>6/2/23</v>
      </c>
      <c r="BN39" s="51" t="str">
        <f t="shared" ref="BN39" si="220">IF(BB39="","",TRIM(MID(BB39,FIND("time",BB39)+5,5)))</f>
        <v>15:55</v>
      </c>
      <c r="BO39" s="8" t="s">
        <v>254</v>
      </c>
    </row>
    <row r="40" spans="1:70" x14ac:dyDescent="0.35">
      <c r="A40" s="1" t="str">
        <f t="shared" si="11"/>
        <v/>
      </c>
      <c r="B40" s="47" t="s">
        <v>952</v>
      </c>
      <c r="C40" s="47"/>
      <c r="D40" s="47"/>
      <c r="E40" s="15"/>
      <c r="F40" s="15"/>
      <c r="G40" s="12"/>
      <c r="I40" s="10"/>
      <c r="J40" s="12"/>
      <c r="K40" s="9"/>
      <c r="L40" s="12"/>
      <c r="M40" s="12"/>
      <c r="N40" s="12"/>
      <c r="P40" s="12"/>
      <c r="Y40" s="14"/>
      <c r="Z40" s="14"/>
      <c r="AA40" s="9"/>
      <c r="AB40" s="9"/>
      <c r="AC40" s="9"/>
      <c r="AD40" s="9"/>
      <c r="AE40" s="9"/>
      <c r="AF40" s="6"/>
      <c r="AK40" s="13"/>
      <c r="AL40" s="13"/>
      <c r="AM40" s="13"/>
      <c r="AN40" s="13"/>
      <c r="AO40" s="13"/>
      <c r="AP40" s="13"/>
      <c r="AQ40" s="13"/>
      <c r="AR40" s="13"/>
      <c r="AS40" s="9"/>
      <c r="AU40" s="9"/>
      <c r="AV40" s="12"/>
      <c r="AW40" s="12"/>
      <c r="AX40" s="9"/>
      <c r="AY40" s="9"/>
      <c r="AZ40" s="9"/>
      <c r="BA40" s="12"/>
      <c r="BC40" s="32"/>
      <c r="BD40" s="32"/>
      <c r="BE40" s="33"/>
      <c r="BF40" s="71"/>
      <c r="BJ40" s="34"/>
      <c r="BK40" s="8"/>
      <c r="BL40" s="8"/>
      <c r="BQ40"/>
      <c r="BR40"/>
    </row>
    <row r="41" spans="1:70" x14ac:dyDescent="0.35">
      <c r="A41" s="1" t="str">
        <f t="shared" si="11"/>
        <v>M</v>
      </c>
      <c r="B41" s="48">
        <v>35026</v>
      </c>
      <c r="C41" s="48"/>
      <c r="D41" s="48"/>
      <c r="E41" s="15">
        <v>1</v>
      </c>
      <c r="F41" s="15"/>
      <c r="G41" s="12" t="s">
        <v>89</v>
      </c>
      <c r="H41" s="9"/>
      <c r="I41" s="10" t="s">
        <v>978</v>
      </c>
      <c r="J41" s="12">
        <v>2090</v>
      </c>
      <c r="K41" s="9">
        <v>-5</v>
      </c>
      <c r="L41" s="12" t="s">
        <v>70</v>
      </c>
      <c r="M41" s="12" t="s">
        <v>100</v>
      </c>
      <c r="N41" s="12" t="s">
        <v>76</v>
      </c>
      <c r="P41" s="12">
        <v>10</v>
      </c>
      <c r="Y41" s="14"/>
      <c r="Z41" s="14"/>
      <c r="AA41" s="9"/>
      <c r="AB41" s="9"/>
      <c r="AC41" s="9"/>
      <c r="AD41" s="9"/>
      <c r="AE41" s="9"/>
      <c r="AF41" s="6"/>
      <c r="AK41" s="13"/>
      <c r="AL41" s="13"/>
      <c r="AM41" s="13"/>
      <c r="AN41" s="13"/>
      <c r="AO41" s="13"/>
      <c r="AP41" s="13"/>
      <c r="AQ41" s="13"/>
      <c r="AR41" s="13"/>
      <c r="AS41" s="12"/>
      <c r="AU41" s="9"/>
      <c r="AV41" s="12"/>
      <c r="AW41" s="12">
        <v>100</v>
      </c>
      <c r="AX41" s="9">
        <v>0</v>
      </c>
      <c r="AY41" s="9">
        <v>35</v>
      </c>
      <c r="AZ41" s="9">
        <v>80</v>
      </c>
      <c r="BA41" s="12">
        <v>10</v>
      </c>
      <c r="BB41" s="53" t="s">
        <v>115</v>
      </c>
      <c r="BC41" s="37" t="str">
        <f t="shared" ref="BC41" si="221">"20"&amp;MID(BM41,SEARCH("#",SUBSTITUTE(BM41,"/","#",2))+1,2) &amp; IF(SEARCH("/",BM41)=2,"0"&amp;MID(BM41,1,1),MID(BM41,1,2)) &amp; IF(SEARCH("#",SUBSTITUTE(BM41,"/","#",2))-SEARCH("/*/",BM41)=2,"0"&amp;MID(BM41,SEARCH("/*/",BM41)+1,1),MID(BM41,SEARCH("/*/",BM41)+1,2))</f>
        <v>20230602</v>
      </c>
      <c r="BD41" s="52" t="str">
        <f t="shared" ref="BD41" si="222">CONCATENATE(TEXT(ROUNDDOWN(ABS(BF41),0),"0"),"° ",TEXT(ROUNDDOWN(ABS((BF41-ROUNDDOWN(BF41,0))*60),0),"00"),"' ",TEXT(TRUNC((ABS((BF41-ROUNDDOWN(BF41,0))*60)-ROUNDDOWN(ABS((BF41-ROUNDDOWN(BF41,0))*60),0))*60,2),"00.00"),"""",IF(BF41&lt;0," W"," E"))</f>
        <v>11° 03' 20.05" E</v>
      </c>
      <c r="BE41" s="52" t="str">
        <f t="shared" ref="BE41" si="223">CONCATENATE(TEXT(ROUNDDOWN(ABS(BG41),0),"00"),"° ",TEXT(ROUNDDOWN(ABS((BG41-ROUNDDOWN(BG41,0))*60),0),"00"),"' ",TEXT(TRUNC((ABS((BG41-ROUNDDOWN(BG41,0))*60)-ROUNDDOWN(ABS((BG41-ROUNDDOWN(BG41,0))*60),0))*60,2),"00.00"),"""",IF(BG41&lt;0," S"," N"))</f>
        <v>47° 26' 22.77" N</v>
      </c>
      <c r="BF41" s="69">
        <f t="shared" ref="BF41" si="224">IF(BB41="","",VALUE(MID(BB41,FIND("lon",BB41)+3,FIND("prec",BB41)-FIND("lon",BB41)-3  )))</f>
        <v>11.055569999999999</v>
      </c>
      <c r="BG41" s="69">
        <f t="shared" ref="BG41" si="225">IF(BB41="","",VALUE(MID(BB41,FIND("lat",BB41)+3,FIND("lon",BB41)-FIND("lat",BB41)-3  )))</f>
        <v>47.439660000000003</v>
      </c>
      <c r="BH41" s="38">
        <f t="shared" ref="BH41" si="226">IF(BB41="","",VALUE(MID(BB41,FIND("prec",BB41)+4,FIND("elev",BB41)-FIND("prec",BB41)-6 )))</f>
        <v>4.8</v>
      </c>
      <c r="BI41" s="74">
        <f t="shared" ref="BI41" si="227">IF(BB41="","",VALUE(MID(BB41,FIND("elev",BB41)+4,FIND("m exp",BB41)-FIND("elev",BB41)-4 )))</f>
        <v>1911.8</v>
      </c>
      <c r="BJ41" s="49">
        <v>15</v>
      </c>
      <c r="BK41" s="39">
        <f t="shared" ref="BK41" si="228">IF(BB41="","",VALUE(MID(BB41,FIND("exp",BB41)+4,FIND("° inc",BB41)-FIND("exp",BB41)-4 )))</f>
        <v>77</v>
      </c>
      <c r="BL41" s="39">
        <f t="shared" ref="BL41" si="229">IF(BB41="","",VALUE(MID(BB41,FIND("inc",BB41)+5,2)) )</f>
        <v>51</v>
      </c>
      <c r="BM41" s="50" t="str">
        <f t="shared" ref="BM41" si="230">IF(BB41="","",TRIM(MID(BB41,FIND("date",BB41)+5,FIND("time",BB41)-FIND("date",BB41)-5)))</f>
        <v>6/2/23</v>
      </c>
      <c r="BN41" s="51" t="str">
        <f t="shared" ref="BN41" si="231">IF(BB41="","",TRIM(MID(BB41,FIND("time",BB41)+5,5)))</f>
        <v>16:54</v>
      </c>
      <c r="BO41" s="8" t="s">
        <v>254</v>
      </c>
    </row>
    <row r="42" spans="1:70" x14ac:dyDescent="0.35">
      <c r="A42" s="1" t="str">
        <f t="shared" si="11"/>
        <v>M</v>
      </c>
      <c r="B42" s="48">
        <v>35027</v>
      </c>
      <c r="C42" s="48"/>
      <c r="D42" s="48"/>
      <c r="E42" s="15">
        <v>1</v>
      </c>
      <c r="F42" s="15"/>
      <c r="G42" s="12" t="s">
        <v>116</v>
      </c>
      <c r="H42" s="9"/>
      <c r="I42" s="10" t="s">
        <v>978</v>
      </c>
      <c r="J42" s="12">
        <v>300</v>
      </c>
      <c r="K42" s="9">
        <v>-5</v>
      </c>
      <c r="L42" s="12" t="s">
        <v>70</v>
      </c>
      <c r="M42" s="12" t="s">
        <v>100</v>
      </c>
      <c r="N42" s="12" t="s">
        <v>76</v>
      </c>
      <c r="P42" s="12">
        <v>20</v>
      </c>
      <c r="Y42" s="14"/>
      <c r="Z42" s="14"/>
      <c r="AA42" s="9"/>
      <c r="AB42" s="9"/>
      <c r="AC42" s="9"/>
      <c r="AD42" s="9"/>
      <c r="AE42" s="9"/>
      <c r="AF42" s="6"/>
      <c r="AK42" s="13"/>
      <c r="AL42" s="13"/>
      <c r="AM42" s="13"/>
      <c r="AN42" s="13"/>
      <c r="AO42" s="13"/>
      <c r="AP42" s="13"/>
      <c r="AQ42" s="13"/>
      <c r="AR42" s="13"/>
      <c r="AS42" s="12"/>
      <c r="AU42" s="9"/>
      <c r="AV42" s="12"/>
      <c r="AW42" s="12">
        <v>100</v>
      </c>
      <c r="AX42" s="9">
        <v>0</v>
      </c>
      <c r="AY42" s="9">
        <v>35</v>
      </c>
      <c r="AZ42" s="9">
        <v>80</v>
      </c>
      <c r="BA42" s="12">
        <v>10</v>
      </c>
      <c r="BB42" s="53" t="s">
        <v>115</v>
      </c>
      <c r="BC42" s="37" t="str">
        <f t="shared" ref="BC42" si="232">"20"&amp;MID(BM42,SEARCH("#",SUBSTITUTE(BM42,"/","#",2))+1,2) &amp; IF(SEARCH("/",BM42)=2,"0"&amp;MID(BM42,1,1),MID(BM42,1,2)) &amp; IF(SEARCH("#",SUBSTITUTE(BM42,"/","#",2))-SEARCH("/*/",BM42)=2,"0"&amp;MID(BM42,SEARCH("/*/",BM42)+1,1),MID(BM42,SEARCH("/*/",BM42)+1,2))</f>
        <v>20230602</v>
      </c>
      <c r="BD42" s="52" t="str">
        <f t="shared" ref="BD42" si="233">CONCATENATE(TEXT(ROUNDDOWN(ABS(BF42),0),"0"),"° ",TEXT(ROUNDDOWN(ABS((BF42-ROUNDDOWN(BF42,0))*60),0),"00"),"' ",TEXT(TRUNC((ABS((BF42-ROUNDDOWN(BF42,0))*60)-ROUNDDOWN(ABS((BF42-ROUNDDOWN(BF42,0))*60),0))*60,2),"00.00"),"""",IF(BF42&lt;0," W"," E"))</f>
        <v>11° 03' 20.05" E</v>
      </c>
      <c r="BE42" s="52" t="str">
        <f t="shared" ref="BE42" si="234">CONCATENATE(TEXT(ROUNDDOWN(ABS(BG42),0),"00"),"° ",TEXT(ROUNDDOWN(ABS((BG42-ROUNDDOWN(BG42,0))*60),0),"00"),"' ",TEXT(TRUNC((ABS((BG42-ROUNDDOWN(BG42,0))*60)-ROUNDDOWN(ABS((BG42-ROUNDDOWN(BG42,0))*60),0))*60,2),"00.00"),"""",IF(BG42&lt;0," S"," N"))</f>
        <v>47° 26' 22.77" N</v>
      </c>
      <c r="BF42" s="69">
        <f t="shared" ref="BF42" si="235">IF(BB42="","",VALUE(MID(BB42,FIND("lon",BB42)+3,FIND("prec",BB42)-FIND("lon",BB42)-3  )))</f>
        <v>11.055569999999999</v>
      </c>
      <c r="BG42" s="69">
        <f t="shared" ref="BG42" si="236">IF(BB42="","",VALUE(MID(BB42,FIND("lat",BB42)+3,FIND("lon",BB42)-FIND("lat",BB42)-3  )))</f>
        <v>47.439660000000003</v>
      </c>
      <c r="BH42" s="38">
        <f t="shared" ref="BH42" si="237">IF(BB42="","",VALUE(MID(BB42,FIND("prec",BB42)+4,FIND("elev",BB42)-FIND("prec",BB42)-6 )))</f>
        <v>4.8</v>
      </c>
      <c r="BI42" s="74">
        <f t="shared" ref="BI42" si="238">IF(BB42="","",VALUE(MID(BB42,FIND("elev",BB42)+4,FIND("m exp",BB42)-FIND("elev",BB42)-4 )))</f>
        <v>1911.8</v>
      </c>
      <c r="BJ42" s="49">
        <v>15</v>
      </c>
      <c r="BK42" s="39">
        <f t="shared" ref="BK42" si="239">IF(BB42="","",VALUE(MID(BB42,FIND("exp",BB42)+4,FIND("° inc",BB42)-FIND("exp",BB42)-4 )))</f>
        <v>77</v>
      </c>
      <c r="BL42" s="39">
        <f t="shared" ref="BL42" si="240">IF(BB42="","",VALUE(MID(BB42,FIND("inc",BB42)+5,2)) )</f>
        <v>51</v>
      </c>
      <c r="BM42" s="50" t="str">
        <f t="shared" ref="BM42" si="241">IF(BB42="","",TRIM(MID(BB42,FIND("date",BB42)+5,FIND("time",BB42)-FIND("date",BB42)-5)))</f>
        <v>6/2/23</v>
      </c>
      <c r="BN42" s="51" t="str">
        <f t="shared" ref="BN42" si="242">IF(BB42="","",TRIM(MID(BB42,FIND("time",BB42)+5,5)))</f>
        <v>16:54</v>
      </c>
      <c r="BO42" s="8" t="s">
        <v>254</v>
      </c>
    </row>
    <row r="43" spans="1:70" x14ac:dyDescent="0.35">
      <c r="A43" s="1" t="str">
        <f t="shared" si="11"/>
        <v>M</v>
      </c>
      <c r="B43" s="48">
        <v>35028</v>
      </c>
      <c r="C43" s="48"/>
      <c r="D43" s="48"/>
      <c r="E43" s="15">
        <v>1</v>
      </c>
      <c r="F43" s="15"/>
      <c r="G43" s="12" t="s">
        <v>74</v>
      </c>
      <c r="H43" s="9"/>
      <c r="I43" s="10" t="s">
        <v>978</v>
      </c>
      <c r="J43" s="12">
        <v>30</v>
      </c>
      <c r="K43" s="9">
        <v>-5</v>
      </c>
      <c r="L43" s="12" t="s">
        <v>70</v>
      </c>
      <c r="M43" s="12" t="s">
        <v>93</v>
      </c>
      <c r="N43" s="12" t="s">
        <v>76</v>
      </c>
      <c r="P43" s="12">
        <v>35</v>
      </c>
      <c r="Y43" s="14"/>
      <c r="Z43" s="14"/>
      <c r="AA43" s="9"/>
      <c r="AB43" s="9"/>
      <c r="AC43" s="9"/>
      <c r="AD43" s="9"/>
      <c r="AE43" s="9"/>
      <c r="AF43" s="6"/>
      <c r="AK43" s="13"/>
      <c r="AL43" s="13"/>
      <c r="AM43" s="13"/>
      <c r="AN43" s="13"/>
      <c r="AO43" s="13"/>
      <c r="AP43" s="13"/>
      <c r="AQ43" s="13"/>
      <c r="AR43" s="13"/>
      <c r="AS43" s="12"/>
      <c r="AU43" s="9"/>
      <c r="AV43" s="12"/>
      <c r="AW43" s="12">
        <v>100</v>
      </c>
      <c r="AX43" s="9">
        <v>0</v>
      </c>
      <c r="AY43" s="9">
        <v>35</v>
      </c>
      <c r="AZ43" s="9">
        <v>80</v>
      </c>
      <c r="BA43" s="12">
        <v>10</v>
      </c>
      <c r="BB43" s="53" t="s">
        <v>117</v>
      </c>
      <c r="BC43" s="37" t="str">
        <f t="shared" ref="BC43" si="243">"20"&amp;MID(BM43,SEARCH("#",SUBSTITUTE(BM43,"/","#",2))+1,2) &amp; IF(SEARCH("/",BM43)=2,"0"&amp;MID(BM43,1,1),MID(BM43,1,2)) &amp; IF(SEARCH("#",SUBSTITUTE(BM43,"/","#",2))-SEARCH("/*/",BM43)=2,"0"&amp;MID(BM43,SEARCH("/*/",BM43)+1,1),MID(BM43,SEARCH("/*/",BM43)+1,2))</f>
        <v>20230602</v>
      </c>
      <c r="BD43" s="52" t="str">
        <f t="shared" ref="BD43" si="244">CONCATENATE(TEXT(ROUNDDOWN(ABS(BF43),0),"0"),"° ",TEXT(ROUNDDOWN(ABS((BF43-ROUNDDOWN(BF43,0))*60),0),"00"),"' ",TEXT(TRUNC((ABS((BF43-ROUNDDOWN(BF43,0))*60)-ROUNDDOWN(ABS((BF43-ROUNDDOWN(BF43,0))*60),0))*60,2),"00.00"),"""",IF(BF43&lt;0," W"," E"))</f>
        <v>11° 03' 17.99" E</v>
      </c>
      <c r="BE43" s="52" t="str">
        <f t="shared" ref="BE43" si="245">CONCATENATE(TEXT(ROUNDDOWN(ABS(BG43),0),"00"),"° ",TEXT(ROUNDDOWN(ABS((BG43-ROUNDDOWN(BG43,0))*60),0),"00"),"' ",TEXT(TRUNC((ABS((BG43-ROUNDDOWN(BG43,0))*60)-ROUNDDOWN(ABS((BG43-ROUNDDOWN(BG43,0))*60),0))*60,2),"00.00"),"""",IF(BG43&lt;0," S"," N"))</f>
        <v>47° 26' 24.97" N</v>
      </c>
      <c r="BF43" s="69">
        <f t="shared" ref="BF43" si="246">IF(BB43="","",VALUE(MID(BB43,FIND("lon",BB43)+3,FIND("prec",BB43)-FIND("lon",BB43)-3  )))</f>
        <v>11.055</v>
      </c>
      <c r="BG43" s="69">
        <f t="shared" ref="BG43" si="247">IF(BB43="","",VALUE(MID(BB43,FIND("lat",BB43)+3,FIND("lon",BB43)-FIND("lat",BB43)-3  )))</f>
        <v>47.440269999999998</v>
      </c>
      <c r="BH43" s="38">
        <f t="shared" ref="BH43" si="248">IF(BB43="","",VALUE(MID(BB43,FIND("prec",BB43)+4,FIND("elev",BB43)-FIND("prec",BB43)-6 )))</f>
        <v>4.3</v>
      </c>
      <c r="BI43" s="74">
        <f t="shared" ref="BI43" si="249">IF(BB43="","",VALUE(MID(BB43,FIND("elev",BB43)+4,FIND("m exp",BB43)-FIND("elev",BB43)-4 )))</f>
        <v>1876.6</v>
      </c>
      <c r="BJ43" s="49">
        <v>15</v>
      </c>
      <c r="BK43" s="39">
        <f t="shared" ref="BK43" si="250">IF(BB43="","",VALUE(MID(BB43,FIND("exp",BB43)+4,FIND("° inc",BB43)-FIND("exp",BB43)-4 )))</f>
        <v>91</v>
      </c>
      <c r="BL43" s="39">
        <f t="shared" ref="BL43" si="251">IF(BB43="","",VALUE(MID(BB43,FIND("inc",BB43)+5,2)) )</f>
        <v>47</v>
      </c>
      <c r="BM43" s="50" t="str">
        <f t="shared" ref="BM43" si="252">IF(BB43="","",TRIM(MID(BB43,FIND("date",BB43)+5,FIND("time",BB43)-FIND("date",BB43)-5)))</f>
        <v>6/2/23</v>
      </c>
      <c r="BN43" s="51" t="str">
        <f t="shared" ref="BN43" si="253">IF(BB43="","",TRIM(MID(BB43,FIND("time",BB43)+5,5)))</f>
        <v>17:26</v>
      </c>
      <c r="BO43" s="8" t="s">
        <v>254</v>
      </c>
    </row>
    <row r="44" spans="1:70" x14ac:dyDescent="0.35">
      <c r="A44" s="1" t="str">
        <f t="shared" si="11"/>
        <v>M</v>
      </c>
      <c r="B44" s="48">
        <v>35029</v>
      </c>
      <c r="C44" s="48"/>
      <c r="D44" s="48"/>
      <c r="E44" s="15">
        <v>1</v>
      </c>
      <c r="F44" s="15"/>
      <c r="G44" s="12" t="s">
        <v>72</v>
      </c>
      <c r="H44" s="9"/>
      <c r="I44" s="10" t="s">
        <v>978</v>
      </c>
      <c r="J44" s="12">
        <v>200</v>
      </c>
      <c r="K44" s="9">
        <v>-5</v>
      </c>
      <c r="L44" s="12" t="s">
        <v>70</v>
      </c>
      <c r="M44" s="12" t="s">
        <v>86</v>
      </c>
      <c r="N44" s="12" t="s">
        <v>76</v>
      </c>
      <c r="P44" s="12">
        <v>15</v>
      </c>
      <c r="Y44" s="14"/>
      <c r="Z44" s="14"/>
      <c r="AA44" s="9"/>
      <c r="AB44" s="9"/>
      <c r="AC44" s="9"/>
      <c r="AD44" s="9"/>
      <c r="AE44" s="9"/>
      <c r="AF44" s="6"/>
      <c r="AK44" s="13"/>
      <c r="AL44" s="13"/>
      <c r="AM44" s="13"/>
      <c r="AN44" s="13"/>
      <c r="AO44" s="13"/>
      <c r="AP44" s="13"/>
      <c r="AQ44" s="13"/>
      <c r="AR44" s="13"/>
      <c r="AS44" s="12" t="s">
        <v>119</v>
      </c>
      <c r="AU44" s="9"/>
      <c r="AV44" s="12"/>
      <c r="AW44" s="12">
        <v>999</v>
      </c>
      <c r="AX44" s="9">
        <v>0</v>
      </c>
      <c r="AY44" s="9">
        <v>35</v>
      </c>
      <c r="AZ44" s="9">
        <v>80</v>
      </c>
      <c r="BA44" s="12">
        <v>10</v>
      </c>
      <c r="BB44" s="53" t="s">
        <v>118</v>
      </c>
      <c r="BC44" s="37" t="str">
        <f t="shared" ref="BC44" si="254">"20"&amp;MID(BM44,SEARCH("#",SUBSTITUTE(BM44,"/","#",2))+1,2) &amp; IF(SEARCH("/",BM44)=2,"0"&amp;MID(BM44,1,1),MID(BM44,1,2)) &amp; IF(SEARCH("#",SUBSTITUTE(BM44,"/","#",2))-SEARCH("/*/",BM44)=2,"0"&amp;MID(BM44,SEARCH("/*/",BM44)+1,1),MID(BM44,SEARCH("/*/",BM44)+1,2))</f>
        <v>20230602</v>
      </c>
      <c r="BD44" s="52" t="str">
        <f t="shared" ref="BD44" si="255">CONCATENATE(TEXT(ROUNDDOWN(ABS(BF44),0),"0"),"° ",TEXT(ROUNDDOWN(ABS((BF44-ROUNDDOWN(BF44,0))*60),0),"00"),"' ",TEXT(TRUNC((ABS((BF44-ROUNDDOWN(BF44,0))*60)-ROUNDDOWN(ABS((BF44-ROUNDDOWN(BF44,0))*60),0))*60,2),"00.00"),"""",IF(BF44&lt;0," W"," E"))</f>
        <v>11° 03' 28.26" E</v>
      </c>
      <c r="BE44" s="52" t="str">
        <f t="shared" ref="BE44" si="256">CONCATENATE(TEXT(ROUNDDOWN(ABS(BG44),0),"00"),"° ",TEXT(ROUNDDOWN(ABS((BG44-ROUNDDOWN(BG44,0))*60),0),"00"),"' ",TEXT(TRUNC((ABS((BG44-ROUNDDOWN(BG44,0))*60)-ROUNDDOWN(ABS((BG44-ROUNDDOWN(BG44,0))*60),0))*60,2),"00.00"),"""",IF(BG44&lt;0," S"," N"))</f>
        <v>47° 26' 24.57" N</v>
      </c>
      <c r="BF44" s="69">
        <f t="shared" ref="BF44" si="257">IF(BB44="","",VALUE(MID(BB44,FIND("lon",BB44)+3,FIND("prec",BB44)-FIND("lon",BB44)-3  )))</f>
        <v>11.05785</v>
      </c>
      <c r="BG44" s="69">
        <f t="shared" ref="BG44" si="258">IF(BB44="","",VALUE(MID(BB44,FIND("lat",BB44)+3,FIND("lon",BB44)-FIND("lat",BB44)-3  )))</f>
        <v>47.440159999999999</v>
      </c>
      <c r="BH44" s="38">
        <f t="shared" ref="BH44" si="259">IF(BB44="","",VALUE(MID(BB44,FIND("prec",BB44)+4,FIND("elev",BB44)-FIND("prec",BB44)-6 )))</f>
        <v>5.6</v>
      </c>
      <c r="BI44" s="74">
        <f t="shared" ref="BI44" si="260">IF(BB44="","",VALUE(MID(BB44,FIND("elev",BB44)+4,FIND("m exp",BB44)-FIND("elev",BB44)-4 )))</f>
        <v>1797.4</v>
      </c>
      <c r="BJ44" s="49">
        <v>15</v>
      </c>
      <c r="BK44" s="39">
        <f t="shared" ref="BK44" si="261">IF(BB44="","",VALUE(MID(BB44,FIND("exp",BB44)+4,FIND("° inc",BB44)-FIND("exp",BB44)-4 )))</f>
        <v>141</v>
      </c>
      <c r="BL44" s="39">
        <f t="shared" ref="BL44" si="262">IF(BB44="","",VALUE(MID(BB44,FIND("inc",BB44)+5,2)) )</f>
        <v>41</v>
      </c>
      <c r="BM44" s="50" t="str">
        <f t="shared" ref="BM44" si="263">IF(BB44="","",TRIM(MID(BB44,FIND("date",BB44)+5,FIND("time",BB44)-FIND("date",BB44)-5)))</f>
        <v>6/2/23</v>
      </c>
      <c r="BN44" s="51" t="str">
        <f t="shared" ref="BN44" si="264">IF(BB44="","",TRIM(MID(BB44,FIND("time",BB44)+5,5)))</f>
        <v>18:04</v>
      </c>
      <c r="BO44" s="8" t="s">
        <v>254</v>
      </c>
    </row>
    <row r="45" spans="1:70" x14ac:dyDescent="0.35">
      <c r="A45" s="1" t="str">
        <f t="shared" si="11"/>
        <v>M</v>
      </c>
      <c r="B45" s="48">
        <v>35030</v>
      </c>
      <c r="C45" s="48"/>
      <c r="D45" s="48"/>
      <c r="E45" s="15">
        <v>1</v>
      </c>
      <c r="F45" s="15"/>
      <c r="G45" s="12" t="s">
        <v>89</v>
      </c>
      <c r="H45" s="9"/>
      <c r="I45" s="10" t="s">
        <v>978</v>
      </c>
      <c r="J45" s="12">
        <v>200</v>
      </c>
      <c r="K45" s="9">
        <v>-25</v>
      </c>
      <c r="L45" s="12" t="s">
        <v>64</v>
      </c>
      <c r="M45" s="12" t="s">
        <v>65</v>
      </c>
      <c r="N45" s="12" t="s">
        <v>63</v>
      </c>
      <c r="P45" s="12">
        <v>0</v>
      </c>
      <c r="Y45" s="14"/>
      <c r="Z45" s="14"/>
      <c r="AA45" s="9"/>
      <c r="AB45" s="9"/>
      <c r="AC45" s="9"/>
      <c r="AD45" s="9"/>
      <c r="AE45" s="9"/>
      <c r="AF45" s="6"/>
      <c r="AK45" s="13"/>
      <c r="AL45" s="13"/>
      <c r="AM45" s="13"/>
      <c r="AN45" s="13"/>
      <c r="AO45" s="13"/>
      <c r="AP45" s="13"/>
      <c r="AQ45" s="13"/>
      <c r="AR45" s="13"/>
      <c r="AS45" s="12" t="s">
        <v>119</v>
      </c>
      <c r="AU45" s="9"/>
      <c r="AV45" s="12"/>
      <c r="AW45" s="12">
        <v>999</v>
      </c>
      <c r="AX45" s="9">
        <v>0</v>
      </c>
      <c r="AY45" s="9">
        <v>20</v>
      </c>
      <c r="AZ45" s="9">
        <v>80</v>
      </c>
      <c r="BA45" s="12">
        <v>10</v>
      </c>
      <c r="BB45" s="53" t="s">
        <v>120</v>
      </c>
      <c r="BC45" s="37" t="str">
        <f t="shared" ref="BC45" si="265">"20"&amp;MID(BM45,SEARCH("#",SUBSTITUTE(BM45,"/","#",2))+1,2) &amp; IF(SEARCH("/",BM45)=2,"0"&amp;MID(BM45,1,1),MID(BM45,1,2)) &amp; IF(SEARCH("#",SUBSTITUTE(BM45,"/","#",2))-SEARCH("/*/",BM45)=2,"0"&amp;MID(BM45,SEARCH("/*/",BM45)+1,1),MID(BM45,SEARCH("/*/",BM45)+1,2))</f>
        <v>20230602</v>
      </c>
      <c r="BD45" s="52" t="str">
        <f t="shared" ref="BD45" si="266">CONCATENATE(TEXT(ROUNDDOWN(ABS(BF45),0),"0"),"° ",TEXT(ROUNDDOWN(ABS((BF45-ROUNDDOWN(BF45,0))*60),0),"00"),"' ",TEXT(TRUNC((ABS((BF45-ROUNDDOWN(BF45,0))*60)-ROUNDDOWN(ABS((BF45-ROUNDDOWN(BF45,0))*60),0))*60,2),"00.00"),"""",IF(BF45&lt;0," W"," E"))</f>
        <v>11° 03' 28.15" E</v>
      </c>
      <c r="BE45" s="52" t="str">
        <f t="shared" ref="BE45" si="267">CONCATENATE(TEXT(ROUNDDOWN(ABS(BG45),0),"00"),"° ",TEXT(ROUNDDOWN(ABS((BG45-ROUNDDOWN(BG45,0))*60),0),"00"),"' ",TEXT(TRUNC((ABS((BG45-ROUNDDOWN(BG45,0))*60)-ROUNDDOWN(ABS((BG45-ROUNDDOWN(BG45,0))*60),0))*60,2),"00.00"),"""",IF(BG45&lt;0," S"," N"))</f>
        <v>47° 26' 24.64" N</v>
      </c>
      <c r="BF45" s="69">
        <f t="shared" ref="BF45" si="268">IF(BB45="","",VALUE(MID(BB45,FIND("lon",BB45)+3,FIND("prec",BB45)-FIND("lon",BB45)-3  )))</f>
        <v>11.05782</v>
      </c>
      <c r="BG45" s="69">
        <f t="shared" ref="BG45" si="269">IF(BB45="","",VALUE(MID(BB45,FIND("lat",BB45)+3,FIND("lon",BB45)-FIND("lat",BB45)-3  )))</f>
        <v>47.440179999999998</v>
      </c>
      <c r="BH45" s="38">
        <f t="shared" ref="BH45" si="270">IF(BB45="","",VALUE(MID(BB45,FIND("prec",BB45)+4,FIND("elev",BB45)-FIND("prec",BB45)-6 )))</f>
        <v>4.9000000000000004</v>
      </c>
      <c r="BI45" s="74">
        <f t="shared" ref="BI45" si="271">IF(BB45="","",VALUE(MID(BB45,FIND("elev",BB45)+4,FIND("m exp",BB45)-FIND("elev",BB45)-4 )))</f>
        <v>1797.4</v>
      </c>
      <c r="BJ45" s="49">
        <v>15</v>
      </c>
      <c r="BK45" s="39">
        <f t="shared" ref="BK45" si="272">IF(BB45="","",VALUE(MID(BB45,FIND("exp",BB45)+4,FIND("° inc",BB45)-FIND("exp",BB45)-4 )))</f>
        <v>125</v>
      </c>
      <c r="BL45" s="39">
        <f t="shared" ref="BL45" si="273">IF(BB45="","",VALUE(MID(BB45,FIND("inc",BB45)+5,2)) )</f>
        <v>50</v>
      </c>
      <c r="BM45" s="50" t="str">
        <f t="shared" ref="BM45" si="274">IF(BB45="","",TRIM(MID(BB45,FIND("date",BB45)+5,FIND("time",BB45)-FIND("date",BB45)-5)))</f>
        <v>6/2/23</v>
      </c>
      <c r="BN45" s="51" t="str">
        <f t="shared" ref="BN45" si="275">IF(BB45="","",TRIM(MID(BB45,FIND("time",BB45)+5,5)))</f>
        <v>18:09</v>
      </c>
      <c r="BO45" s="8" t="s">
        <v>254</v>
      </c>
    </row>
    <row r="46" spans="1:70" x14ac:dyDescent="0.35">
      <c r="A46" s="1" t="str">
        <f t="shared" si="11"/>
        <v>M</v>
      </c>
      <c r="B46" s="48">
        <v>35031</v>
      </c>
      <c r="C46" s="48"/>
      <c r="D46" s="48"/>
      <c r="E46" s="15">
        <v>1</v>
      </c>
      <c r="F46" s="15"/>
      <c r="G46" s="12" t="s">
        <v>72</v>
      </c>
      <c r="H46" s="9"/>
      <c r="I46" s="10" t="s">
        <v>978</v>
      </c>
      <c r="J46" s="12">
        <v>350</v>
      </c>
      <c r="K46" s="9">
        <v>-25</v>
      </c>
      <c r="L46" s="12" t="s">
        <v>70</v>
      </c>
      <c r="M46" s="12" t="s">
        <v>100</v>
      </c>
      <c r="N46" s="12" t="s">
        <v>76</v>
      </c>
      <c r="P46" s="12">
        <v>0</v>
      </c>
      <c r="Y46" s="14"/>
      <c r="Z46" s="14"/>
      <c r="AA46" s="9"/>
      <c r="AB46" s="9"/>
      <c r="AC46" s="9"/>
      <c r="AD46" s="9"/>
      <c r="AE46" s="9"/>
      <c r="AF46" s="6"/>
      <c r="AK46" s="13"/>
      <c r="AL46" s="13"/>
      <c r="AM46" s="13"/>
      <c r="AN46" s="13"/>
      <c r="AO46" s="13"/>
      <c r="AP46" s="13"/>
      <c r="AQ46" s="13"/>
      <c r="AR46" s="13"/>
      <c r="AS46" s="12"/>
      <c r="AU46" s="9"/>
      <c r="AV46" s="12"/>
      <c r="AW46" s="12">
        <v>999</v>
      </c>
      <c r="AX46" s="9">
        <v>0</v>
      </c>
      <c r="AY46" s="9">
        <v>20</v>
      </c>
      <c r="AZ46" s="9">
        <v>80</v>
      </c>
      <c r="BA46" s="12">
        <v>10</v>
      </c>
      <c r="BB46" s="53" t="s">
        <v>120</v>
      </c>
      <c r="BC46" s="37" t="str">
        <f t="shared" ref="BC46" si="276">"20"&amp;MID(BM46,SEARCH("#",SUBSTITUTE(BM46,"/","#",2))+1,2) &amp; IF(SEARCH("/",BM46)=2,"0"&amp;MID(BM46,1,1),MID(BM46,1,2)) &amp; IF(SEARCH("#",SUBSTITUTE(BM46,"/","#",2))-SEARCH("/*/",BM46)=2,"0"&amp;MID(BM46,SEARCH("/*/",BM46)+1,1),MID(BM46,SEARCH("/*/",BM46)+1,2))</f>
        <v>20230602</v>
      </c>
      <c r="BD46" s="52" t="str">
        <f t="shared" ref="BD46" si="277">CONCATENATE(TEXT(ROUNDDOWN(ABS(BF46),0),"0"),"° ",TEXT(ROUNDDOWN(ABS((BF46-ROUNDDOWN(BF46,0))*60),0),"00"),"' ",TEXT(TRUNC((ABS((BF46-ROUNDDOWN(BF46,0))*60)-ROUNDDOWN(ABS((BF46-ROUNDDOWN(BF46,0))*60),0))*60,2),"00.00"),"""",IF(BF46&lt;0," W"," E"))</f>
        <v>11° 03' 28.15" E</v>
      </c>
      <c r="BE46" s="52" t="str">
        <f t="shared" ref="BE46" si="278">CONCATENATE(TEXT(ROUNDDOWN(ABS(BG46),0),"00"),"° ",TEXT(ROUNDDOWN(ABS((BG46-ROUNDDOWN(BG46,0))*60),0),"00"),"' ",TEXT(TRUNC((ABS((BG46-ROUNDDOWN(BG46,0))*60)-ROUNDDOWN(ABS((BG46-ROUNDDOWN(BG46,0))*60),0))*60,2),"00.00"),"""",IF(BG46&lt;0," S"," N"))</f>
        <v>47° 26' 24.64" N</v>
      </c>
      <c r="BF46" s="69">
        <f t="shared" ref="BF46" si="279">IF(BB46="","",VALUE(MID(BB46,FIND("lon",BB46)+3,FIND("prec",BB46)-FIND("lon",BB46)-3  )))</f>
        <v>11.05782</v>
      </c>
      <c r="BG46" s="69">
        <f t="shared" ref="BG46" si="280">IF(BB46="","",VALUE(MID(BB46,FIND("lat",BB46)+3,FIND("lon",BB46)-FIND("lat",BB46)-3  )))</f>
        <v>47.440179999999998</v>
      </c>
      <c r="BH46" s="38">
        <f t="shared" ref="BH46" si="281">IF(BB46="","",VALUE(MID(BB46,FIND("prec",BB46)+4,FIND("elev",BB46)-FIND("prec",BB46)-6 )))</f>
        <v>4.9000000000000004</v>
      </c>
      <c r="BI46" s="74">
        <f t="shared" ref="BI46" si="282">IF(BB46="","",VALUE(MID(BB46,FIND("elev",BB46)+4,FIND("m exp",BB46)-FIND("elev",BB46)-4 )))</f>
        <v>1797.4</v>
      </c>
      <c r="BJ46" s="49">
        <v>15</v>
      </c>
      <c r="BK46" s="39">
        <f t="shared" ref="BK46" si="283">IF(BB46="","",VALUE(MID(BB46,FIND("exp",BB46)+4,FIND("° inc",BB46)-FIND("exp",BB46)-4 )))</f>
        <v>125</v>
      </c>
      <c r="BL46" s="39">
        <f t="shared" ref="BL46" si="284">IF(BB46="","",VALUE(MID(BB46,FIND("inc",BB46)+5,2)) )</f>
        <v>50</v>
      </c>
      <c r="BM46" s="50" t="str">
        <f t="shared" ref="BM46" si="285">IF(BB46="","",TRIM(MID(BB46,FIND("date",BB46)+5,FIND("time",BB46)-FIND("date",BB46)-5)))</f>
        <v>6/2/23</v>
      </c>
      <c r="BN46" s="51" t="str">
        <f t="shared" ref="BN46" si="286">IF(BB46="","",TRIM(MID(BB46,FIND("time",BB46)+5,5)))</f>
        <v>18:09</v>
      </c>
      <c r="BO46" s="8" t="s">
        <v>254</v>
      </c>
    </row>
    <row r="47" spans="1:70" x14ac:dyDescent="0.35">
      <c r="A47" s="1" t="str">
        <f t="shared" si="11"/>
        <v>M</v>
      </c>
      <c r="B47" s="48">
        <v>35032</v>
      </c>
      <c r="C47" s="48"/>
      <c r="D47" s="48"/>
      <c r="E47" s="15">
        <v>1</v>
      </c>
      <c r="F47" s="15"/>
      <c r="G47" s="12" t="s">
        <v>72</v>
      </c>
      <c r="H47" s="9"/>
      <c r="I47" s="10" t="s">
        <v>978</v>
      </c>
      <c r="J47" s="12">
        <v>1200</v>
      </c>
      <c r="K47" s="9">
        <v>-25</v>
      </c>
      <c r="L47" s="12" t="s">
        <v>70</v>
      </c>
      <c r="M47" s="12" t="s">
        <v>121</v>
      </c>
      <c r="N47" s="12" t="s">
        <v>76</v>
      </c>
      <c r="P47" s="12">
        <v>20</v>
      </c>
      <c r="Y47" s="14"/>
      <c r="Z47" s="14"/>
      <c r="AA47" s="9"/>
      <c r="AB47" s="9"/>
      <c r="AC47" s="9"/>
      <c r="AD47" s="9"/>
      <c r="AE47" s="9"/>
      <c r="AF47" s="6"/>
      <c r="AK47" s="13"/>
      <c r="AL47" s="13"/>
      <c r="AM47" s="13"/>
      <c r="AN47" s="13"/>
      <c r="AO47" s="13"/>
      <c r="AP47" s="13"/>
      <c r="AQ47" s="13"/>
      <c r="AR47" s="13"/>
      <c r="AS47" s="12"/>
      <c r="AU47" s="9"/>
      <c r="AV47" s="12"/>
      <c r="AW47" s="12">
        <v>999</v>
      </c>
      <c r="AX47" s="9">
        <v>0</v>
      </c>
      <c r="AY47" s="9">
        <v>20</v>
      </c>
      <c r="AZ47" s="9">
        <v>80</v>
      </c>
      <c r="BA47" s="12">
        <v>10</v>
      </c>
      <c r="BB47" s="53" t="s">
        <v>122</v>
      </c>
      <c r="BC47" s="37" t="str">
        <f t="shared" ref="BC47" si="287">"20"&amp;MID(BM47,SEARCH("#",SUBSTITUTE(BM47,"/","#",2))+1,2) &amp; IF(SEARCH("/",BM47)=2,"0"&amp;MID(BM47,1,1),MID(BM47,1,2)) &amp; IF(SEARCH("#",SUBSTITUTE(BM47,"/","#",2))-SEARCH("/*/",BM47)=2,"0"&amp;MID(BM47,SEARCH("/*/",BM47)+1,1),MID(BM47,SEARCH("/*/",BM47)+1,2))</f>
        <v>20230602</v>
      </c>
      <c r="BD47" s="52" t="str">
        <f t="shared" ref="BD47" si="288">CONCATENATE(TEXT(ROUNDDOWN(ABS(BF47),0),"0"),"° ",TEXT(ROUNDDOWN(ABS((BF47-ROUNDDOWN(BF47,0))*60),0),"00"),"' ",TEXT(TRUNC((ABS((BF47-ROUNDDOWN(BF47,0))*60)-ROUNDDOWN(ABS((BF47-ROUNDDOWN(BF47,0))*60),0))*60,2),"00.00"),"""",IF(BF47&lt;0," W"," E"))</f>
        <v>11° 03' 28.26" E</v>
      </c>
      <c r="BE47" s="52" t="str">
        <f t="shared" ref="BE47" si="289">CONCATENATE(TEXT(ROUNDDOWN(ABS(BG47),0),"00"),"° ",TEXT(ROUNDDOWN(ABS((BG47-ROUNDDOWN(BG47,0))*60),0),"00"),"' ",TEXT(TRUNC((ABS((BG47-ROUNDDOWN(BG47,0))*60)-ROUNDDOWN(ABS((BG47-ROUNDDOWN(BG47,0))*60),0))*60,2),"00.00"),"""",IF(BG47&lt;0," S"," N"))</f>
        <v>47° 26' 24.32" N</v>
      </c>
      <c r="BF47" s="69">
        <f t="shared" ref="BF47" si="290">IF(BB47="","",VALUE(MID(BB47,FIND("lon",BB47)+3,FIND("prec",BB47)-FIND("lon",BB47)-3  )))</f>
        <v>11.05785</v>
      </c>
      <c r="BG47" s="69">
        <f t="shared" ref="BG47" si="291">IF(BB47="","",VALUE(MID(BB47,FIND("lat",BB47)+3,FIND("lon",BB47)-FIND("lat",BB47)-3  )))</f>
        <v>47.440089999999998</v>
      </c>
      <c r="BH47" s="38">
        <f t="shared" ref="BH47" si="292">IF(BB47="","",VALUE(MID(BB47,FIND("prec",BB47)+4,FIND("elev",BB47)-FIND("prec",BB47)-6 )))</f>
        <v>12.5</v>
      </c>
      <c r="BI47" s="74">
        <f t="shared" ref="BI47" si="293">IF(BB47="","",VALUE(MID(BB47,FIND("elev",BB47)+4,FIND("m exp",BB47)-FIND("elev",BB47)-4 )))</f>
        <v>1813.7</v>
      </c>
      <c r="BJ47" s="49">
        <v>15</v>
      </c>
      <c r="BK47" s="39">
        <f t="shared" ref="BK47" si="294">IF(BB47="","",VALUE(MID(BB47,FIND("exp",BB47)+4,FIND("° inc",BB47)-FIND("exp",BB47)-4 )))</f>
        <v>101</v>
      </c>
      <c r="BL47" s="39">
        <f t="shared" ref="BL47" si="295">IF(BB47="","",VALUE(MID(BB47,FIND("inc",BB47)+5,2)) )</f>
        <v>51</v>
      </c>
      <c r="BM47" s="50" t="str">
        <f t="shared" ref="BM47" si="296">IF(BB47="","",TRIM(MID(BB47,FIND("date",BB47)+5,FIND("time",BB47)-FIND("date",BB47)-5)))</f>
        <v>6/2/23</v>
      </c>
      <c r="BN47" s="51" t="str">
        <f t="shared" ref="BN47" si="297">IF(BB47="","",TRIM(MID(BB47,FIND("time",BB47)+5,5)))</f>
        <v>18:33</v>
      </c>
      <c r="BO47" s="8" t="s">
        <v>254</v>
      </c>
    </row>
    <row r="48" spans="1:70" x14ac:dyDescent="0.35">
      <c r="A48" s="1" t="str">
        <f t="shared" si="11"/>
        <v>M</v>
      </c>
      <c r="B48" s="48">
        <v>35033</v>
      </c>
      <c r="C48" s="48"/>
      <c r="D48" s="48"/>
      <c r="E48" s="15">
        <v>1</v>
      </c>
      <c r="F48" s="15"/>
      <c r="G48" s="12" t="s">
        <v>89</v>
      </c>
      <c r="H48" s="9"/>
      <c r="I48" s="10" t="s">
        <v>978</v>
      </c>
      <c r="J48" s="12">
        <v>1800</v>
      </c>
      <c r="K48" s="9">
        <v>-15</v>
      </c>
      <c r="L48" s="12" t="s">
        <v>70</v>
      </c>
      <c r="M48" s="12" t="s">
        <v>100</v>
      </c>
      <c r="N48" s="12" t="s">
        <v>76</v>
      </c>
      <c r="P48" s="12">
        <v>15</v>
      </c>
      <c r="Y48" s="14"/>
      <c r="Z48" s="14"/>
      <c r="AA48" s="9"/>
      <c r="AB48" s="9"/>
      <c r="AC48" s="9"/>
      <c r="AD48" s="9"/>
      <c r="AE48" s="9"/>
      <c r="AF48" s="6"/>
      <c r="AK48" s="13"/>
      <c r="AL48" s="13"/>
      <c r="AM48" s="13"/>
      <c r="AN48" s="13"/>
      <c r="AO48" s="13"/>
      <c r="AP48" s="13"/>
      <c r="AQ48" s="13"/>
      <c r="AR48" s="13"/>
      <c r="AS48" s="12"/>
      <c r="AU48" s="9"/>
      <c r="AV48" s="12"/>
      <c r="AW48" s="12">
        <v>999</v>
      </c>
      <c r="AX48" s="9">
        <v>0</v>
      </c>
      <c r="AY48" s="9">
        <v>20</v>
      </c>
      <c r="AZ48" s="9">
        <v>80</v>
      </c>
      <c r="BA48" s="12">
        <v>10</v>
      </c>
      <c r="BB48" s="53" t="s">
        <v>122</v>
      </c>
      <c r="BC48" s="37" t="str">
        <f t="shared" ref="BC48" si="298">"20"&amp;MID(BM48,SEARCH("#",SUBSTITUTE(BM48,"/","#",2))+1,2) &amp; IF(SEARCH("/",BM48)=2,"0"&amp;MID(BM48,1,1),MID(BM48,1,2)) &amp; IF(SEARCH("#",SUBSTITUTE(BM48,"/","#",2))-SEARCH("/*/",BM48)=2,"0"&amp;MID(BM48,SEARCH("/*/",BM48)+1,1),MID(BM48,SEARCH("/*/",BM48)+1,2))</f>
        <v>20230602</v>
      </c>
      <c r="BD48" s="52" t="str">
        <f t="shared" ref="BD48" si="299">CONCATENATE(TEXT(ROUNDDOWN(ABS(BF48),0),"0"),"° ",TEXT(ROUNDDOWN(ABS((BF48-ROUNDDOWN(BF48,0))*60),0),"00"),"' ",TEXT(TRUNC((ABS((BF48-ROUNDDOWN(BF48,0))*60)-ROUNDDOWN(ABS((BF48-ROUNDDOWN(BF48,0))*60),0))*60,2),"00.00"),"""",IF(BF48&lt;0," W"," E"))</f>
        <v>11° 03' 28.26" E</v>
      </c>
      <c r="BE48" s="52" t="str">
        <f t="shared" ref="BE48" si="300">CONCATENATE(TEXT(ROUNDDOWN(ABS(BG48),0),"00"),"° ",TEXT(ROUNDDOWN(ABS((BG48-ROUNDDOWN(BG48,0))*60),0),"00"),"' ",TEXT(TRUNC((ABS((BG48-ROUNDDOWN(BG48,0))*60)-ROUNDDOWN(ABS((BG48-ROUNDDOWN(BG48,0))*60),0))*60,2),"00.00"),"""",IF(BG48&lt;0," S"," N"))</f>
        <v>47° 26' 24.32" N</v>
      </c>
      <c r="BF48" s="69">
        <f t="shared" ref="BF48" si="301">IF(BB48="","",VALUE(MID(BB48,FIND("lon",BB48)+3,FIND("prec",BB48)-FIND("lon",BB48)-3  )))</f>
        <v>11.05785</v>
      </c>
      <c r="BG48" s="69">
        <f t="shared" ref="BG48" si="302">IF(BB48="","",VALUE(MID(BB48,FIND("lat",BB48)+3,FIND("lon",BB48)-FIND("lat",BB48)-3  )))</f>
        <v>47.440089999999998</v>
      </c>
      <c r="BH48" s="38">
        <f t="shared" ref="BH48" si="303">IF(BB48="","",VALUE(MID(BB48,FIND("prec",BB48)+4,FIND("elev",BB48)-FIND("prec",BB48)-6 )))</f>
        <v>12.5</v>
      </c>
      <c r="BI48" s="74">
        <f t="shared" ref="BI48" si="304">IF(BB48="","",VALUE(MID(BB48,FIND("elev",BB48)+4,FIND("m exp",BB48)-FIND("elev",BB48)-4 )))</f>
        <v>1813.7</v>
      </c>
      <c r="BJ48" s="49">
        <v>15</v>
      </c>
      <c r="BK48" s="39">
        <f t="shared" ref="BK48" si="305">IF(BB48="","",VALUE(MID(BB48,FIND("exp",BB48)+4,FIND("° inc",BB48)-FIND("exp",BB48)-4 )))</f>
        <v>101</v>
      </c>
      <c r="BL48" s="39">
        <f t="shared" ref="BL48" si="306">IF(BB48="","",VALUE(MID(BB48,FIND("inc",BB48)+5,2)) )</f>
        <v>51</v>
      </c>
      <c r="BM48" s="50" t="str">
        <f t="shared" ref="BM48" si="307">IF(BB48="","",TRIM(MID(BB48,FIND("date",BB48)+5,FIND("time",BB48)-FIND("date",BB48)-5)))</f>
        <v>6/2/23</v>
      </c>
      <c r="BN48" s="51" t="str">
        <f t="shared" ref="BN48" si="308">IF(BB48="","",TRIM(MID(BB48,FIND("time",BB48)+5,5)))</f>
        <v>18:33</v>
      </c>
      <c r="BO48" s="8" t="s">
        <v>254</v>
      </c>
    </row>
    <row r="49" spans="1:70" x14ac:dyDescent="0.35">
      <c r="A49" s="1" t="str">
        <f t="shared" si="11"/>
        <v>M</v>
      </c>
      <c r="B49" s="48">
        <v>35034</v>
      </c>
      <c r="C49" s="48"/>
      <c r="D49" s="48"/>
      <c r="E49" s="15">
        <v>1</v>
      </c>
      <c r="F49" s="15"/>
      <c r="G49" s="12" t="s">
        <v>89</v>
      </c>
      <c r="H49" s="9"/>
      <c r="I49" s="10" t="s">
        <v>978</v>
      </c>
      <c r="J49" s="12">
        <v>250</v>
      </c>
      <c r="K49" s="9">
        <v>-25</v>
      </c>
      <c r="L49" s="12" t="s">
        <v>70</v>
      </c>
      <c r="M49" s="12" t="s">
        <v>86</v>
      </c>
      <c r="N49" s="12" t="s">
        <v>76</v>
      </c>
      <c r="P49" s="12">
        <v>5</v>
      </c>
      <c r="Y49" s="14"/>
      <c r="Z49" s="14"/>
      <c r="AA49" s="9"/>
      <c r="AB49" s="9"/>
      <c r="AC49" s="9"/>
      <c r="AD49" s="9"/>
      <c r="AE49" s="9"/>
      <c r="AF49" s="6"/>
      <c r="AK49" s="13"/>
      <c r="AL49" s="13"/>
      <c r="AM49" s="13"/>
      <c r="AN49" s="13"/>
      <c r="AO49" s="13"/>
      <c r="AP49" s="13"/>
      <c r="AQ49" s="13"/>
      <c r="AR49" s="13"/>
      <c r="AS49" s="12"/>
      <c r="AU49" s="9"/>
      <c r="AV49" s="12"/>
      <c r="AW49" s="12">
        <v>999</v>
      </c>
      <c r="AX49" s="9">
        <v>0</v>
      </c>
      <c r="AY49" s="9">
        <v>20</v>
      </c>
      <c r="AZ49" s="9">
        <v>80</v>
      </c>
      <c r="BA49" s="12">
        <v>10</v>
      </c>
      <c r="BB49" s="53" t="s">
        <v>122</v>
      </c>
      <c r="BC49" s="37" t="str">
        <f t="shared" ref="BC49" si="309">"20"&amp;MID(BM49,SEARCH("#",SUBSTITUTE(BM49,"/","#",2))+1,2) &amp; IF(SEARCH("/",BM49)=2,"0"&amp;MID(BM49,1,1),MID(BM49,1,2)) &amp; IF(SEARCH("#",SUBSTITUTE(BM49,"/","#",2))-SEARCH("/*/",BM49)=2,"0"&amp;MID(BM49,SEARCH("/*/",BM49)+1,1),MID(BM49,SEARCH("/*/",BM49)+1,2))</f>
        <v>20230602</v>
      </c>
      <c r="BD49" s="52" t="str">
        <f t="shared" ref="BD49" si="310">CONCATENATE(TEXT(ROUNDDOWN(ABS(BF49),0),"0"),"° ",TEXT(ROUNDDOWN(ABS((BF49-ROUNDDOWN(BF49,0))*60),0),"00"),"' ",TEXT(TRUNC((ABS((BF49-ROUNDDOWN(BF49,0))*60)-ROUNDDOWN(ABS((BF49-ROUNDDOWN(BF49,0))*60),0))*60,2),"00.00"),"""",IF(BF49&lt;0," W"," E"))</f>
        <v>11° 03' 28.26" E</v>
      </c>
      <c r="BE49" s="52" t="str">
        <f t="shared" ref="BE49" si="311">CONCATENATE(TEXT(ROUNDDOWN(ABS(BG49),0),"00"),"° ",TEXT(ROUNDDOWN(ABS((BG49-ROUNDDOWN(BG49,0))*60),0),"00"),"' ",TEXT(TRUNC((ABS((BG49-ROUNDDOWN(BG49,0))*60)-ROUNDDOWN(ABS((BG49-ROUNDDOWN(BG49,0))*60),0))*60,2),"00.00"),"""",IF(BG49&lt;0," S"," N"))</f>
        <v>47° 26' 24.32" N</v>
      </c>
      <c r="BF49" s="69">
        <f t="shared" ref="BF49" si="312">IF(BB49="","",VALUE(MID(BB49,FIND("lon",BB49)+3,FIND("prec",BB49)-FIND("lon",BB49)-3  )))</f>
        <v>11.05785</v>
      </c>
      <c r="BG49" s="69">
        <f t="shared" ref="BG49" si="313">IF(BB49="","",VALUE(MID(BB49,FIND("lat",BB49)+3,FIND("lon",BB49)-FIND("lat",BB49)-3  )))</f>
        <v>47.440089999999998</v>
      </c>
      <c r="BH49" s="38">
        <f t="shared" ref="BH49" si="314">IF(BB49="","",VALUE(MID(BB49,FIND("prec",BB49)+4,FIND("elev",BB49)-FIND("prec",BB49)-6 )))</f>
        <v>12.5</v>
      </c>
      <c r="BI49" s="74">
        <f t="shared" ref="BI49" si="315">IF(BB49="","",VALUE(MID(BB49,FIND("elev",BB49)+4,FIND("m exp",BB49)-FIND("elev",BB49)-4 )))</f>
        <v>1813.7</v>
      </c>
      <c r="BJ49" s="49">
        <v>15</v>
      </c>
      <c r="BK49" s="39">
        <f t="shared" ref="BK49" si="316">IF(BB49="","",VALUE(MID(BB49,FIND("exp",BB49)+4,FIND("° inc",BB49)-FIND("exp",BB49)-4 )))</f>
        <v>101</v>
      </c>
      <c r="BL49" s="39">
        <f t="shared" ref="BL49" si="317">IF(BB49="","",VALUE(MID(BB49,FIND("inc",BB49)+5,2)) )</f>
        <v>51</v>
      </c>
      <c r="BM49" s="50" t="str">
        <f t="shared" ref="BM49" si="318">IF(BB49="","",TRIM(MID(BB49,FIND("date",BB49)+5,FIND("time",BB49)-FIND("date",BB49)-5)))</f>
        <v>6/2/23</v>
      </c>
      <c r="BN49" s="51" t="str">
        <f t="shared" ref="BN49" si="319">IF(BB49="","",TRIM(MID(BB49,FIND("time",BB49)+5,5)))</f>
        <v>18:33</v>
      </c>
      <c r="BO49" s="8" t="s">
        <v>254</v>
      </c>
    </row>
    <row r="50" spans="1:70" x14ac:dyDescent="0.35">
      <c r="A50" s="1" t="str">
        <f t="shared" si="11"/>
        <v>M</v>
      </c>
      <c r="B50" s="48">
        <v>35035</v>
      </c>
      <c r="C50" s="48"/>
      <c r="D50" s="48"/>
      <c r="E50" s="15">
        <v>1</v>
      </c>
      <c r="F50" s="15"/>
      <c r="G50" s="12" t="s">
        <v>116</v>
      </c>
      <c r="H50" s="9"/>
      <c r="I50" s="10" t="s">
        <v>978</v>
      </c>
      <c r="J50" s="12">
        <v>150</v>
      </c>
      <c r="K50" s="9">
        <v>-15</v>
      </c>
      <c r="L50" s="12" t="s">
        <v>70</v>
      </c>
      <c r="M50" s="12" t="s">
        <v>123</v>
      </c>
      <c r="N50" s="12" t="s">
        <v>76</v>
      </c>
      <c r="P50" s="12">
        <v>5</v>
      </c>
      <c r="Y50" s="14"/>
      <c r="Z50" s="14"/>
      <c r="AA50" s="9"/>
      <c r="AB50" s="9"/>
      <c r="AC50" s="9"/>
      <c r="AD50" s="9"/>
      <c r="AE50" s="9"/>
      <c r="AF50" s="6"/>
      <c r="AK50" s="13"/>
      <c r="AL50" s="13"/>
      <c r="AM50" s="13"/>
      <c r="AN50" s="13"/>
      <c r="AO50" s="13"/>
      <c r="AP50" s="13"/>
      <c r="AQ50" s="13"/>
      <c r="AR50" s="13"/>
      <c r="AS50" s="12"/>
      <c r="AU50" s="9"/>
      <c r="AV50" s="12"/>
      <c r="AW50" s="12">
        <v>999</v>
      </c>
      <c r="AX50" s="9">
        <v>0</v>
      </c>
      <c r="AY50" s="9">
        <v>20</v>
      </c>
      <c r="AZ50" s="9">
        <v>80</v>
      </c>
      <c r="BA50" s="12">
        <v>10</v>
      </c>
      <c r="BB50" s="53" t="s">
        <v>124</v>
      </c>
      <c r="BC50" s="37" t="str">
        <f t="shared" ref="BC50" si="320">"20"&amp;MID(BM50,SEARCH("#",SUBSTITUTE(BM50,"/","#",2))+1,2) &amp; IF(SEARCH("/",BM50)=2,"0"&amp;MID(BM50,1,1),MID(BM50,1,2)) &amp; IF(SEARCH("#",SUBSTITUTE(BM50,"/","#",2))-SEARCH("/*/",BM50)=2,"0"&amp;MID(BM50,SEARCH("/*/",BM50)+1,1),MID(BM50,SEARCH("/*/",BM50)+1,2))</f>
        <v>20230602</v>
      </c>
      <c r="BD50" s="52" t="str">
        <f t="shared" ref="BD50" si="321">CONCATENATE(TEXT(ROUNDDOWN(ABS(BF50),0),"0"),"° ",TEXT(ROUNDDOWN(ABS((BF50-ROUNDDOWN(BF50,0))*60),0),"00"),"' ",TEXT(TRUNC((ABS((BF50-ROUNDDOWN(BF50,0))*60)-ROUNDDOWN(ABS((BF50-ROUNDDOWN(BF50,0))*60),0))*60,2),"00.00"),"""",IF(BF50&lt;0," W"," E"))</f>
        <v>11° 03' 28.44" E</v>
      </c>
      <c r="BE50" s="52" t="str">
        <f t="shared" ref="BE50" si="322">CONCATENATE(TEXT(ROUNDDOWN(ABS(BG50),0),"00"),"° ",TEXT(ROUNDDOWN(ABS((BG50-ROUNDDOWN(BG50,0))*60),0),"00"),"' ",TEXT(TRUNC((ABS((BG50-ROUNDDOWN(BG50,0))*60)-ROUNDDOWN(ABS((BG50-ROUNDDOWN(BG50,0))*60),0))*60,2),"00.00"),"""",IF(BG50&lt;0," S"," N"))</f>
        <v>47° 26' 24.68" N</v>
      </c>
      <c r="BF50" s="69">
        <f t="shared" ref="BF50" si="323">IF(BB50="","",VALUE(MID(BB50,FIND("lon",BB50)+3,FIND("prec",BB50)-FIND("lon",BB50)-3  )))</f>
        <v>11.0579</v>
      </c>
      <c r="BG50" s="69">
        <f t="shared" ref="BG50" si="324">IF(BB50="","",VALUE(MID(BB50,FIND("lat",BB50)+3,FIND("lon",BB50)-FIND("lat",BB50)-3  )))</f>
        <v>47.440190000000001</v>
      </c>
      <c r="BH50" s="38">
        <f t="shared" ref="BH50" si="325">IF(BB50="","",VALUE(MID(BB50,FIND("prec",BB50)+4,FIND("elev",BB50)-FIND("prec",BB50)-6 )))</f>
        <v>4.8</v>
      </c>
      <c r="BI50" s="74">
        <f t="shared" ref="BI50" si="326">IF(BB50="","",VALUE(MID(BB50,FIND("elev",BB50)+4,FIND("m exp",BB50)-FIND("elev",BB50)-4 )))</f>
        <v>1801</v>
      </c>
      <c r="BJ50" s="49">
        <v>15</v>
      </c>
      <c r="BK50" s="39">
        <f t="shared" ref="BK50" si="327">IF(BB50="","",VALUE(MID(BB50,FIND("exp",BB50)+4,FIND("° inc",BB50)-FIND("exp",BB50)-4 )))</f>
        <v>108</v>
      </c>
      <c r="BL50" s="39">
        <f t="shared" ref="BL50" si="328">IF(BB50="","",VALUE(MID(BB50,FIND("inc",BB50)+5,2)) )</f>
        <v>49</v>
      </c>
      <c r="BM50" s="50" t="str">
        <f t="shared" ref="BM50" si="329">IF(BB50="","",TRIM(MID(BB50,FIND("date",BB50)+5,FIND("time",BB50)-FIND("date",BB50)-5)))</f>
        <v>6/2/23</v>
      </c>
      <c r="BN50" s="51" t="str">
        <f t="shared" ref="BN50" si="330">IF(BB50="","",TRIM(MID(BB50,FIND("time",BB50)+5,5)))</f>
        <v>18:36</v>
      </c>
      <c r="BO50" s="8" t="s">
        <v>254</v>
      </c>
    </row>
    <row r="51" spans="1:70" ht="13.15" x14ac:dyDescent="0.35">
      <c r="A51" s="1" t="str">
        <f t="shared" si="11"/>
        <v/>
      </c>
      <c r="B51" s="17"/>
      <c r="C51" s="17"/>
      <c r="D51" s="17"/>
      <c r="E51" s="54" t="s">
        <v>230</v>
      </c>
      <c r="F51" s="15"/>
      <c r="G51" s="15"/>
      <c r="H51" s="9"/>
      <c r="I51" s="16"/>
      <c r="J51" s="12"/>
      <c r="K51" s="9"/>
      <c r="L51" s="12"/>
      <c r="M51" s="12"/>
      <c r="N51" s="12"/>
      <c r="P51" s="12"/>
      <c r="Y51" s="14"/>
      <c r="Z51" s="14"/>
      <c r="AA51" s="9"/>
      <c r="AB51" s="9"/>
      <c r="AC51" s="9"/>
      <c r="AD51" s="9"/>
      <c r="AE51" s="9"/>
      <c r="AF51" s="6"/>
      <c r="AK51" s="13"/>
      <c r="AL51" s="13"/>
      <c r="AM51" s="13"/>
      <c r="AN51" s="13"/>
      <c r="AO51" s="13"/>
      <c r="AP51" s="13"/>
      <c r="AQ51" s="13"/>
      <c r="AR51" s="13"/>
      <c r="AS51" s="12"/>
      <c r="AU51" s="9"/>
      <c r="AV51" s="12"/>
      <c r="AW51" s="12"/>
      <c r="AX51" s="9"/>
      <c r="AY51" s="9"/>
      <c r="AZ51" s="9"/>
      <c r="BA51" s="12"/>
      <c r="BJ51" s="8"/>
      <c r="BK51" s="8"/>
      <c r="BL51" s="8"/>
      <c r="BQ51"/>
      <c r="BR51"/>
    </row>
    <row r="52" spans="1:70" x14ac:dyDescent="0.35">
      <c r="A52" s="1" t="str">
        <f t="shared" si="11"/>
        <v/>
      </c>
      <c r="B52" s="47" t="s">
        <v>953</v>
      </c>
      <c r="C52" s="47"/>
      <c r="D52" s="47"/>
      <c r="E52" s="15"/>
      <c r="F52" s="15"/>
      <c r="G52" s="12"/>
      <c r="I52" s="10"/>
      <c r="J52" s="12"/>
      <c r="K52" s="9"/>
      <c r="L52" s="12"/>
      <c r="M52" s="12"/>
      <c r="N52" s="12"/>
      <c r="P52" s="12"/>
      <c r="Y52" s="14"/>
      <c r="Z52" s="14"/>
      <c r="AA52" s="9"/>
      <c r="AB52" s="9"/>
      <c r="AC52" s="9"/>
      <c r="AD52" s="9"/>
      <c r="AE52" s="9"/>
      <c r="AF52" s="6"/>
      <c r="AK52" s="13"/>
      <c r="AL52" s="13"/>
      <c r="AM52" s="13"/>
      <c r="AN52" s="13"/>
      <c r="AO52" s="13"/>
      <c r="AP52" s="13"/>
      <c r="AQ52" s="13"/>
      <c r="AR52" s="13"/>
      <c r="AS52" s="9"/>
      <c r="AU52" s="9"/>
      <c r="AV52" s="12"/>
      <c r="AW52" s="12"/>
      <c r="AX52" s="9"/>
      <c r="AY52" s="9"/>
      <c r="AZ52" s="9"/>
      <c r="BA52" s="12"/>
      <c r="BC52" s="32"/>
      <c r="BD52" s="32"/>
      <c r="BE52" s="33"/>
      <c r="BF52" s="71"/>
      <c r="BJ52" s="34"/>
      <c r="BK52" s="8"/>
      <c r="BL52" s="8"/>
      <c r="BQ52"/>
      <c r="BR52"/>
    </row>
    <row r="53" spans="1:70" x14ac:dyDescent="0.35">
      <c r="A53" s="1" t="str">
        <f t="shared" si="11"/>
        <v/>
      </c>
      <c r="E53" s="1" t="s">
        <v>127</v>
      </c>
    </row>
    <row r="54" spans="1:70" x14ac:dyDescent="0.35">
      <c r="A54" s="1" t="str">
        <f t="shared" si="11"/>
        <v/>
      </c>
      <c r="B54" s="48" t="s">
        <v>125</v>
      </c>
      <c r="C54" s="48"/>
      <c r="D54" s="48"/>
      <c r="E54" s="15">
        <v>0</v>
      </c>
      <c r="F54" s="15"/>
      <c r="G54" s="12" t="s">
        <v>126</v>
      </c>
      <c r="H54" s="9"/>
      <c r="I54" s="10" t="s">
        <v>978</v>
      </c>
      <c r="J54" s="12">
        <v>250</v>
      </c>
      <c r="K54" s="9">
        <v>-25</v>
      </c>
      <c r="L54" s="12" t="s">
        <v>70</v>
      </c>
      <c r="M54" s="12" t="s">
        <v>86</v>
      </c>
      <c r="N54" s="12" t="s">
        <v>76</v>
      </c>
      <c r="P54" s="12">
        <v>5</v>
      </c>
      <c r="Y54" s="14"/>
      <c r="Z54" s="14"/>
      <c r="AA54" s="9"/>
      <c r="AB54" s="9"/>
      <c r="AC54" s="9"/>
      <c r="AD54" s="9"/>
      <c r="AE54" s="9"/>
      <c r="AF54" s="6"/>
      <c r="AK54" s="13"/>
      <c r="AL54" s="13"/>
      <c r="AM54" s="13"/>
      <c r="AN54" s="13"/>
      <c r="AO54" s="13"/>
      <c r="AP54" s="13"/>
      <c r="AQ54" s="13"/>
      <c r="AR54" s="13"/>
      <c r="AS54" s="12"/>
      <c r="AU54" s="9"/>
      <c r="AV54" s="12"/>
      <c r="AW54" s="12">
        <v>999</v>
      </c>
      <c r="AX54" s="9">
        <v>0</v>
      </c>
      <c r="AY54" s="9">
        <v>20</v>
      </c>
      <c r="AZ54" s="9">
        <v>80</v>
      </c>
      <c r="BA54" s="12">
        <v>10</v>
      </c>
      <c r="BB54" s="53" t="s">
        <v>129</v>
      </c>
      <c r="BC54" s="37" t="str">
        <f t="shared" ref="BC54:BC55" si="331">"20"&amp;MID(BM54,SEARCH("#",SUBSTITUTE(BM54,"/","#",2))+1,2) &amp; IF(SEARCH("/",BM54)=2,"0"&amp;MID(BM54,1,1),MID(BM54,1,2)) &amp; IF(SEARCH("#",SUBSTITUTE(BM54,"/","#",2))-SEARCH("/*/",BM54)=2,"0"&amp;MID(BM54,SEARCH("/*/",BM54)+1,1),MID(BM54,SEARCH("/*/",BM54)+1,2))</f>
        <v>20230603</v>
      </c>
      <c r="BD54" s="52" t="str">
        <f t="shared" ref="BD54:BD55" si="332">CONCATENATE(TEXT(ROUNDDOWN(ABS(BF54),0),"0"),"° ",TEXT(ROUNDDOWN(ABS((BF54-ROUNDDOWN(BF54,0))*60),0),"00"),"' ",TEXT(TRUNC((ABS((BF54-ROUNDDOWN(BF54,0))*60)-ROUNDDOWN(ABS((BF54-ROUNDDOWN(BF54,0))*60),0))*60,2),"00.00"),"""",IF(BF54&lt;0," W"," E"))</f>
        <v>11° 03' 25.88" E</v>
      </c>
      <c r="BE54" s="52" t="str">
        <f t="shared" ref="BE54:BE55" si="333">CONCATENATE(TEXT(ROUNDDOWN(ABS(BG54),0),"00"),"° ",TEXT(ROUNDDOWN(ABS((BG54-ROUNDDOWN(BG54,0))*60),0),"00"),"' ",TEXT(TRUNC((ABS((BG54-ROUNDDOWN(BG54,0))*60)-ROUNDDOWN(ABS((BG54-ROUNDDOWN(BG54,0))*60),0))*60,2),"00.00"),"""",IF(BG54&lt;0," S"," N"))</f>
        <v>47° 26' 30.08" N</v>
      </c>
      <c r="BF54" s="69">
        <f t="shared" ref="BF54:BF55" si="334">IF(BB54="","",VALUE(MID(BB54,FIND("lon",BB54)+3,FIND("prec",BB54)-FIND("lon",BB54)-3  )))</f>
        <v>11.05719</v>
      </c>
      <c r="BG54" s="69">
        <f t="shared" ref="BG54:BG55" si="335">IF(BB54="","",VALUE(MID(BB54,FIND("lat",BB54)+3,FIND("lon",BB54)-FIND("lat",BB54)-3  )))</f>
        <v>47.441690000000001</v>
      </c>
      <c r="BH54" s="38">
        <f t="shared" ref="BH54:BH55" si="336">IF(BB54="","",VALUE(MID(BB54,FIND("prec",BB54)+4,FIND("elev",BB54)-FIND("prec",BB54)-6 )))</f>
        <v>3.9</v>
      </c>
      <c r="BI54" s="74">
        <f t="shared" ref="BI54:BI55" si="337">IF(BB54="","",VALUE(MID(BB54,FIND("elev",BB54)+4,FIND("m exp",BB54)-FIND("elev",BB54)-4 )))</f>
        <v>1889.9</v>
      </c>
      <c r="BJ54" s="49">
        <v>15</v>
      </c>
      <c r="BK54" s="39">
        <f t="shared" ref="BK54:BK55" si="338">IF(BB54="","",VALUE(MID(BB54,FIND("exp",BB54)+4,FIND("° inc",BB54)-FIND("exp",BB54)-4 )))</f>
        <v>87</v>
      </c>
      <c r="BL54" s="39">
        <f t="shared" ref="BL54:BL55" si="339">IF(BB54="","",VALUE(MID(BB54,FIND("inc",BB54)+5,2)) )</f>
        <v>43</v>
      </c>
      <c r="BM54" s="50" t="str">
        <f t="shared" ref="BM54:BM55" si="340">IF(BB54="","",TRIM(MID(BB54,FIND("date",BB54)+5,FIND("time",BB54)-FIND("date",BB54)-5)))</f>
        <v>6/3/23</v>
      </c>
      <c r="BN54" s="51" t="str">
        <f t="shared" ref="BN54:BN55" si="341">IF(BB54="","",TRIM(MID(BB54,FIND("time",BB54)+5,5)))</f>
        <v>10:47</v>
      </c>
      <c r="BO54" s="8" t="s">
        <v>254</v>
      </c>
    </row>
    <row r="55" spans="1:70" x14ac:dyDescent="0.35">
      <c r="A55" s="1" t="str">
        <f t="shared" si="11"/>
        <v>M</v>
      </c>
      <c r="B55" s="48">
        <v>35036</v>
      </c>
      <c r="C55" s="48"/>
      <c r="D55" s="48"/>
      <c r="E55" s="15">
        <v>1</v>
      </c>
      <c r="F55" s="15"/>
      <c r="G55" s="12" t="s">
        <v>104</v>
      </c>
      <c r="H55" s="9"/>
      <c r="I55" s="10" t="s">
        <v>978</v>
      </c>
      <c r="J55" s="12">
        <v>600</v>
      </c>
      <c r="K55" s="9">
        <v>-10</v>
      </c>
      <c r="L55" s="12" t="s">
        <v>75</v>
      </c>
      <c r="M55" s="12" t="s">
        <v>128</v>
      </c>
      <c r="N55" s="12" t="s">
        <v>63</v>
      </c>
      <c r="P55" s="12">
        <v>0</v>
      </c>
      <c r="Y55" s="14"/>
      <c r="Z55" s="14"/>
      <c r="AA55" s="9"/>
      <c r="AB55" s="9"/>
      <c r="AC55" s="9"/>
      <c r="AD55" s="9"/>
      <c r="AE55" s="9"/>
      <c r="AF55" s="6"/>
      <c r="AK55" s="13"/>
      <c r="AL55" s="13"/>
      <c r="AM55" s="13"/>
      <c r="AN55" s="13"/>
      <c r="AO55" s="13"/>
      <c r="AP55" s="13"/>
      <c r="AQ55" s="13"/>
      <c r="AR55" s="13"/>
      <c r="AS55" s="12"/>
      <c r="AU55" s="9"/>
      <c r="AV55" s="12"/>
      <c r="AW55" s="12">
        <v>999</v>
      </c>
      <c r="AX55" s="9">
        <v>0</v>
      </c>
      <c r="AY55" s="9">
        <v>0</v>
      </c>
      <c r="AZ55" s="9">
        <v>90</v>
      </c>
      <c r="BA55" s="12">
        <v>10</v>
      </c>
      <c r="BB55" s="53" t="s">
        <v>129</v>
      </c>
      <c r="BC55" s="37" t="str">
        <f t="shared" si="331"/>
        <v>20230603</v>
      </c>
      <c r="BD55" s="52" t="str">
        <f t="shared" si="332"/>
        <v>11° 03' 25.88" E</v>
      </c>
      <c r="BE55" s="52" t="str">
        <f t="shared" si="333"/>
        <v>47° 26' 30.08" N</v>
      </c>
      <c r="BF55" s="69">
        <f t="shared" si="334"/>
        <v>11.05719</v>
      </c>
      <c r="BG55" s="69">
        <f t="shared" si="335"/>
        <v>47.441690000000001</v>
      </c>
      <c r="BH55" s="38">
        <f t="shared" si="336"/>
        <v>3.9</v>
      </c>
      <c r="BI55" s="74">
        <f t="shared" si="337"/>
        <v>1889.9</v>
      </c>
      <c r="BJ55" s="49">
        <v>15</v>
      </c>
      <c r="BK55" s="39">
        <f t="shared" si="338"/>
        <v>87</v>
      </c>
      <c r="BL55" s="39">
        <f t="shared" si="339"/>
        <v>43</v>
      </c>
      <c r="BM55" s="50" t="str">
        <f t="shared" si="340"/>
        <v>6/3/23</v>
      </c>
      <c r="BN55" s="51" t="str">
        <f t="shared" si="341"/>
        <v>10:47</v>
      </c>
      <c r="BO55" s="8" t="s">
        <v>254</v>
      </c>
    </row>
    <row r="56" spans="1:70" x14ac:dyDescent="0.35">
      <c r="A56" s="1" t="str">
        <f t="shared" si="11"/>
        <v>M</v>
      </c>
      <c r="B56" s="48">
        <v>35037</v>
      </c>
      <c r="C56" s="48"/>
      <c r="D56" s="48"/>
      <c r="E56" s="15">
        <v>1</v>
      </c>
      <c r="F56" s="15"/>
      <c r="G56" s="12" t="s">
        <v>74</v>
      </c>
      <c r="H56" s="9"/>
      <c r="I56" s="10" t="s">
        <v>978</v>
      </c>
      <c r="J56" s="12">
        <v>600</v>
      </c>
      <c r="K56" s="9">
        <v>-10</v>
      </c>
      <c r="L56" s="12" t="s">
        <v>75</v>
      </c>
      <c r="M56" s="12" t="s">
        <v>128</v>
      </c>
      <c r="N56" s="12" t="s">
        <v>63</v>
      </c>
      <c r="P56" s="12">
        <v>0</v>
      </c>
      <c r="Y56" s="14"/>
      <c r="Z56" s="14"/>
      <c r="AA56" s="9"/>
      <c r="AB56" s="9"/>
      <c r="AC56" s="9"/>
      <c r="AD56" s="9"/>
      <c r="AE56" s="9"/>
      <c r="AF56" s="6"/>
      <c r="AK56" s="13"/>
      <c r="AL56" s="13"/>
      <c r="AM56" s="13"/>
      <c r="AN56" s="13"/>
      <c r="AO56" s="13"/>
      <c r="AP56" s="13"/>
      <c r="AQ56" s="13"/>
      <c r="AR56" s="13"/>
      <c r="AS56" s="12" t="s">
        <v>130</v>
      </c>
      <c r="AU56" s="9"/>
      <c r="AV56" s="12"/>
      <c r="AW56" s="12">
        <v>999</v>
      </c>
      <c r="AX56" s="9">
        <v>0</v>
      </c>
      <c r="AY56" s="9">
        <v>0</v>
      </c>
      <c r="AZ56" s="9">
        <v>90</v>
      </c>
      <c r="BA56" s="12">
        <v>10</v>
      </c>
      <c r="BB56" s="53" t="s">
        <v>129</v>
      </c>
      <c r="BC56" s="37" t="str">
        <f t="shared" ref="BC56" si="342">"20"&amp;MID(BM56,SEARCH("#",SUBSTITUTE(BM56,"/","#",2))+1,2) &amp; IF(SEARCH("/",BM56)=2,"0"&amp;MID(BM56,1,1),MID(BM56,1,2)) &amp; IF(SEARCH("#",SUBSTITUTE(BM56,"/","#",2))-SEARCH("/*/",BM56)=2,"0"&amp;MID(BM56,SEARCH("/*/",BM56)+1,1),MID(BM56,SEARCH("/*/",BM56)+1,2))</f>
        <v>20230603</v>
      </c>
      <c r="BD56" s="52" t="str">
        <f t="shared" ref="BD56" si="343">CONCATENATE(TEXT(ROUNDDOWN(ABS(BF56),0),"0"),"° ",TEXT(ROUNDDOWN(ABS((BF56-ROUNDDOWN(BF56,0))*60),0),"00"),"' ",TEXT(TRUNC((ABS((BF56-ROUNDDOWN(BF56,0))*60)-ROUNDDOWN(ABS((BF56-ROUNDDOWN(BF56,0))*60),0))*60,2),"00.00"),"""",IF(BF56&lt;0," W"," E"))</f>
        <v>11° 03' 25.88" E</v>
      </c>
      <c r="BE56" s="52" t="str">
        <f t="shared" ref="BE56" si="344">CONCATENATE(TEXT(ROUNDDOWN(ABS(BG56),0),"00"),"° ",TEXT(ROUNDDOWN(ABS((BG56-ROUNDDOWN(BG56,0))*60),0),"00"),"' ",TEXT(TRUNC((ABS((BG56-ROUNDDOWN(BG56,0))*60)-ROUNDDOWN(ABS((BG56-ROUNDDOWN(BG56,0))*60),0))*60,2),"00.00"),"""",IF(BG56&lt;0," S"," N"))</f>
        <v>47° 26' 30.08" N</v>
      </c>
      <c r="BF56" s="69">
        <f t="shared" ref="BF56" si="345">IF(BB56="","",VALUE(MID(BB56,FIND("lon",BB56)+3,FIND("prec",BB56)-FIND("lon",BB56)-3  )))</f>
        <v>11.05719</v>
      </c>
      <c r="BG56" s="69">
        <f t="shared" ref="BG56" si="346">IF(BB56="","",VALUE(MID(BB56,FIND("lat",BB56)+3,FIND("lon",BB56)-FIND("lat",BB56)-3  )))</f>
        <v>47.441690000000001</v>
      </c>
      <c r="BH56" s="38">
        <f t="shared" ref="BH56" si="347">IF(BB56="","",VALUE(MID(BB56,FIND("prec",BB56)+4,FIND("elev",BB56)-FIND("prec",BB56)-6 )))</f>
        <v>3.9</v>
      </c>
      <c r="BI56" s="74">
        <f t="shared" ref="BI56" si="348">IF(BB56="","",VALUE(MID(BB56,FIND("elev",BB56)+4,FIND("m exp",BB56)-FIND("elev",BB56)-4 )))</f>
        <v>1889.9</v>
      </c>
      <c r="BJ56" s="49">
        <v>15</v>
      </c>
      <c r="BK56" s="39">
        <f t="shared" ref="BK56" si="349">IF(BB56="","",VALUE(MID(BB56,FIND("exp",BB56)+4,FIND("° inc",BB56)-FIND("exp",BB56)-4 )))</f>
        <v>87</v>
      </c>
      <c r="BL56" s="39">
        <f t="shared" ref="BL56" si="350">IF(BB56="","",VALUE(MID(BB56,FIND("inc",BB56)+5,2)) )</f>
        <v>43</v>
      </c>
      <c r="BM56" s="50" t="str">
        <f t="shared" ref="BM56" si="351">IF(BB56="","",TRIM(MID(BB56,FIND("date",BB56)+5,FIND("time",BB56)-FIND("date",BB56)-5)))</f>
        <v>6/3/23</v>
      </c>
      <c r="BN56" s="51" t="str">
        <f t="shared" ref="BN56" si="352">IF(BB56="","",TRIM(MID(BB56,FIND("time",BB56)+5,5)))</f>
        <v>10:47</v>
      </c>
      <c r="BO56" s="8" t="s">
        <v>254</v>
      </c>
    </row>
    <row r="57" spans="1:70" x14ac:dyDescent="0.35">
      <c r="A57" s="1" t="str">
        <f t="shared" si="11"/>
        <v>M</v>
      </c>
      <c r="B57" s="48">
        <v>35038</v>
      </c>
      <c r="C57" s="48"/>
      <c r="D57" s="48"/>
      <c r="E57" s="15">
        <v>1</v>
      </c>
      <c r="F57" s="15"/>
      <c r="G57" s="12" t="s">
        <v>73</v>
      </c>
      <c r="H57" s="9"/>
      <c r="I57" s="10" t="s">
        <v>978</v>
      </c>
      <c r="J57" s="12">
        <v>100</v>
      </c>
      <c r="K57" s="9">
        <v>-10</v>
      </c>
      <c r="L57" s="12" t="s">
        <v>75</v>
      </c>
      <c r="M57" s="12" t="s">
        <v>128</v>
      </c>
      <c r="N57" s="12" t="s">
        <v>63</v>
      </c>
      <c r="P57" s="12">
        <v>0</v>
      </c>
      <c r="Y57" s="14"/>
      <c r="Z57" s="14"/>
      <c r="AA57" s="9"/>
      <c r="AB57" s="9"/>
      <c r="AC57" s="9"/>
      <c r="AD57" s="9"/>
      <c r="AE57" s="9"/>
      <c r="AF57" s="6"/>
      <c r="AK57" s="13"/>
      <c r="AL57" s="13"/>
      <c r="AM57" s="13"/>
      <c r="AN57" s="13"/>
      <c r="AO57" s="13"/>
      <c r="AP57" s="13"/>
      <c r="AQ57" s="13"/>
      <c r="AR57" s="13"/>
      <c r="AS57" s="12"/>
      <c r="AU57" s="9"/>
      <c r="AV57" s="12"/>
      <c r="AW57" s="12">
        <v>999</v>
      </c>
      <c r="AX57" s="9">
        <v>0</v>
      </c>
      <c r="AY57" s="9">
        <v>0</v>
      </c>
      <c r="AZ57" s="9">
        <v>90</v>
      </c>
      <c r="BA57" s="12">
        <v>10</v>
      </c>
      <c r="BB57" s="53" t="s">
        <v>129</v>
      </c>
      <c r="BC57" s="37" t="str">
        <f t="shared" ref="BC57" si="353">"20"&amp;MID(BM57,SEARCH("#",SUBSTITUTE(BM57,"/","#",2))+1,2) &amp; IF(SEARCH("/",BM57)=2,"0"&amp;MID(BM57,1,1),MID(BM57,1,2)) &amp; IF(SEARCH("#",SUBSTITUTE(BM57,"/","#",2))-SEARCH("/*/",BM57)=2,"0"&amp;MID(BM57,SEARCH("/*/",BM57)+1,1),MID(BM57,SEARCH("/*/",BM57)+1,2))</f>
        <v>20230603</v>
      </c>
      <c r="BD57" s="52" t="str">
        <f t="shared" ref="BD57" si="354">CONCATENATE(TEXT(ROUNDDOWN(ABS(BF57),0),"0"),"° ",TEXT(ROUNDDOWN(ABS((BF57-ROUNDDOWN(BF57,0))*60),0),"00"),"' ",TEXT(TRUNC((ABS((BF57-ROUNDDOWN(BF57,0))*60)-ROUNDDOWN(ABS((BF57-ROUNDDOWN(BF57,0))*60),0))*60,2),"00.00"),"""",IF(BF57&lt;0," W"," E"))</f>
        <v>11° 03' 25.88" E</v>
      </c>
      <c r="BE57" s="52" t="str">
        <f t="shared" ref="BE57" si="355">CONCATENATE(TEXT(ROUNDDOWN(ABS(BG57),0),"00"),"° ",TEXT(ROUNDDOWN(ABS((BG57-ROUNDDOWN(BG57,0))*60),0),"00"),"' ",TEXT(TRUNC((ABS((BG57-ROUNDDOWN(BG57,0))*60)-ROUNDDOWN(ABS((BG57-ROUNDDOWN(BG57,0))*60),0))*60,2),"00.00"),"""",IF(BG57&lt;0," S"," N"))</f>
        <v>47° 26' 30.08" N</v>
      </c>
      <c r="BF57" s="69">
        <f t="shared" ref="BF57" si="356">IF(BB57="","",VALUE(MID(BB57,FIND("lon",BB57)+3,FIND("prec",BB57)-FIND("lon",BB57)-3  )))</f>
        <v>11.05719</v>
      </c>
      <c r="BG57" s="69">
        <f t="shared" ref="BG57" si="357">IF(BB57="","",VALUE(MID(BB57,FIND("lat",BB57)+3,FIND("lon",BB57)-FIND("lat",BB57)-3  )))</f>
        <v>47.441690000000001</v>
      </c>
      <c r="BH57" s="38">
        <f t="shared" ref="BH57" si="358">IF(BB57="","",VALUE(MID(BB57,FIND("prec",BB57)+4,FIND("elev",BB57)-FIND("prec",BB57)-6 )))</f>
        <v>3.9</v>
      </c>
      <c r="BI57" s="74">
        <f t="shared" ref="BI57" si="359">IF(BB57="","",VALUE(MID(BB57,FIND("elev",BB57)+4,FIND("m exp",BB57)-FIND("elev",BB57)-4 )))</f>
        <v>1889.9</v>
      </c>
      <c r="BJ57" s="49">
        <v>15</v>
      </c>
      <c r="BK57" s="39">
        <f t="shared" ref="BK57" si="360">IF(BB57="","",VALUE(MID(BB57,FIND("exp",BB57)+4,FIND("° inc",BB57)-FIND("exp",BB57)-4 )))</f>
        <v>87</v>
      </c>
      <c r="BL57" s="39">
        <f t="shared" ref="BL57" si="361">IF(BB57="","",VALUE(MID(BB57,FIND("inc",BB57)+5,2)) )</f>
        <v>43</v>
      </c>
      <c r="BM57" s="50" t="str">
        <f t="shared" ref="BM57" si="362">IF(BB57="","",TRIM(MID(BB57,FIND("date",BB57)+5,FIND("time",BB57)-FIND("date",BB57)-5)))</f>
        <v>6/3/23</v>
      </c>
      <c r="BN57" s="51" t="str">
        <f t="shared" ref="BN57" si="363">IF(BB57="","",TRIM(MID(BB57,FIND("time",BB57)+5,5)))</f>
        <v>10:47</v>
      </c>
      <c r="BO57" s="8" t="s">
        <v>254</v>
      </c>
    </row>
    <row r="58" spans="1:70" x14ac:dyDescent="0.35">
      <c r="A58" s="1" t="str">
        <f t="shared" si="11"/>
        <v>M</v>
      </c>
      <c r="B58" s="48">
        <v>35039</v>
      </c>
      <c r="C58" s="48"/>
      <c r="D58" s="48"/>
      <c r="E58" s="15">
        <v>1</v>
      </c>
      <c r="F58" s="15"/>
      <c r="G58" s="12" t="s">
        <v>126</v>
      </c>
      <c r="H58" s="9"/>
      <c r="I58" s="10" t="s">
        <v>978</v>
      </c>
      <c r="J58" s="12">
        <v>5000</v>
      </c>
      <c r="K58" s="9">
        <v>-10</v>
      </c>
      <c r="L58" s="12" t="s">
        <v>75</v>
      </c>
      <c r="M58" s="12" t="s">
        <v>128</v>
      </c>
      <c r="N58" s="12" t="s">
        <v>63</v>
      </c>
      <c r="P58" s="12">
        <v>0</v>
      </c>
      <c r="Y58" s="14"/>
      <c r="Z58" s="14"/>
      <c r="AA58" s="9"/>
      <c r="AB58" s="9"/>
      <c r="AC58" s="9"/>
      <c r="AD58" s="9"/>
      <c r="AE58" s="9"/>
      <c r="AF58" s="6"/>
      <c r="AK58" s="13"/>
      <c r="AL58" s="13"/>
      <c r="AM58" s="13"/>
      <c r="AN58" s="13"/>
      <c r="AO58" s="13"/>
      <c r="AP58" s="13"/>
      <c r="AQ58" s="13"/>
      <c r="AR58" s="13"/>
      <c r="AS58" s="12" t="s">
        <v>131</v>
      </c>
      <c r="AU58" s="9"/>
      <c r="AV58" s="12"/>
      <c r="AW58" s="12">
        <v>999</v>
      </c>
      <c r="AX58" s="9">
        <v>0</v>
      </c>
      <c r="AY58" s="9">
        <v>0</v>
      </c>
      <c r="AZ58" s="9">
        <v>90</v>
      </c>
      <c r="BA58" s="12">
        <v>10</v>
      </c>
      <c r="BB58" s="53" t="s">
        <v>129</v>
      </c>
      <c r="BC58" s="37" t="str">
        <f t="shared" ref="BC58:BC59" si="364">"20"&amp;MID(BM58,SEARCH("#",SUBSTITUTE(BM58,"/","#",2))+1,2) &amp; IF(SEARCH("/",BM58)=2,"0"&amp;MID(BM58,1,1),MID(BM58,1,2)) &amp; IF(SEARCH("#",SUBSTITUTE(BM58,"/","#",2))-SEARCH("/*/",BM58)=2,"0"&amp;MID(BM58,SEARCH("/*/",BM58)+1,1),MID(BM58,SEARCH("/*/",BM58)+1,2))</f>
        <v>20230603</v>
      </c>
      <c r="BD58" s="52" t="str">
        <f t="shared" ref="BD58:BD59" si="365">CONCATENATE(TEXT(ROUNDDOWN(ABS(BF58),0),"0"),"° ",TEXT(ROUNDDOWN(ABS((BF58-ROUNDDOWN(BF58,0))*60),0),"00"),"' ",TEXT(TRUNC((ABS((BF58-ROUNDDOWN(BF58,0))*60)-ROUNDDOWN(ABS((BF58-ROUNDDOWN(BF58,0))*60),0))*60,2),"00.00"),"""",IF(BF58&lt;0," W"," E"))</f>
        <v>11° 03' 25.88" E</v>
      </c>
      <c r="BE58" s="52" t="str">
        <f t="shared" ref="BE58:BE59" si="366">CONCATENATE(TEXT(ROUNDDOWN(ABS(BG58),0),"00"),"° ",TEXT(ROUNDDOWN(ABS((BG58-ROUNDDOWN(BG58,0))*60),0),"00"),"' ",TEXT(TRUNC((ABS((BG58-ROUNDDOWN(BG58,0))*60)-ROUNDDOWN(ABS((BG58-ROUNDDOWN(BG58,0))*60),0))*60,2),"00.00"),"""",IF(BG58&lt;0," S"," N"))</f>
        <v>47° 26' 30.08" N</v>
      </c>
      <c r="BF58" s="69">
        <f t="shared" ref="BF58:BF59" si="367">IF(BB58="","",VALUE(MID(BB58,FIND("lon",BB58)+3,FIND("prec",BB58)-FIND("lon",BB58)-3  )))</f>
        <v>11.05719</v>
      </c>
      <c r="BG58" s="69">
        <f t="shared" ref="BG58:BG59" si="368">IF(BB58="","",VALUE(MID(BB58,FIND("lat",BB58)+3,FIND("lon",BB58)-FIND("lat",BB58)-3  )))</f>
        <v>47.441690000000001</v>
      </c>
      <c r="BH58" s="38">
        <f t="shared" ref="BH58:BH59" si="369">IF(BB58="","",VALUE(MID(BB58,FIND("prec",BB58)+4,FIND("elev",BB58)-FIND("prec",BB58)-6 )))</f>
        <v>3.9</v>
      </c>
      <c r="BI58" s="74">
        <f t="shared" ref="BI58:BI59" si="370">IF(BB58="","",VALUE(MID(BB58,FIND("elev",BB58)+4,FIND("m exp",BB58)-FIND("elev",BB58)-4 )))</f>
        <v>1889.9</v>
      </c>
      <c r="BJ58" s="49">
        <v>15</v>
      </c>
      <c r="BK58" s="39">
        <f t="shared" ref="BK58:BK59" si="371">IF(BB58="","",VALUE(MID(BB58,FIND("exp",BB58)+4,FIND("° inc",BB58)-FIND("exp",BB58)-4 )))</f>
        <v>87</v>
      </c>
      <c r="BL58" s="39">
        <f t="shared" ref="BL58:BL59" si="372">IF(BB58="","",VALUE(MID(BB58,FIND("inc",BB58)+5,2)) )</f>
        <v>43</v>
      </c>
      <c r="BM58" s="50" t="str">
        <f t="shared" ref="BM58:BM59" si="373">IF(BB58="","",TRIM(MID(BB58,FIND("date",BB58)+5,FIND("time",BB58)-FIND("date",BB58)-5)))</f>
        <v>6/3/23</v>
      </c>
      <c r="BN58" s="51" t="str">
        <f t="shared" ref="BN58:BN59" si="374">IF(BB58="","",TRIM(MID(BB58,FIND("time",BB58)+5,5)))</f>
        <v>10:47</v>
      </c>
      <c r="BO58" s="8" t="s">
        <v>254</v>
      </c>
    </row>
    <row r="59" spans="1:70" x14ac:dyDescent="0.35">
      <c r="A59" s="1" t="str">
        <f t="shared" si="11"/>
        <v>M</v>
      </c>
      <c r="B59" s="48">
        <v>35040</v>
      </c>
      <c r="C59" s="48"/>
      <c r="D59" s="48"/>
      <c r="E59" s="15">
        <v>1</v>
      </c>
      <c r="F59" s="15"/>
      <c r="G59" s="12" t="s">
        <v>89</v>
      </c>
      <c r="H59" s="9"/>
      <c r="I59" s="10" t="s">
        <v>978</v>
      </c>
      <c r="J59" s="12">
        <v>500</v>
      </c>
      <c r="K59" s="9">
        <v>-15</v>
      </c>
      <c r="L59" s="12" t="s">
        <v>75</v>
      </c>
      <c r="M59" s="12" t="s">
        <v>128</v>
      </c>
      <c r="N59" s="12" t="s">
        <v>63</v>
      </c>
      <c r="P59" s="12">
        <v>0</v>
      </c>
      <c r="Y59" s="14"/>
      <c r="Z59" s="14"/>
      <c r="AA59" s="9"/>
      <c r="AB59" s="9"/>
      <c r="AC59" s="9"/>
      <c r="AD59" s="9"/>
      <c r="AE59" s="9"/>
      <c r="AF59" s="6"/>
      <c r="AK59" s="13"/>
      <c r="AL59" s="13"/>
      <c r="AM59" s="13"/>
      <c r="AN59" s="13"/>
      <c r="AO59" s="13"/>
      <c r="AP59" s="13"/>
      <c r="AQ59" s="13"/>
      <c r="AR59" s="13"/>
      <c r="AS59" s="12"/>
      <c r="AU59" s="9"/>
      <c r="AV59" s="12"/>
      <c r="AW59" s="12">
        <v>999</v>
      </c>
      <c r="AX59" s="9">
        <v>0</v>
      </c>
      <c r="AY59" s="9">
        <v>0</v>
      </c>
      <c r="AZ59" s="9">
        <v>90</v>
      </c>
      <c r="BA59" s="12">
        <v>10</v>
      </c>
      <c r="BB59" s="53" t="s">
        <v>129</v>
      </c>
      <c r="BC59" s="37" t="str">
        <f t="shared" si="364"/>
        <v>20230603</v>
      </c>
      <c r="BD59" s="52" t="str">
        <f t="shared" si="365"/>
        <v>11° 03' 25.88" E</v>
      </c>
      <c r="BE59" s="52" t="str">
        <f t="shared" si="366"/>
        <v>47° 26' 30.08" N</v>
      </c>
      <c r="BF59" s="69">
        <f t="shared" si="367"/>
        <v>11.05719</v>
      </c>
      <c r="BG59" s="69">
        <f t="shared" si="368"/>
        <v>47.441690000000001</v>
      </c>
      <c r="BH59" s="38">
        <f t="shared" si="369"/>
        <v>3.9</v>
      </c>
      <c r="BI59" s="74">
        <f t="shared" si="370"/>
        <v>1889.9</v>
      </c>
      <c r="BJ59" s="49">
        <v>15</v>
      </c>
      <c r="BK59" s="39">
        <f t="shared" si="371"/>
        <v>87</v>
      </c>
      <c r="BL59" s="39">
        <f t="shared" si="372"/>
        <v>43</v>
      </c>
      <c r="BM59" s="50" t="str">
        <f t="shared" si="373"/>
        <v>6/3/23</v>
      </c>
      <c r="BN59" s="51" t="str">
        <f t="shared" si="374"/>
        <v>10:47</v>
      </c>
      <c r="BO59" s="8" t="s">
        <v>254</v>
      </c>
    </row>
    <row r="60" spans="1:70" x14ac:dyDescent="0.35">
      <c r="A60" s="1" t="str">
        <f t="shared" si="11"/>
        <v>M</v>
      </c>
      <c r="B60" s="48">
        <v>35041</v>
      </c>
      <c r="C60" s="48"/>
      <c r="D60" s="48"/>
      <c r="E60" s="15">
        <v>1</v>
      </c>
      <c r="F60" s="15"/>
      <c r="G60" s="12" t="s">
        <v>132</v>
      </c>
      <c r="H60" s="9"/>
      <c r="I60" s="10" t="s">
        <v>978</v>
      </c>
      <c r="J60" s="12">
        <v>120</v>
      </c>
      <c r="K60" s="9">
        <v>-15</v>
      </c>
      <c r="L60" s="12" t="s">
        <v>75</v>
      </c>
      <c r="M60" s="12" t="s">
        <v>128</v>
      </c>
      <c r="N60" s="12" t="s">
        <v>63</v>
      </c>
      <c r="P60" s="12">
        <v>0</v>
      </c>
      <c r="Y60" s="14"/>
      <c r="Z60" s="14"/>
      <c r="AA60" s="9"/>
      <c r="AB60" s="9"/>
      <c r="AC60" s="9"/>
      <c r="AD60" s="9"/>
      <c r="AE60" s="9"/>
      <c r="AF60" s="6"/>
      <c r="AK60" s="13"/>
      <c r="AL60" s="13"/>
      <c r="AM60" s="13"/>
      <c r="AN60" s="13"/>
      <c r="AO60" s="13"/>
      <c r="AP60" s="13"/>
      <c r="AQ60" s="13"/>
      <c r="AR60" s="13"/>
      <c r="AS60" s="12"/>
      <c r="AU60" s="9"/>
      <c r="AV60" s="12"/>
      <c r="AW60" s="12">
        <v>999</v>
      </c>
      <c r="AX60" s="9">
        <v>0</v>
      </c>
      <c r="AY60" s="9">
        <v>0</v>
      </c>
      <c r="AZ60" s="9">
        <v>90</v>
      </c>
      <c r="BA60" s="12">
        <v>10</v>
      </c>
      <c r="BB60" s="53" t="s">
        <v>129</v>
      </c>
      <c r="BC60" s="37" t="str">
        <f t="shared" ref="BC60" si="375">"20"&amp;MID(BM60,SEARCH("#",SUBSTITUTE(BM60,"/","#",2))+1,2) &amp; IF(SEARCH("/",BM60)=2,"0"&amp;MID(BM60,1,1),MID(BM60,1,2)) &amp; IF(SEARCH("#",SUBSTITUTE(BM60,"/","#",2))-SEARCH("/*/",BM60)=2,"0"&amp;MID(BM60,SEARCH("/*/",BM60)+1,1),MID(BM60,SEARCH("/*/",BM60)+1,2))</f>
        <v>20230603</v>
      </c>
      <c r="BD60" s="52" t="str">
        <f t="shared" ref="BD60" si="376">CONCATENATE(TEXT(ROUNDDOWN(ABS(BF60),0),"0"),"° ",TEXT(ROUNDDOWN(ABS((BF60-ROUNDDOWN(BF60,0))*60),0),"00"),"' ",TEXT(TRUNC((ABS((BF60-ROUNDDOWN(BF60,0))*60)-ROUNDDOWN(ABS((BF60-ROUNDDOWN(BF60,0))*60),0))*60,2),"00.00"),"""",IF(BF60&lt;0," W"," E"))</f>
        <v>11° 03' 25.88" E</v>
      </c>
      <c r="BE60" s="52" t="str">
        <f t="shared" ref="BE60" si="377">CONCATENATE(TEXT(ROUNDDOWN(ABS(BG60),0),"00"),"° ",TEXT(ROUNDDOWN(ABS((BG60-ROUNDDOWN(BG60,0))*60),0),"00"),"' ",TEXT(TRUNC((ABS((BG60-ROUNDDOWN(BG60,0))*60)-ROUNDDOWN(ABS((BG60-ROUNDDOWN(BG60,0))*60),0))*60,2),"00.00"),"""",IF(BG60&lt;0," S"," N"))</f>
        <v>47° 26' 30.08" N</v>
      </c>
      <c r="BF60" s="69">
        <f t="shared" ref="BF60" si="378">IF(BB60="","",VALUE(MID(BB60,FIND("lon",BB60)+3,FIND("prec",BB60)-FIND("lon",BB60)-3  )))</f>
        <v>11.05719</v>
      </c>
      <c r="BG60" s="69">
        <f t="shared" ref="BG60" si="379">IF(BB60="","",VALUE(MID(BB60,FIND("lat",BB60)+3,FIND("lon",BB60)-FIND("lat",BB60)-3  )))</f>
        <v>47.441690000000001</v>
      </c>
      <c r="BH60" s="38">
        <f t="shared" ref="BH60" si="380">IF(BB60="","",VALUE(MID(BB60,FIND("prec",BB60)+4,FIND("elev",BB60)-FIND("prec",BB60)-6 )))</f>
        <v>3.9</v>
      </c>
      <c r="BI60" s="74">
        <f t="shared" ref="BI60" si="381">IF(BB60="","",VALUE(MID(BB60,FIND("elev",BB60)+4,FIND("m exp",BB60)-FIND("elev",BB60)-4 )))</f>
        <v>1889.9</v>
      </c>
      <c r="BJ60" s="49">
        <v>15</v>
      </c>
      <c r="BK60" s="39">
        <f t="shared" ref="BK60" si="382">IF(BB60="","",VALUE(MID(BB60,FIND("exp",BB60)+4,FIND("° inc",BB60)-FIND("exp",BB60)-4 )))</f>
        <v>87</v>
      </c>
      <c r="BL60" s="39">
        <f t="shared" ref="BL60" si="383">IF(BB60="","",VALUE(MID(BB60,FIND("inc",BB60)+5,2)) )</f>
        <v>43</v>
      </c>
      <c r="BM60" s="50" t="str">
        <f t="shared" ref="BM60" si="384">IF(BB60="","",TRIM(MID(BB60,FIND("date",BB60)+5,FIND("time",BB60)-FIND("date",BB60)-5)))</f>
        <v>6/3/23</v>
      </c>
      <c r="BN60" s="51" t="str">
        <f t="shared" ref="BN60" si="385">IF(BB60="","",TRIM(MID(BB60,FIND("time",BB60)+5,5)))</f>
        <v>10:47</v>
      </c>
      <c r="BO60" s="8" t="s">
        <v>254</v>
      </c>
    </row>
    <row r="61" spans="1:70" x14ac:dyDescent="0.35">
      <c r="A61" s="1" t="str">
        <f t="shared" si="11"/>
        <v>M</v>
      </c>
      <c r="B61" s="48">
        <v>35042</v>
      </c>
      <c r="C61" s="48"/>
      <c r="D61" s="48"/>
      <c r="E61" s="15">
        <v>1</v>
      </c>
      <c r="F61" s="15"/>
      <c r="G61" s="12" t="s">
        <v>73</v>
      </c>
      <c r="H61" s="9"/>
      <c r="I61" s="10" t="s">
        <v>978</v>
      </c>
      <c r="J61" s="12">
        <v>100</v>
      </c>
      <c r="K61" s="9">
        <v>-15</v>
      </c>
      <c r="L61" s="12" t="s">
        <v>70</v>
      </c>
      <c r="M61" s="12" t="s">
        <v>108</v>
      </c>
      <c r="N61" s="12" t="s">
        <v>76</v>
      </c>
      <c r="P61" s="12">
        <v>25</v>
      </c>
      <c r="Y61" s="14"/>
      <c r="Z61" s="14"/>
      <c r="AA61" s="9"/>
      <c r="AB61" s="9"/>
      <c r="AC61" s="9"/>
      <c r="AD61" s="9"/>
      <c r="AE61" s="9"/>
      <c r="AF61" s="6"/>
      <c r="AK61" s="13"/>
      <c r="AL61" s="13"/>
      <c r="AM61" s="13"/>
      <c r="AN61" s="13"/>
      <c r="AO61" s="13"/>
      <c r="AP61" s="13"/>
      <c r="AQ61" s="13"/>
      <c r="AR61" s="13"/>
      <c r="AS61" s="12"/>
      <c r="AU61" s="9"/>
      <c r="AV61" s="12"/>
      <c r="AW61" s="12">
        <v>999</v>
      </c>
      <c r="AX61" s="9">
        <v>0</v>
      </c>
      <c r="AY61" s="9">
        <v>25</v>
      </c>
      <c r="AZ61" s="9">
        <v>90</v>
      </c>
      <c r="BA61" s="12">
        <v>10</v>
      </c>
      <c r="BB61" s="53" t="s">
        <v>133</v>
      </c>
      <c r="BC61" s="37" t="str">
        <f t="shared" ref="BC61" si="386">"20"&amp;MID(BM61,SEARCH("#",SUBSTITUTE(BM61,"/","#",2))+1,2) &amp; IF(SEARCH("/",BM61)=2,"0"&amp;MID(BM61,1,1),MID(BM61,1,2)) &amp; IF(SEARCH("#",SUBSTITUTE(BM61,"/","#",2))-SEARCH("/*/",BM61)=2,"0"&amp;MID(BM61,SEARCH("/*/",BM61)+1,1),MID(BM61,SEARCH("/*/",BM61)+1,2))</f>
        <v>20230603</v>
      </c>
      <c r="BD61" s="52" t="str">
        <f t="shared" ref="BD61" si="387">CONCATENATE(TEXT(ROUNDDOWN(ABS(BF61),0),"0"),"° ",TEXT(ROUNDDOWN(ABS((BF61-ROUNDDOWN(BF61,0))*60),0),"00"),"' ",TEXT(TRUNC((ABS((BF61-ROUNDDOWN(BF61,0))*60)-ROUNDDOWN(ABS((BF61-ROUNDDOWN(BF61,0))*60),0))*60,2),"00.00"),"""",IF(BF61&lt;0," W"," E"))</f>
        <v>11° 03' 26.71" E</v>
      </c>
      <c r="BE61" s="52" t="str">
        <f t="shared" ref="BE61" si="388">CONCATENATE(TEXT(ROUNDDOWN(ABS(BG61),0),"00"),"° ",TEXT(ROUNDDOWN(ABS((BG61-ROUNDDOWN(BG61,0))*60),0),"00"),"' ",TEXT(TRUNC((ABS((BG61-ROUNDDOWN(BG61,0))*60)-ROUNDDOWN(ABS((BG61-ROUNDDOWN(BG61,0))*60),0))*60,2),"00.00"),"""",IF(BG61&lt;0," S"," N"))</f>
        <v>47° 26' 30.66" N</v>
      </c>
      <c r="BF61" s="69">
        <f t="shared" ref="BF61" si="389">IF(BB61="","",VALUE(MID(BB61,FIND("lon",BB61)+3,FIND("prec",BB61)-FIND("lon",BB61)-3  )))</f>
        <v>11.05742</v>
      </c>
      <c r="BG61" s="69">
        <f t="shared" ref="BG61" si="390">IF(BB61="","",VALUE(MID(BB61,FIND("lat",BB61)+3,FIND("lon",BB61)-FIND("lat",BB61)-3  )))</f>
        <v>47.441850000000002</v>
      </c>
      <c r="BH61" s="38">
        <f t="shared" ref="BH61" si="391">IF(BB61="","",VALUE(MID(BB61,FIND("prec",BB61)+4,FIND("elev",BB61)-FIND("prec",BB61)-6 )))</f>
        <v>3.7</v>
      </c>
      <c r="BI61" s="74">
        <f t="shared" ref="BI61" si="392">IF(BB61="","",VALUE(MID(BB61,FIND("elev",BB61)+4,FIND("m exp",BB61)-FIND("elev",BB61)-4 )))</f>
        <v>1892.3</v>
      </c>
      <c r="BJ61" s="49">
        <v>15</v>
      </c>
      <c r="BK61" s="39">
        <f t="shared" ref="BK61" si="393">IF(BB61="","",VALUE(MID(BB61,FIND("exp",BB61)+4,FIND("° inc",BB61)-FIND("exp",BB61)-4 )))</f>
        <v>115</v>
      </c>
      <c r="BL61" s="39">
        <f t="shared" ref="BL61" si="394">IF(BB61="","",VALUE(MID(BB61,FIND("inc",BB61)+5,2)) )</f>
        <v>50</v>
      </c>
      <c r="BM61" s="50" t="str">
        <f t="shared" ref="BM61" si="395">IF(BB61="","",TRIM(MID(BB61,FIND("date",BB61)+5,FIND("time",BB61)-FIND("date",BB61)-5)))</f>
        <v>6/3/23</v>
      </c>
      <c r="BN61" s="51" t="str">
        <f t="shared" ref="BN61" si="396">IF(BB61="","",TRIM(MID(BB61,FIND("time",BB61)+5,5)))</f>
        <v>11:19</v>
      </c>
      <c r="BO61" s="8" t="s">
        <v>254</v>
      </c>
    </row>
    <row r="62" spans="1:70" x14ac:dyDescent="0.35">
      <c r="A62" s="1" t="str">
        <f t="shared" si="11"/>
        <v>M</v>
      </c>
      <c r="B62" s="48">
        <v>35043</v>
      </c>
      <c r="C62" s="48"/>
      <c r="D62" s="48"/>
      <c r="E62" s="15">
        <v>1</v>
      </c>
      <c r="F62" s="15"/>
      <c r="G62" s="12" t="s">
        <v>73</v>
      </c>
      <c r="H62" s="9"/>
      <c r="I62" s="10" t="s">
        <v>978</v>
      </c>
      <c r="J62" s="12">
        <v>650</v>
      </c>
      <c r="K62" s="9">
        <v>-15</v>
      </c>
      <c r="L62" s="12" t="s">
        <v>70</v>
      </c>
      <c r="M62" s="12" t="s">
        <v>108</v>
      </c>
      <c r="N62" s="12" t="s">
        <v>76</v>
      </c>
      <c r="P62" s="12">
        <v>30</v>
      </c>
      <c r="Y62" s="14"/>
      <c r="Z62" s="14"/>
      <c r="AA62" s="9"/>
      <c r="AB62" s="9"/>
      <c r="AC62" s="9"/>
      <c r="AD62" s="9"/>
      <c r="AE62" s="9"/>
      <c r="AF62" s="6"/>
      <c r="AK62" s="13"/>
      <c r="AL62" s="13"/>
      <c r="AM62" s="13"/>
      <c r="AN62" s="13"/>
      <c r="AO62" s="13"/>
      <c r="AP62" s="13"/>
      <c r="AQ62" s="13"/>
      <c r="AR62" s="13"/>
      <c r="AS62" s="12"/>
      <c r="AU62" s="9"/>
      <c r="AV62" s="12"/>
      <c r="AW62" s="12">
        <v>999</v>
      </c>
      <c r="AX62" s="9">
        <v>0</v>
      </c>
      <c r="AY62" s="9">
        <v>25</v>
      </c>
      <c r="AZ62" s="9">
        <v>90</v>
      </c>
      <c r="BA62" s="12">
        <v>10</v>
      </c>
      <c r="BB62" s="53" t="s">
        <v>134</v>
      </c>
      <c r="BC62" s="37" t="str">
        <f t="shared" ref="BC62" si="397">"20"&amp;MID(BM62,SEARCH("#",SUBSTITUTE(BM62,"/","#",2))+1,2) &amp; IF(SEARCH("/",BM62)=2,"0"&amp;MID(BM62,1,1),MID(BM62,1,2)) &amp; IF(SEARCH("#",SUBSTITUTE(BM62,"/","#",2))-SEARCH("/*/",BM62)=2,"0"&amp;MID(BM62,SEARCH("/*/",BM62)+1,1),MID(BM62,SEARCH("/*/",BM62)+1,2))</f>
        <v>20230603</v>
      </c>
      <c r="BD62" s="52" t="str">
        <f t="shared" ref="BD62" si="398">CONCATENATE(TEXT(ROUNDDOWN(ABS(BF62),0),"0"),"° ",TEXT(ROUNDDOWN(ABS((BF62-ROUNDDOWN(BF62,0))*60),0),"00"),"' ",TEXT(TRUNC((ABS((BF62-ROUNDDOWN(BF62,0))*60)-ROUNDDOWN(ABS((BF62-ROUNDDOWN(BF62,0))*60),0))*60,2),"00.00"),"""",IF(BF62&lt;0," W"," E"))</f>
        <v>11° 03' 26.81" E</v>
      </c>
      <c r="BE62" s="52" t="str">
        <f t="shared" ref="BE62" si="399">CONCATENATE(TEXT(ROUNDDOWN(ABS(BG62),0),"00"),"° ",TEXT(ROUNDDOWN(ABS((BG62-ROUNDDOWN(BG62,0))*60),0),"00"),"' ",TEXT(TRUNC((ABS((BG62-ROUNDDOWN(BG62,0))*60)-ROUNDDOWN(ABS((BG62-ROUNDDOWN(BG62,0))*60),0))*60,2),"00.00"),"""",IF(BG62&lt;0," S"," N"))</f>
        <v>47° 26' 30.69" N</v>
      </c>
      <c r="BF62" s="69">
        <f t="shared" ref="BF62" si="400">IF(BB62="","",VALUE(MID(BB62,FIND("lon",BB62)+3,FIND("prec",BB62)-FIND("lon",BB62)-3  )))</f>
        <v>11.057449999999999</v>
      </c>
      <c r="BG62" s="69">
        <f t="shared" ref="BG62" si="401">IF(BB62="","",VALUE(MID(BB62,FIND("lat",BB62)+3,FIND("lon",BB62)-FIND("lat",BB62)-3  )))</f>
        <v>47.441859999999998</v>
      </c>
      <c r="BH62" s="38">
        <f t="shared" ref="BH62" si="402">IF(BB62="","",VALUE(MID(BB62,FIND("prec",BB62)+4,FIND("elev",BB62)-FIND("prec",BB62)-6 )))</f>
        <v>4.5</v>
      </c>
      <c r="BI62" s="74">
        <f t="shared" ref="BI62" si="403">IF(BB62="","",VALUE(MID(BB62,FIND("elev",BB62)+4,FIND("m exp",BB62)-FIND("elev",BB62)-4 )))</f>
        <v>1887.5</v>
      </c>
      <c r="BJ62" s="49">
        <v>15</v>
      </c>
      <c r="BK62" s="39">
        <f t="shared" ref="BK62" si="404">IF(BB62="","",VALUE(MID(BB62,FIND("exp",BB62)+4,FIND("° inc",BB62)-FIND("exp",BB62)-4 )))</f>
        <v>119</v>
      </c>
      <c r="BL62" s="39">
        <f t="shared" ref="BL62" si="405">IF(BB62="","",VALUE(MID(BB62,FIND("inc",BB62)+5,2)) )</f>
        <v>52</v>
      </c>
      <c r="BM62" s="50" t="str">
        <f t="shared" ref="BM62" si="406">IF(BB62="","",TRIM(MID(BB62,FIND("date",BB62)+5,FIND("time",BB62)-FIND("date",BB62)-5)))</f>
        <v>6/3/23</v>
      </c>
      <c r="BN62" s="51" t="str">
        <f t="shared" ref="BN62" si="407">IF(BB62="","",TRIM(MID(BB62,FIND("time",BB62)+5,5)))</f>
        <v>11:22</v>
      </c>
      <c r="BO62" s="8" t="s">
        <v>254</v>
      </c>
    </row>
    <row r="63" spans="1:70" x14ac:dyDescent="0.35">
      <c r="A63" s="1" t="str">
        <f t="shared" si="11"/>
        <v/>
      </c>
      <c r="B63" s="47" t="s">
        <v>954</v>
      </c>
      <c r="C63" s="47"/>
      <c r="D63" s="47"/>
      <c r="E63" s="15"/>
      <c r="F63" s="15"/>
      <c r="G63" s="12"/>
      <c r="I63" s="10"/>
      <c r="J63" s="12"/>
      <c r="K63" s="9"/>
      <c r="L63" s="12"/>
      <c r="M63" s="12"/>
      <c r="N63" s="12"/>
      <c r="P63" s="12"/>
      <c r="Y63" s="14"/>
      <c r="Z63" s="14"/>
      <c r="AA63" s="9"/>
      <c r="AB63" s="9"/>
      <c r="AC63" s="9"/>
      <c r="AD63" s="9"/>
      <c r="AE63" s="9"/>
      <c r="AF63" s="6"/>
      <c r="AK63" s="13"/>
      <c r="AL63" s="13"/>
      <c r="AM63" s="13"/>
      <c r="AN63" s="13"/>
      <c r="AO63" s="13"/>
      <c r="AP63" s="13"/>
      <c r="AQ63" s="13"/>
      <c r="AR63" s="13"/>
      <c r="AS63" s="9"/>
      <c r="AU63" s="9"/>
      <c r="AV63" s="12"/>
      <c r="AW63" s="12"/>
      <c r="AX63" s="9"/>
      <c r="AY63" s="9"/>
      <c r="AZ63" s="9"/>
      <c r="BA63" s="12"/>
      <c r="BC63" s="32"/>
      <c r="BD63" s="32"/>
      <c r="BE63" s="33"/>
      <c r="BF63" s="71"/>
      <c r="BJ63" s="34"/>
      <c r="BK63" s="8"/>
      <c r="BL63" s="8"/>
      <c r="BQ63"/>
      <c r="BR63"/>
    </row>
    <row r="64" spans="1:70" x14ac:dyDescent="0.35">
      <c r="A64" s="1" t="str">
        <f t="shared" si="11"/>
        <v/>
      </c>
      <c r="E64" s="1" t="s">
        <v>135</v>
      </c>
    </row>
    <row r="65" spans="1:70" x14ac:dyDescent="0.35">
      <c r="A65" s="1" t="str">
        <f t="shared" si="11"/>
        <v>M</v>
      </c>
      <c r="B65" s="48">
        <v>35044</v>
      </c>
      <c r="C65" s="48"/>
      <c r="D65" s="48"/>
      <c r="E65" s="15">
        <v>1</v>
      </c>
      <c r="F65" s="15"/>
      <c r="G65" s="12" t="s">
        <v>136</v>
      </c>
      <c r="H65" s="9"/>
      <c r="I65" s="10" t="s">
        <v>978</v>
      </c>
      <c r="J65" s="12">
        <v>750</v>
      </c>
      <c r="K65" s="9">
        <v>-20</v>
      </c>
      <c r="L65" s="12" t="s">
        <v>70</v>
      </c>
      <c r="M65" s="12" t="s">
        <v>93</v>
      </c>
      <c r="N65" s="12" t="s">
        <v>76</v>
      </c>
      <c r="P65" s="12">
        <v>30</v>
      </c>
      <c r="Y65" s="14"/>
      <c r="Z65" s="14"/>
      <c r="AA65" s="9"/>
      <c r="AB65" s="9"/>
      <c r="AC65" s="9"/>
      <c r="AD65" s="9"/>
      <c r="AE65" s="9"/>
      <c r="AF65" s="6"/>
      <c r="AK65" s="13"/>
      <c r="AL65" s="13"/>
      <c r="AM65" s="13"/>
      <c r="AN65" s="13"/>
      <c r="AO65" s="13"/>
      <c r="AP65" s="13"/>
      <c r="AQ65" s="13"/>
      <c r="AR65" s="13"/>
      <c r="AS65" s="12"/>
      <c r="AU65" s="9"/>
      <c r="AV65" s="12"/>
      <c r="AW65" s="12">
        <v>999</v>
      </c>
      <c r="AX65" s="9">
        <v>0</v>
      </c>
      <c r="AY65" s="9">
        <v>35</v>
      </c>
      <c r="AZ65" s="9">
        <v>80</v>
      </c>
      <c r="BA65" s="12">
        <v>15</v>
      </c>
      <c r="BB65" s="53" t="s">
        <v>137</v>
      </c>
      <c r="BC65" s="37" t="str">
        <f t="shared" ref="BC65" si="408">"20"&amp;MID(BM65,SEARCH("#",SUBSTITUTE(BM65,"/","#",2))+1,2) &amp; IF(SEARCH("/",BM65)=2,"0"&amp;MID(BM65,1,1),MID(BM65,1,2)) &amp; IF(SEARCH("#",SUBSTITUTE(BM65,"/","#",2))-SEARCH("/*/",BM65)=2,"0"&amp;MID(BM65,SEARCH("/*/",BM65)+1,1),MID(BM65,SEARCH("/*/",BM65)+1,2))</f>
        <v>20230603</v>
      </c>
      <c r="BD65" s="52" t="str">
        <f t="shared" ref="BD65" si="409">CONCATENATE(TEXT(ROUNDDOWN(ABS(BF65),0),"0"),"° ",TEXT(ROUNDDOWN(ABS((BF65-ROUNDDOWN(BF65,0))*60),0),"00"),"' ",TEXT(TRUNC((ABS((BF65-ROUNDDOWN(BF65,0))*60)-ROUNDDOWN(ABS((BF65-ROUNDDOWN(BF65,0))*60),0))*60,2),"00.00"),"""",IF(BF65&lt;0," W"," E"))</f>
        <v>11° 03' 28.18" E</v>
      </c>
      <c r="BE65" s="52" t="str">
        <f t="shared" ref="BE65" si="410">CONCATENATE(TEXT(ROUNDDOWN(ABS(BG65),0),"00"),"° ",TEXT(ROUNDDOWN(ABS((BG65-ROUNDDOWN(BG65,0))*60),0),"00"),"' ",TEXT(TRUNC((ABS((BG65-ROUNDDOWN(BG65,0))*60)-ROUNDDOWN(ABS((BG65-ROUNDDOWN(BG65,0))*60),0))*60,2),"00.00"),"""",IF(BG65&lt;0," S"," N"))</f>
        <v>47° 26' 33.14" N</v>
      </c>
      <c r="BF65" s="69">
        <f t="shared" ref="BF65" si="411">IF(BB65="","",VALUE(MID(BB65,FIND("lon",BB65)+3,FIND("prec",BB65)-FIND("lon",BB65)-3  )))</f>
        <v>11.057829999999999</v>
      </c>
      <c r="BG65" s="69">
        <f t="shared" ref="BG65" si="412">IF(BB65="","",VALUE(MID(BB65,FIND("lat",BB65)+3,FIND("lon",BB65)-FIND("lat",BB65)-3  )))</f>
        <v>47.442540000000001</v>
      </c>
      <c r="BH65" s="38">
        <f t="shared" ref="BH65" si="413">IF(BB65="","",VALUE(MID(BB65,FIND("prec",BB65)+4,FIND("elev",BB65)-FIND("prec",BB65)-6 )))</f>
        <v>6</v>
      </c>
      <c r="BI65" s="74">
        <f t="shared" ref="BI65" si="414">IF(BB65="","",VALUE(MID(BB65,FIND("elev",BB65)+4,FIND("m exp",BB65)-FIND("elev",BB65)-4 )))</f>
        <v>1881.1</v>
      </c>
      <c r="BJ65" s="49">
        <v>15</v>
      </c>
      <c r="BK65" s="39">
        <f t="shared" ref="BK65" si="415">IF(BB65="","",VALUE(MID(BB65,FIND("exp",BB65)+4,FIND("° inc",BB65)-FIND("exp",BB65)-4 )))</f>
        <v>72</v>
      </c>
      <c r="BL65" s="39">
        <f t="shared" ref="BL65" si="416">IF(BB65="","",VALUE(MID(BB65,FIND("inc",BB65)+5,2)) )</f>
        <v>47</v>
      </c>
      <c r="BM65" s="50" t="str">
        <f t="shared" ref="BM65" si="417">IF(BB65="","",TRIM(MID(BB65,FIND("date",BB65)+5,FIND("time",BB65)-FIND("date",BB65)-5)))</f>
        <v>6/3/23</v>
      </c>
      <c r="BN65" s="51" t="str">
        <f t="shared" ref="BN65" si="418">IF(BB65="","",TRIM(MID(BB65,FIND("time",BB65)+5,5)))</f>
        <v>12:33</v>
      </c>
      <c r="BO65" s="8" t="s">
        <v>254</v>
      </c>
    </row>
    <row r="66" spans="1:70" x14ac:dyDescent="0.35">
      <c r="A66" s="1" t="str">
        <f t="shared" si="11"/>
        <v>M</v>
      </c>
      <c r="B66" s="48">
        <v>35045</v>
      </c>
      <c r="C66" s="48"/>
      <c r="D66" s="48"/>
      <c r="E66" s="15">
        <v>1</v>
      </c>
      <c r="F66" s="15"/>
      <c r="G66" s="12" t="s">
        <v>136</v>
      </c>
      <c r="H66" s="9"/>
      <c r="I66" s="10" t="s">
        <v>978</v>
      </c>
      <c r="J66" s="12">
        <v>1000</v>
      </c>
      <c r="K66" s="9">
        <v>-20</v>
      </c>
      <c r="L66" s="12" t="s">
        <v>64</v>
      </c>
      <c r="M66" s="12" t="s">
        <v>65</v>
      </c>
      <c r="N66" s="12" t="s">
        <v>63</v>
      </c>
      <c r="P66" s="12">
        <v>0</v>
      </c>
      <c r="Y66" s="14"/>
      <c r="Z66" s="14"/>
      <c r="AA66" s="9"/>
      <c r="AB66" s="9"/>
      <c r="AC66" s="9"/>
      <c r="AD66" s="9"/>
      <c r="AE66" s="9"/>
      <c r="AF66" s="6"/>
      <c r="AK66" s="13"/>
      <c r="AL66" s="13"/>
      <c r="AM66" s="13"/>
      <c r="AN66" s="13"/>
      <c r="AO66" s="13"/>
      <c r="AP66" s="13"/>
      <c r="AQ66" s="13"/>
      <c r="AR66" s="13"/>
      <c r="AS66" s="12"/>
      <c r="AU66" s="9"/>
      <c r="AV66" s="12"/>
      <c r="AW66" s="12">
        <v>999</v>
      </c>
      <c r="AX66" s="9">
        <v>0</v>
      </c>
      <c r="AY66" s="9">
        <v>15</v>
      </c>
      <c r="AZ66" s="9">
        <v>80</v>
      </c>
      <c r="BA66" s="12">
        <v>15</v>
      </c>
      <c r="BB66" s="53" t="s">
        <v>138</v>
      </c>
      <c r="BC66" s="37" t="str">
        <f t="shared" ref="BC66" si="419">"20"&amp;MID(BM66,SEARCH("#",SUBSTITUTE(BM66,"/","#",2))+1,2) &amp; IF(SEARCH("/",BM66)=2,"0"&amp;MID(BM66,1,1),MID(BM66,1,2)) &amp; IF(SEARCH("#",SUBSTITUTE(BM66,"/","#",2))-SEARCH("/*/",BM66)=2,"0"&amp;MID(BM66,SEARCH("/*/",BM66)+1,1),MID(BM66,SEARCH("/*/",BM66)+1,2))</f>
        <v>20230603</v>
      </c>
      <c r="BD66" s="52" t="str">
        <f t="shared" ref="BD66" si="420">CONCATENATE(TEXT(ROUNDDOWN(ABS(BF66),0),"0"),"° ",TEXT(ROUNDDOWN(ABS((BF66-ROUNDDOWN(BF66,0))*60),0),"00"),"' ",TEXT(TRUNC((ABS((BF66-ROUNDDOWN(BF66,0))*60)-ROUNDDOWN(ABS((BF66-ROUNDDOWN(BF66,0))*60),0))*60,2),"00.00"),"""",IF(BF66&lt;0," W"," E"))</f>
        <v>11° 03' 28.51" E</v>
      </c>
      <c r="BE66" s="52" t="str">
        <f t="shared" ref="BE66" si="421">CONCATENATE(TEXT(ROUNDDOWN(ABS(BG66),0),"00"),"° ",TEXT(ROUNDDOWN(ABS((BG66-ROUNDDOWN(BG66,0))*60),0),"00"),"' ",TEXT(TRUNC((ABS((BG66-ROUNDDOWN(BG66,0))*60)-ROUNDDOWN(ABS((BG66-ROUNDDOWN(BG66,0))*60),0))*60,2),"00.00"),"""",IF(BG66&lt;0," S"," N"))</f>
        <v>47° 26' 32.74" N</v>
      </c>
      <c r="BF66" s="69">
        <f t="shared" ref="BF66" si="422">IF(BB66="","",VALUE(MID(BB66,FIND("lon",BB66)+3,FIND("prec",BB66)-FIND("lon",BB66)-3  )))</f>
        <v>11.057919999999999</v>
      </c>
      <c r="BG66" s="69">
        <f t="shared" ref="BG66" si="423">IF(BB66="","",VALUE(MID(BB66,FIND("lat",BB66)+3,FIND("lon",BB66)-FIND("lat",BB66)-3  )))</f>
        <v>47.442430000000002</v>
      </c>
      <c r="BH66" s="38">
        <f t="shared" ref="BH66" si="424">IF(BB66="","",VALUE(MID(BB66,FIND("prec",BB66)+4,FIND("elev",BB66)-FIND("prec",BB66)-6 )))</f>
        <v>5.5</v>
      </c>
      <c r="BI66" s="74">
        <f t="shared" ref="BI66" si="425">IF(BB66="","",VALUE(MID(BB66,FIND("elev",BB66)+4,FIND("m exp",BB66)-FIND("elev",BB66)-4 )))</f>
        <v>1880.5</v>
      </c>
      <c r="BJ66" s="49">
        <v>15</v>
      </c>
      <c r="BK66" s="39">
        <f t="shared" ref="BK66" si="426">IF(BB66="","",VALUE(MID(BB66,FIND("exp",BB66)+4,FIND("° inc",BB66)-FIND("exp",BB66)-4 )))</f>
        <v>65</v>
      </c>
      <c r="BL66" s="39">
        <f t="shared" ref="BL66" si="427">IF(BB66="","",VALUE(MID(BB66,FIND("inc",BB66)+5,2)) )</f>
        <v>51</v>
      </c>
      <c r="BM66" s="50" t="str">
        <f t="shared" ref="BM66" si="428">IF(BB66="","",TRIM(MID(BB66,FIND("date",BB66)+5,FIND("time",BB66)-FIND("date",BB66)-5)))</f>
        <v>6/3/23</v>
      </c>
      <c r="BN66" s="51" t="str">
        <f t="shared" ref="BN66" si="429">IF(BB66="","",TRIM(MID(BB66,FIND("time",BB66)+5,5)))</f>
        <v>12:38</v>
      </c>
      <c r="BO66" s="8" t="s">
        <v>254</v>
      </c>
    </row>
    <row r="67" spans="1:70" x14ac:dyDescent="0.35">
      <c r="A67" s="1" t="str">
        <f t="shared" si="11"/>
        <v>M</v>
      </c>
      <c r="B67" s="48">
        <v>35046</v>
      </c>
      <c r="C67" s="48"/>
      <c r="D67" s="48"/>
      <c r="E67" s="15">
        <v>1</v>
      </c>
      <c r="F67" s="15"/>
      <c r="G67" s="12" t="s">
        <v>89</v>
      </c>
      <c r="H67" s="9"/>
      <c r="I67" s="10" t="s">
        <v>978</v>
      </c>
      <c r="J67" s="12">
        <v>100</v>
      </c>
      <c r="K67" s="9">
        <v>-20</v>
      </c>
      <c r="L67" s="12" t="s">
        <v>70</v>
      </c>
      <c r="M67" s="12" t="s">
        <v>100</v>
      </c>
      <c r="N67" s="12" t="s">
        <v>76</v>
      </c>
      <c r="P67" s="12">
        <v>20</v>
      </c>
      <c r="Y67" s="14"/>
      <c r="Z67" s="14"/>
      <c r="AA67" s="9"/>
      <c r="AB67" s="9"/>
      <c r="AC67" s="9"/>
      <c r="AD67" s="9"/>
      <c r="AE67" s="9"/>
      <c r="AF67" s="6"/>
      <c r="AK67" s="13"/>
      <c r="AL67" s="13"/>
      <c r="AM67" s="13"/>
      <c r="AN67" s="13"/>
      <c r="AO67" s="13"/>
      <c r="AP67" s="13"/>
      <c r="AQ67" s="13"/>
      <c r="AR67" s="13"/>
      <c r="AS67" s="12"/>
      <c r="AU67" s="9"/>
      <c r="AV67" s="12"/>
      <c r="AW67" s="12">
        <v>999</v>
      </c>
      <c r="AX67" s="9">
        <v>0</v>
      </c>
      <c r="AY67" s="9">
        <v>15</v>
      </c>
      <c r="AZ67" s="9">
        <v>80</v>
      </c>
      <c r="BA67" s="12">
        <v>15</v>
      </c>
      <c r="BB67" s="53" t="s">
        <v>139</v>
      </c>
      <c r="BC67" s="37" t="str">
        <f t="shared" ref="BC67" si="430">"20"&amp;MID(BM67,SEARCH("#",SUBSTITUTE(BM67,"/","#",2))+1,2) &amp; IF(SEARCH("/",BM67)=2,"0"&amp;MID(BM67,1,1),MID(BM67,1,2)) &amp; IF(SEARCH("#",SUBSTITUTE(BM67,"/","#",2))-SEARCH("/*/",BM67)=2,"0"&amp;MID(BM67,SEARCH("/*/",BM67)+1,1),MID(BM67,SEARCH("/*/",BM67)+1,2))</f>
        <v>20230603</v>
      </c>
      <c r="BD67" s="52" t="str">
        <f t="shared" ref="BD67" si="431">CONCATENATE(TEXT(ROUNDDOWN(ABS(BF67),0),"0"),"° ",TEXT(ROUNDDOWN(ABS((BF67-ROUNDDOWN(BF67,0))*60),0),"00"),"' ",TEXT(TRUNC((ABS((BF67-ROUNDDOWN(BF67,0))*60)-ROUNDDOWN(ABS((BF67-ROUNDDOWN(BF67,0))*60),0))*60,2),"00.00"),"""",IF(BF67&lt;0," W"," E"))</f>
        <v>11° 03' 27.97" E</v>
      </c>
      <c r="BE67" s="52" t="str">
        <f t="shared" ref="BE67" si="432">CONCATENATE(TEXT(ROUNDDOWN(ABS(BG67),0),"00"),"° ",TEXT(ROUNDDOWN(ABS((BG67-ROUNDDOWN(BG67,0))*60),0),"00"),"' ",TEXT(TRUNC((ABS((BG67-ROUNDDOWN(BG67,0))*60)-ROUNDDOWN(ABS((BG67-ROUNDDOWN(BG67,0))*60),0))*60,2),"00.00"),"""",IF(BG67&lt;0," S"," N"))</f>
        <v>47° 26' 33.25" N</v>
      </c>
      <c r="BF67" s="69">
        <f t="shared" ref="BF67" si="433">IF(BB67="","",VALUE(MID(BB67,FIND("lon",BB67)+3,FIND("prec",BB67)-FIND("lon",BB67)-3  )))</f>
        <v>11.05777</v>
      </c>
      <c r="BG67" s="69">
        <f t="shared" ref="BG67" si="434">IF(BB67="","",VALUE(MID(BB67,FIND("lat",BB67)+3,FIND("lon",BB67)-FIND("lat",BB67)-3  )))</f>
        <v>47.442570000000003</v>
      </c>
      <c r="BH67" s="38">
        <f t="shared" ref="BH67" si="435">IF(BB67="","",VALUE(MID(BB67,FIND("prec",BB67)+4,FIND("elev",BB67)-FIND("prec",BB67)-6 )))</f>
        <v>4.5</v>
      </c>
      <c r="BI67" s="74">
        <f t="shared" ref="BI67" si="436">IF(BB67="","",VALUE(MID(BB67,FIND("elev",BB67)+4,FIND("m exp",BB67)-FIND("elev",BB67)-4 )))</f>
        <v>1883.8</v>
      </c>
      <c r="BJ67" s="49">
        <v>15</v>
      </c>
      <c r="BK67" s="39">
        <f t="shared" ref="BK67" si="437">IF(BB67="","",VALUE(MID(BB67,FIND("exp",BB67)+4,FIND("° inc",BB67)-FIND("exp",BB67)-4 )))</f>
        <v>307</v>
      </c>
      <c r="BL67" s="39">
        <f t="shared" ref="BL67" si="438">IF(BB67="","",VALUE(MID(BB67,FIND("inc",BB67)+5,2)) )</f>
        <v>52</v>
      </c>
      <c r="BM67" s="50" t="str">
        <f t="shared" ref="BM67" si="439">IF(BB67="","",TRIM(MID(BB67,FIND("date",BB67)+5,FIND("time",BB67)-FIND("date",BB67)-5)))</f>
        <v>6/3/23</v>
      </c>
      <c r="BN67" s="51" t="str">
        <f t="shared" ref="BN67" si="440">IF(BB67="","",TRIM(MID(BB67,FIND("time",BB67)+5,5)))</f>
        <v>13:05</v>
      </c>
      <c r="BO67" s="8" t="s">
        <v>254</v>
      </c>
    </row>
    <row r="68" spans="1:70" x14ac:dyDescent="0.35">
      <c r="A68" s="1" t="str">
        <f t="shared" si="11"/>
        <v>M</v>
      </c>
      <c r="B68" s="48">
        <v>35047</v>
      </c>
      <c r="C68" s="48"/>
      <c r="D68" s="48"/>
      <c r="E68" s="15">
        <v>1</v>
      </c>
      <c r="F68" s="15"/>
      <c r="G68" s="12" t="s">
        <v>72</v>
      </c>
      <c r="H68" s="9"/>
      <c r="I68" s="10" t="s">
        <v>978</v>
      </c>
      <c r="J68" s="12">
        <v>450</v>
      </c>
      <c r="K68" s="9">
        <v>-20</v>
      </c>
      <c r="L68" s="12" t="s">
        <v>70</v>
      </c>
      <c r="M68" s="12" t="s">
        <v>93</v>
      </c>
      <c r="N68" s="12" t="s">
        <v>76</v>
      </c>
      <c r="P68" s="12">
        <v>25</v>
      </c>
      <c r="Y68" s="14"/>
      <c r="Z68" s="14"/>
      <c r="AA68" s="9"/>
      <c r="AB68" s="9"/>
      <c r="AC68" s="9"/>
      <c r="AD68" s="9"/>
      <c r="AE68" s="9"/>
      <c r="AF68" s="6"/>
      <c r="AK68" s="13"/>
      <c r="AL68" s="13"/>
      <c r="AM68" s="13"/>
      <c r="AN68" s="13"/>
      <c r="AO68" s="13"/>
      <c r="AP68" s="13"/>
      <c r="AQ68" s="13"/>
      <c r="AR68" s="13"/>
      <c r="AS68" s="12" t="s">
        <v>140</v>
      </c>
      <c r="AU68" s="9"/>
      <c r="AV68" s="12"/>
      <c r="AW68" s="12">
        <v>999</v>
      </c>
      <c r="AX68" s="9">
        <v>0</v>
      </c>
      <c r="AY68" s="9">
        <v>15</v>
      </c>
      <c r="AZ68" s="9">
        <v>80</v>
      </c>
      <c r="BA68" s="12">
        <v>15</v>
      </c>
      <c r="BB68" s="53" t="s">
        <v>139</v>
      </c>
      <c r="BC68" s="37" t="str">
        <f t="shared" ref="BC68:BC69" si="441">"20"&amp;MID(BM68,SEARCH("#",SUBSTITUTE(BM68,"/","#",2))+1,2) &amp; IF(SEARCH("/",BM68)=2,"0"&amp;MID(BM68,1,1),MID(BM68,1,2)) &amp; IF(SEARCH("#",SUBSTITUTE(BM68,"/","#",2))-SEARCH("/*/",BM68)=2,"0"&amp;MID(BM68,SEARCH("/*/",BM68)+1,1),MID(BM68,SEARCH("/*/",BM68)+1,2))</f>
        <v>20230603</v>
      </c>
      <c r="BD68" s="52" t="str">
        <f t="shared" ref="BD68:BD69" si="442">CONCATENATE(TEXT(ROUNDDOWN(ABS(BF68),0),"0"),"° ",TEXT(ROUNDDOWN(ABS((BF68-ROUNDDOWN(BF68,0))*60),0),"00"),"' ",TEXT(TRUNC((ABS((BF68-ROUNDDOWN(BF68,0))*60)-ROUNDDOWN(ABS((BF68-ROUNDDOWN(BF68,0))*60),0))*60,2),"00.00"),"""",IF(BF68&lt;0," W"," E"))</f>
        <v>11° 03' 27.97" E</v>
      </c>
      <c r="BE68" s="52" t="str">
        <f t="shared" ref="BE68:BE69" si="443">CONCATENATE(TEXT(ROUNDDOWN(ABS(BG68),0),"00"),"° ",TEXT(ROUNDDOWN(ABS((BG68-ROUNDDOWN(BG68,0))*60),0),"00"),"' ",TEXT(TRUNC((ABS((BG68-ROUNDDOWN(BG68,0))*60)-ROUNDDOWN(ABS((BG68-ROUNDDOWN(BG68,0))*60),0))*60,2),"00.00"),"""",IF(BG68&lt;0," S"," N"))</f>
        <v>47° 26' 33.25" N</v>
      </c>
      <c r="BF68" s="69">
        <f t="shared" ref="BF68:BF69" si="444">IF(BB68="","",VALUE(MID(BB68,FIND("lon",BB68)+3,FIND("prec",BB68)-FIND("lon",BB68)-3  )))</f>
        <v>11.05777</v>
      </c>
      <c r="BG68" s="69">
        <f t="shared" ref="BG68:BG69" si="445">IF(BB68="","",VALUE(MID(BB68,FIND("lat",BB68)+3,FIND("lon",BB68)-FIND("lat",BB68)-3  )))</f>
        <v>47.442570000000003</v>
      </c>
      <c r="BH68" s="38">
        <f t="shared" ref="BH68:BH69" si="446">IF(BB68="","",VALUE(MID(BB68,FIND("prec",BB68)+4,FIND("elev",BB68)-FIND("prec",BB68)-6 )))</f>
        <v>4.5</v>
      </c>
      <c r="BI68" s="74">
        <f t="shared" ref="BI68:BI69" si="447">IF(BB68="","",VALUE(MID(BB68,FIND("elev",BB68)+4,FIND("m exp",BB68)-FIND("elev",BB68)-4 )))</f>
        <v>1883.8</v>
      </c>
      <c r="BJ68" s="49">
        <v>15</v>
      </c>
      <c r="BK68" s="39">
        <f t="shared" ref="BK68:BK69" si="448">IF(BB68="","",VALUE(MID(BB68,FIND("exp",BB68)+4,FIND("° inc",BB68)-FIND("exp",BB68)-4 )))</f>
        <v>307</v>
      </c>
      <c r="BL68" s="39">
        <f t="shared" ref="BL68:BL69" si="449">IF(BB68="","",VALUE(MID(BB68,FIND("inc",BB68)+5,2)) )</f>
        <v>52</v>
      </c>
      <c r="BM68" s="50" t="str">
        <f t="shared" ref="BM68:BM69" si="450">IF(BB68="","",TRIM(MID(BB68,FIND("date",BB68)+5,FIND("time",BB68)-FIND("date",BB68)-5)))</f>
        <v>6/3/23</v>
      </c>
      <c r="BN68" s="51" t="str">
        <f t="shared" ref="BN68:BN69" si="451">IF(BB68="","",TRIM(MID(BB68,FIND("time",BB68)+5,5)))</f>
        <v>13:05</v>
      </c>
      <c r="BO68" s="8" t="s">
        <v>254</v>
      </c>
    </row>
    <row r="69" spans="1:70" x14ac:dyDescent="0.35">
      <c r="A69" s="1" t="str">
        <f t="shared" si="11"/>
        <v>M</v>
      </c>
      <c r="B69" s="48">
        <v>35048</v>
      </c>
      <c r="C69" s="48"/>
      <c r="D69" s="48"/>
      <c r="E69" s="15">
        <v>1</v>
      </c>
      <c r="F69" s="15"/>
      <c r="G69" s="12" t="s">
        <v>136</v>
      </c>
      <c r="H69" s="9"/>
      <c r="I69" s="10" t="s">
        <v>978</v>
      </c>
      <c r="J69" s="12">
        <v>2000</v>
      </c>
      <c r="K69" s="9">
        <v>-10</v>
      </c>
      <c r="L69" s="12" t="s">
        <v>64</v>
      </c>
      <c r="M69" s="12" t="s">
        <v>65</v>
      </c>
      <c r="N69" s="12" t="s">
        <v>63</v>
      </c>
      <c r="P69" s="12">
        <v>0</v>
      </c>
      <c r="Y69" s="14"/>
      <c r="Z69" s="14"/>
      <c r="AA69" s="9"/>
      <c r="AB69" s="9"/>
      <c r="AC69" s="9"/>
      <c r="AD69" s="9"/>
      <c r="AE69" s="9"/>
      <c r="AF69" s="6"/>
      <c r="AK69" s="13"/>
      <c r="AL69" s="13"/>
      <c r="AM69" s="13"/>
      <c r="AN69" s="13"/>
      <c r="AO69" s="13"/>
      <c r="AP69" s="13"/>
      <c r="AQ69" s="13"/>
      <c r="AR69" s="13"/>
      <c r="AS69" s="12" t="s">
        <v>141</v>
      </c>
      <c r="AU69" s="9"/>
      <c r="AV69" s="12"/>
      <c r="AW69" s="12">
        <v>999</v>
      </c>
      <c r="AX69" s="9">
        <v>0</v>
      </c>
      <c r="AY69" s="9">
        <v>15</v>
      </c>
      <c r="AZ69" s="9">
        <v>80</v>
      </c>
      <c r="BA69" s="12">
        <v>15</v>
      </c>
      <c r="BB69" s="53" t="s">
        <v>142</v>
      </c>
      <c r="BC69" s="37" t="str">
        <f t="shared" si="441"/>
        <v>20230603</v>
      </c>
      <c r="BD69" s="52" t="str">
        <f t="shared" si="442"/>
        <v>11° 03' 28.26" E</v>
      </c>
      <c r="BE69" s="52" t="str">
        <f t="shared" si="443"/>
        <v>47° 26' 35.44" N</v>
      </c>
      <c r="BF69" s="69">
        <f t="shared" si="444"/>
        <v>11.05785</v>
      </c>
      <c r="BG69" s="69">
        <f t="shared" si="445"/>
        <v>47.443179999999998</v>
      </c>
      <c r="BH69" s="38">
        <f t="shared" si="446"/>
        <v>6.1</v>
      </c>
      <c r="BI69" s="74">
        <f t="shared" si="447"/>
        <v>1870.4</v>
      </c>
      <c r="BJ69" s="49">
        <v>15</v>
      </c>
      <c r="BK69" s="39">
        <f t="shared" si="448"/>
        <v>82</v>
      </c>
      <c r="BL69" s="39">
        <f t="shared" si="449"/>
        <v>54</v>
      </c>
      <c r="BM69" s="50" t="str">
        <f t="shared" si="450"/>
        <v>6/3/23</v>
      </c>
      <c r="BN69" s="51" t="str">
        <f t="shared" si="451"/>
        <v>13:20</v>
      </c>
      <c r="BO69" s="8" t="s">
        <v>254</v>
      </c>
    </row>
    <row r="70" spans="1:70" x14ac:dyDescent="0.35">
      <c r="A70" s="1" t="str">
        <f t="shared" si="11"/>
        <v/>
      </c>
      <c r="B70" s="47" t="s">
        <v>955</v>
      </c>
      <c r="C70" s="47"/>
      <c r="D70" s="47"/>
      <c r="E70" s="15"/>
      <c r="F70" s="15"/>
      <c r="G70" s="12"/>
      <c r="I70" s="10"/>
      <c r="J70" s="12"/>
      <c r="K70" s="9"/>
      <c r="L70" s="12"/>
      <c r="M70" s="12"/>
      <c r="N70" s="12"/>
      <c r="P70" s="12"/>
      <c r="Y70" s="14"/>
      <c r="Z70" s="14"/>
      <c r="AA70" s="9"/>
      <c r="AB70" s="9"/>
      <c r="AC70" s="9"/>
      <c r="AD70" s="9"/>
      <c r="AE70" s="9"/>
      <c r="AF70" s="6"/>
      <c r="AK70" s="13"/>
      <c r="AL70" s="13"/>
      <c r="AM70" s="13"/>
      <c r="AN70" s="13"/>
      <c r="AO70" s="13"/>
      <c r="AP70" s="13"/>
      <c r="AQ70" s="13"/>
      <c r="AR70" s="13"/>
      <c r="AS70" s="9"/>
      <c r="AU70" s="9"/>
      <c r="AV70" s="12"/>
      <c r="AW70" s="12"/>
      <c r="AX70" s="9"/>
      <c r="AY70" s="9"/>
      <c r="AZ70" s="9"/>
      <c r="BA70" s="12"/>
      <c r="BC70" s="32"/>
      <c r="BD70" s="32"/>
      <c r="BE70" s="33"/>
      <c r="BF70" s="71"/>
      <c r="BJ70" s="34"/>
      <c r="BK70" s="8"/>
      <c r="BL70" s="8"/>
      <c r="BQ70"/>
      <c r="BR70"/>
    </row>
    <row r="71" spans="1:70" x14ac:dyDescent="0.35">
      <c r="A71" s="1" t="str">
        <f t="shared" si="11"/>
        <v/>
      </c>
      <c r="E71" s="1" t="s">
        <v>145</v>
      </c>
    </row>
    <row r="72" spans="1:70" x14ac:dyDescent="0.35">
      <c r="A72" s="1" t="str">
        <f t="shared" si="11"/>
        <v/>
      </c>
      <c r="B72" s="48"/>
      <c r="C72" s="48"/>
      <c r="D72" s="48"/>
      <c r="E72" s="15">
        <v>0</v>
      </c>
      <c r="F72" s="15"/>
      <c r="G72" s="12" t="s">
        <v>143</v>
      </c>
      <c r="H72" s="9"/>
      <c r="I72" s="10" t="s">
        <v>979</v>
      </c>
      <c r="J72" s="12">
        <v>0</v>
      </c>
      <c r="K72" s="9">
        <v>-10</v>
      </c>
      <c r="L72" s="12" t="s">
        <v>64</v>
      </c>
      <c r="M72" s="12"/>
      <c r="N72" s="12"/>
      <c r="P72" s="12"/>
      <c r="Y72" s="14"/>
      <c r="Z72" s="14"/>
      <c r="AA72" s="9"/>
      <c r="AB72" s="9"/>
      <c r="AC72" s="9"/>
      <c r="AD72" s="9"/>
      <c r="AE72" s="9"/>
      <c r="AF72" s="6"/>
      <c r="AK72" s="13"/>
      <c r="AL72" s="13"/>
      <c r="AM72" s="13"/>
      <c r="AN72" s="13"/>
      <c r="AO72" s="13"/>
      <c r="AP72" s="13"/>
      <c r="AQ72" s="13"/>
      <c r="AR72" s="13"/>
      <c r="AS72" s="12"/>
      <c r="AU72" s="9"/>
      <c r="AV72" s="12"/>
      <c r="AW72" s="12">
        <v>999</v>
      </c>
      <c r="AX72" s="9">
        <v>25</v>
      </c>
      <c r="AY72" s="9">
        <v>3</v>
      </c>
      <c r="AZ72" s="9">
        <v>95</v>
      </c>
      <c r="BA72" s="12">
        <v>7</v>
      </c>
      <c r="BB72" s="53" t="s">
        <v>144</v>
      </c>
      <c r="BC72" s="37" t="str">
        <f t="shared" ref="BC72" si="452">"20"&amp;MID(BM72,SEARCH("#",SUBSTITUTE(BM72,"/","#",2))+1,2) &amp; IF(SEARCH("/",BM72)=2,"0"&amp;MID(BM72,1,1),MID(BM72,1,2)) &amp; IF(SEARCH("#",SUBSTITUTE(BM72,"/","#",2))-SEARCH("/*/",BM72)=2,"0"&amp;MID(BM72,SEARCH("/*/",BM72)+1,1),MID(BM72,SEARCH("/*/",BM72)+1,2))</f>
        <v>20230603</v>
      </c>
      <c r="BD72" s="52" t="str">
        <f t="shared" ref="BD72" si="453">CONCATENATE(TEXT(ROUNDDOWN(ABS(BF72),0),"0"),"° ",TEXT(ROUNDDOWN(ABS((BF72-ROUNDDOWN(BF72,0))*60),0),"00"),"' ",TEXT(TRUNC((ABS((BF72-ROUNDDOWN(BF72,0))*60)-ROUNDDOWN(ABS((BF72-ROUNDDOWN(BF72,0))*60),0))*60,2),"00.00"),"""",IF(BF72&lt;0," W"," E"))</f>
        <v>11° 03' 57.16" E</v>
      </c>
      <c r="BE72" s="52" t="str">
        <f t="shared" ref="BE72" si="454">CONCATENATE(TEXT(ROUNDDOWN(ABS(BG72),0),"00"),"° ",TEXT(ROUNDDOWN(ABS((BG72-ROUNDDOWN(BG72,0))*60),0),"00"),"' ",TEXT(TRUNC((ABS((BG72-ROUNDDOWN(BG72,0))*60)-ROUNDDOWN(ABS((BG72-ROUNDDOWN(BG72,0))*60),0))*60,2),"00.00"),"""",IF(BG72&lt;0," S"," N"))</f>
        <v>47° 27' 04.50" N</v>
      </c>
      <c r="BF72" s="69">
        <f t="shared" ref="BF72" si="455">IF(BB72="","",VALUE(MID(BB72,FIND("lon",BB72)+3,FIND("prec",BB72)-FIND("lon",BB72)-3  )))</f>
        <v>11.06588</v>
      </c>
      <c r="BG72" s="69">
        <f t="shared" ref="BG72" si="456">IF(BB72="","",VALUE(MID(BB72,FIND("lat",BB72)+3,FIND("lon",BB72)-FIND("lat",BB72)-3  )))</f>
        <v>47.451250000000002</v>
      </c>
      <c r="BH72" s="38">
        <f t="shared" ref="BH72" si="457">IF(BB72="","",VALUE(MID(BB72,FIND("prec",BB72)+4,FIND("elev",BB72)-FIND("prec",BB72)-6 )))</f>
        <v>5.9</v>
      </c>
      <c r="BI72" s="74">
        <f t="shared" ref="BI72" si="458">IF(BB72="","",VALUE(MID(BB72,FIND("elev",BB72)+4,FIND("m exp",BB72)-FIND("elev",BB72)-4 )))</f>
        <v>1650.6</v>
      </c>
      <c r="BJ72" s="49">
        <v>15</v>
      </c>
      <c r="BK72" s="39">
        <f t="shared" ref="BK72" si="459">IF(BB72="","",VALUE(MID(BB72,FIND("exp",BB72)+4,FIND("° inc",BB72)-FIND("exp",BB72)-4 )))</f>
        <v>233</v>
      </c>
      <c r="BL72" s="39">
        <f t="shared" ref="BL72" si="460">IF(BB72="","",VALUE(MID(BB72,FIND("inc",BB72)+5,2)) )</f>
        <v>61</v>
      </c>
      <c r="BM72" s="50" t="str">
        <f t="shared" ref="BM72" si="461">IF(BB72="","",TRIM(MID(BB72,FIND("date",BB72)+5,FIND("time",BB72)-FIND("date",BB72)-5)))</f>
        <v>6/3/23</v>
      </c>
      <c r="BN72" s="51" t="str">
        <f t="shared" ref="BN72" si="462">IF(BB72="","",TRIM(MID(BB72,FIND("time",BB72)+5,5)))</f>
        <v>14:03</v>
      </c>
    </row>
    <row r="73" spans="1:70" x14ac:dyDescent="0.35">
      <c r="A73" s="1" t="str">
        <f t="shared" si="11"/>
        <v/>
      </c>
      <c r="B73" s="47" t="s">
        <v>956</v>
      </c>
      <c r="C73" s="47"/>
      <c r="D73" s="47"/>
      <c r="E73" s="15"/>
      <c r="F73" s="15"/>
      <c r="G73" s="12"/>
      <c r="I73" s="10"/>
      <c r="J73" s="12"/>
      <c r="K73" s="9"/>
      <c r="L73" s="12"/>
      <c r="M73" s="12"/>
      <c r="N73" s="12"/>
      <c r="P73" s="12"/>
      <c r="Y73" s="14"/>
      <c r="Z73" s="14"/>
      <c r="AA73" s="9"/>
      <c r="AB73" s="9"/>
      <c r="AC73" s="9"/>
      <c r="AD73" s="9"/>
      <c r="AE73" s="9"/>
      <c r="AF73" s="6"/>
      <c r="AK73" s="13"/>
      <c r="AL73" s="13"/>
      <c r="AM73" s="13"/>
      <c r="AN73" s="13"/>
      <c r="AO73" s="13"/>
      <c r="AP73" s="13"/>
      <c r="AQ73" s="13"/>
      <c r="AR73" s="13"/>
      <c r="AS73" s="9"/>
      <c r="AU73" s="9"/>
      <c r="AV73" s="12"/>
      <c r="AW73" s="12"/>
      <c r="AX73" s="9"/>
      <c r="AY73" s="9"/>
      <c r="AZ73" s="9"/>
      <c r="BA73" s="12"/>
      <c r="BC73" s="32"/>
      <c r="BD73" s="32"/>
      <c r="BE73" s="33"/>
      <c r="BF73" s="71"/>
      <c r="BJ73" s="34"/>
      <c r="BK73" s="8"/>
      <c r="BL73" s="8"/>
      <c r="BQ73"/>
      <c r="BR73"/>
    </row>
    <row r="74" spans="1:70" x14ac:dyDescent="0.35">
      <c r="A74" s="1" t="str">
        <f t="shared" si="11"/>
        <v>M</v>
      </c>
      <c r="B74" s="48">
        <v>35049</v>
      </c>
      <c r="C74" s="48"/>
      <c r="D74" s="48"/>
      <c r="E74" s="15">
        <v>1</v>
      </c>
      <c r="F74" s="15"/>
      <c r="G74" s="12" t="s">
        <v>104</v>
      </c>
      <c r="H74" s="9"/>
      <c r="I74" s="10" t="s">
        <v>980</v>
      </c>
      <c r="J74" s="12">
        <v>25</v>
      </c>
      <c r="K74" s="9">
        <v>-20</v>
      </c>
      <c r="L74" s="12" t="s">
        <v>64</v>
      </c>
      <c r="M74" s="12" t="s">
        <v>65</v>
      </c>
      <c r="N74" s="12" t="s">
        <v>63</v>
      </c>
      <c r="P74" s="12">
        <v>0</v>
      </c>
      <c r="Y74" s="14"/>
      <c r="Z74" s="14"/>
      <c r="AA74" s="9"/>
      <c r="AB74" s="9"/>
      <c r="AC74" s="9"/>
      <c r="AD74" s="9"/>
      <c r="AE74" s="9"/>
      <c r="AF74" s="6"/>
      <c r="AK74" s="13"/>
      <c r="AL74" s="13"/>
      <c r="AM74" s="13"/>
      <c r="AN74" s="13"/>
      <c r="AO74" s="13"/>
      <c r="AP74" s="13"/>
      <c r="AQ74" s="13"/>
      <c r="AR74" s="13"/>
      <c r="AS74" s="12" t="s">
        <v>146</v>
      </c>
      <c r="AU74" s="9"/>
      <c r="AV74" s="12"/>
      <c r="AW74" s="12">
        <v>999</v>
      </c>
      <c r="AX74" s="9">
        <v>0</v>
      </c>
      <c r="AY74" s="9">
        <v>5</v>
      </c>
      <c r="AZ74" s="9">
        <v>95</v>
      </c>
      <c r="BA74" s="12">
        <v>7</v>
      </c>
      <c r="BB74" s="53" t="s">
        <v>147</v>
      </c>
      <c r="BC74" s="37" t="str">
        <f t="shared" ref="BC74" si="463">"20"&amp;MID(BM74,SEARCH("#",SUBSTITUTE(BM74,"/","#",2))+1,2) &amp; IF(SEARCH("/",BM74)=2,"0"&amp;MID(BM74,1,1),MID(BM74,1,2)) &amp; IF(SEARCH("#",SUBSTITUTE(BM74,"/","#",2))-SEARCH("/*/",BM74)=2,"0"&amp;MID(BM74,SEARCH("/*/",BM74)+1,1),MID(BM74,SEARCH("/*/",BM74)+1,2))</f>
        <v>20230603</v>
      </c>
      <c r="BD74" s="52" t="str">
        <f t="shared" ref="BD74" si="464">CONCATENATE(TEXT(ROUNDDOWN(ABS(BF74),0),"0"),"° ",TEXT(ROUNDDOWN(ABS((BF74-ROUNDDOWN(BF74,0))*60),0),"00"),"' ",TEXT(TRUNC((ABS((BF74-ROUNDDOWN(BF74,0))*60)-ROUNDDOWN(ABS((BF74-ROUNDDOWN(BF74,0))*60),0))*60,2),"00.00"),"""",IF(BF74&lt;0," W"," E"))</f>
        <v>11° 04' 00.33" E</v>
      </c>
      <c r="BE74" s="52" t="str">
        <f t="shared" ref="BE74" si="465">CONCATENATE(TEXT(ROUNDDOWN(ABS(BG74),0),"00"),"° ",TEXT(ROUNDDOWN(ABS((BG74-ROUNDDOWN(BG74,0))*60),0),"00"),"' ",TEXT(TRUNC((ABS((BG74-ROUNDDOWN(BG74,0))*60)-ROUNDDOWN(ABS((BG74-ROUNDDOWN(BG74,0))*60),0))*60,2),"00.00"),"""",IF(BG74&lt;0," S"," N"))</f>
        <v>47° 27' 11.44" N</v>
      </c>
      <c r="BF74" s="69">
        <f t="shared" ref="BF74" si="466">IF(BB74="","",VALUE(MID(BB74,FIND("lon",BB74)+3,FIND("prec",BB74)-FIND("lon",BB74)-3  )))</f>
        <v>11.06676</v>
      </c>
      <c r="BG74" s="69">
        <f t="shared" ref="BG74" si="467">IF(BB74="","",VALUE(MID(BB74,FIND("lat",BB74)+3,FIND("lon",BB74)-FIND("lat",BB74)-3  )))</f>
        <v>47.453180000000003</v>
      </c>
      <c r="BH74" s="38">
        <f t="shared" ref="BH74" si="468">IF(BB74="","",VALUE(MID(BB74,FIND("prec",BB74)+4,FIND("elev",BB74)-FIND("prec",BB74)-6 )))</f>
        <v>10.3</v>
      </c>
      <c r="BI74" s="74">
        <f t="shared" ref="BI74" si="469">IF(BB74="","",VALUE(MID(BB74,FIND("elev",BB74)+4,FIND("m exp",BB74)-FIND("elev",BB74)-4 )))</f>
        <v>1601.9</v>
      </c>
      <c r="BJ74" s="49">
        <v>15</v>
      </c>
      <c r="BK74" s="39">
        <f t="shared" ref="BK74" si="470">IF(BB74="","",VALUE(MID(BB74,FIND("exp",BB74)+4,FIND("° inc",BB74)-FIND("exp",BB74)-4 )))</f>
        <v>341</v>
      </c>
      <c r="BL74" s="39">
        <f t="shared" ref="BL74" si="471">IF(BB74="","",VALUE(MID(BB74,FIND("inc",BB74)+5,2)) )</f>
        <v>49</v>
      </c>
      <c r="BM74" s="50" t="str">
        <f t="shared" ref="BM74" si="472">IF(BB74="","",TRIM(MID(BB74,FIND("date",BB74)+5,FIND("time",BB74)-FIND("date",BB74)-5)))</f>
        <v>6/3/23</v>
      </c>
      <c r="BN74" s="51" t="str">
        <f t="shared" ref="BN74" si="473">IF(BB74="","",TRIM(MID(BB74,FIND("time",BB74)+5,5)))</f>
        <v>14:55</v>
      </c>
      <c r="BO74" s="8" t="s">
        <v>254</v>
      </c>
    </row>
    <row r="75" spans="1:70" x14ac:dyDescent="0.35">
      <c r="A75" s="1" t="str">
        <f t="shared" ref="A75:A138" si="474">IF(B75="","",IF(ISERROR(VALUE(B75)),"","M") )</f>
        <v>M</v>
      </c>
      <c r="B75" s="48">
        <v>35050</v>
      </c>
      <c r="C75" s="48"/>
      <c r="D75" s="48"/>
      <c r="E75" s="15">
        <v>1</v>
      </c>
      <c r="F75" s="15"/>
      <c r="G75" s="12" t="s">
        <v>77</v>
      </c>
      <c r="H75" s="9"/>
      <c r="I75" s="10" t="s">
        <v>980</v>
      </c>
      <c r="J75" s="12">
        <v>500</v>
      </c>
      <c r="K75" s="9">
        <v>-20</v>
      </c>
      <c r="L75" s="12" t="s">
        <v>64</v>
      </c>
      <c r="M75" s="12" t="s">
        <v>65</v>
      </c>
      <c r="N75" s="12" t="s">
        <v>63</v>
      </c>
      <c r="P75" s="12">
        <v>0</v>
      </c>
      <c r="Y75" s="14"/>
      <c r="Z75" s="14"/>
      <c r="AA75" s="9"/>
      <c r="AB75" s="9"/>
      <c r="AC75" s="9"/>
      <c r="AD75" s="9"/>
      <c r="AE75" s="9"/>
      <c r="AF75" s="6"/>
      <c r="AK75" s="13"/>
      <c r="AL75" s="13"/>
      <c r="AM75" s="13"/>
      <c r="AN75" s="13"/>
      <c r="AO75" s="13"/>
      <c r="AP75" s="13"/>
      <c r="AQ75" s="13"/>
      <c r="AR75" s="13"/>
      <c r="AS75" s="12" t="s">
        <v>148</v>
      </c>
      <c r="AU75" s="9"/>
      <c r="AV75" s="12"/>
      <c r="AW75" s="12">
        <v>999</v>
      </c>
      <c r="AX75" s="9">
        <v>0</v>
      </c>
      <c r="AY75" s="9">
        <v>5</v>
      </c>
      <c r="AZ75" s="9">
        <v>95</v>
      </c>
      <c r="BA75" s="12">
        <v>7</v>
      </c>
      <c r="BB75" s="53" t="s">
        <v>147</v>
      </c>
      <c r="BC75" s="37" t="str">
        <f t="shared" ref="BC75" si="475">"20"&amp;MID(BM75,SEARCH("#",SUBSTITUTE(BM75,"/","#",2))+1,2) &amp; IF(SEARCH("/",BM75)=2,"0"&amp;MID(BM75,1,1),MID(BM75,1,2)) &amp; IF(SEARCH("#",SUBSTITUTE(BM75,"/","#",2))-SEARCH("/*/",BM75)=2,"0"&amp;MID(BM75,SEARCH("/*/",BM75)+1,1),MID(BM75,SEARCH("/*/",BM75)+1,2))</f>
        <v>20230603</v>
      </c>
      <c r="BD75" s="52" t="str">
        <f t="shared" ref="BD75" si="476">CONCATENATE(TEXT(ROUNDDOWN(ABS(BF75),0),"0"),"° ",TEXT(ROUNDDOWN(ABS((BF75-ROUNDDOWN(BF75,0))*60),0),"00"),"' ",TEXT(TRUNC((ABS((BF75-ROUNDDOWN(BF75,0))*60)-ROUNDDOWN(ABS((BF75-ROUNDDOWN(BF75,0))*60),0))*60,2),"00.00"),"""",IF(BF75&lt;0," W"," E"))</f>
        <v>11° 04' 00.33" E</v>
      </c>
      <c r="BE75" s="52" t="str">
        <f t="shared" ref="BE75" si="477">CONCATENATE(TEXT(ROUNDDOWN(ABS(BG75),0),"00"),"° ",TEXT(ROUNDDOWN(ABS((BG75-ROUNDDOWN(BG75,0))*60),0),"00"),"' ",TEXT(TRUNC((ABS((BG75-ROUNDDOWN(BG75,0))*60)-ROUNDDOWN(ABS((BG75-ROUNDDOWN(BG75,0))*60),0))*60,2),"00.00"),"""",IF(BG75&lt;0," S"," N"))</f>
        <v>47° 27' 11.44" N</v>
      </c>
      <c r="BF75" s="69">
        <f t="shared" ref="BF75" si="478">IF(BB75="","",VALUE(MID(BB75,FIND("lon",BB75)+3,FIND("prec",BB75)-FIND("lon",BB75)-3  )))</f>
        <v>11.06676</v>
      </c>
      <c r="BG75" s="69">
        <f t="shared" ref="BG75" si="479">IF(BB75="","",VALUE(MID(BB75,FIND("lat",BB75)+3,FIND("lon",BB75)-FIND("lat",BB75)-3  )))</f>
        <v>47.453180000000003</v>
      </c>
      <c r="BH75" s="38">
        <f t="shared" ref="BH75" si="480">IF(BB75="","",VALUE(MID(BB75,FIND("prec",BB75)+4,FIND("elev",BB75)-FIND("prec",BB75)-6 )))</f>
        <v>10.3</v>
      </c>
      <c r="BI75" s="74">
        <f t="shared" ref="BI75" si="481">IF(BB75="","",VALUE(MID(BB75,FIND("elev",BB75)+4,FIND("m exp",BB75)-FIND("elev",BB75)-4 )))</f>
        <v>1601.9</v>
      </c>
      <c r="BJ75" s="49">
        <v>15</v>
      </c>
      <c r="BK75" s="39">
        <f t="shared" ref="BK75" si="482">IF(BB75="","",VALUE(MID(BB75,FIND("exp",BB75)+4,FIND("° inc",BB75)-FIND("exp",BB75)-4 )))</f>
        <v>341</v>
      </c>
      <c r="BL75" s="39">
        <f t="shared" ref="BL75" si="483">IF(BB75="","",VALUE(MID(BB75,FIND("inc",BB75)+5,2)) )</f>
        <v>49</v>
      </c>
      <c r="BM75" s="50" t="str">
        <f t="shared" ref="BM75" si="484">IF(BB75="","",TRIM(MID(BB75,FIND("date",BB75)+5,FIND("time",BB75)-FIND("date",BB75)-5)))</f>
        <v>6/3/23</v>
      </c>
      <c r="BN75" s="51" t="str">
        <f t="shared" ref="BN75" si="485">IF(BB75="","",TRIM(MID(BB75,FIND("time",BB75)+5,5)))</f>
        <v>14:55</v>
      </c>
      <c r="BO75" s="8" t="s">
        <v>254</v>
      </c>
    </row>
    <row r="76" spans="1:70" x14ac:dyDescent="0.35">
      <c r="A76" s="1" t="str">
        <f t="shared" si="474"/>
        <v/>
      </c>
      <c r="B76" s="48" t="s">
        <v>125</v>
      </c>
      <c r="C76" s="48"/>
      <c r="D76" s="48"/>
      <c r="E76" s="15">
        <v>1</v>
      </c>
      <c r="F76" s="15"/>
      <c r="G76" s="12" t="s">
        <v>126</v>
      </c>
      <c r="H76" s="9"/>
      <c r="I76" s="10" t="s">
        <v>980</v>
      </c>
      <c r="J76" s="12">
        <v>500</v>
      </c>
      <c r="K76" s="9">
        <v>-20</v>
      </c>
      <c r="L76" s="12" t="s">
        <v>64</v>
      </c>
      <c r="M76" s="12" t="s">
        <v>65</v>
      </c>
      <c r="N76" s="12" t="s">
        <v>63</v>
      </c>
      <c r="P76" s="12">
        <v>0</v>
      </c>
      <c r="Y76" s="14"/>
      <c r="Z76" s="14"/>
      <c r="AA76" s="9"/>
      <c r="AB76" s="9"/>
      <c r="AC76" s="9"/>
      <c r="AD76" s="9"/>
      <c r="AE76" s="9"/>
      <c r="AF76" s="6"/>
      <c r="AK76" s="13"/>
      <c r="AL76" s="13"/>
      <c r="AM76" s="13"/>
      <c r="AN76" s="13"/>
      <c r="AO76" s="13"/>
      <c r="AP76" s="13"/>
      <c r="AQ76" s="13"/>
      <c r="AR76" s="13"/>
      <c r="AS76" s="12"/>
      <c r="AU76" s="9"/>
      <c r="AV76" s="12"/>
      <c r="AW76" s="12">
        <v>999</v>
      </c>
      <c r="AX76" s="9">
        <v>0</v>
      </c>
      <c r="AY76" s="9">
        <v>5</v>
      </c>
      <c r="AZ76" s="9">
        <v>95</v>
      </c>
      <c r="BA76" s="12">
        <v>7</v>
      </c>
      <c r="BB76" s="53" t="s">
        <v>147</v>
      </c>
      <c r="BC76" s="37" t="str">
        <f t="shared" ref="BC76:BC77" si="486">"20"&amp;MID(BM76,SEARCH("#",SUBSTITUTE(BM76,"/","#",2))+1,2) &amp; IF(SEARCH("/",BM76)=2,"0"&amp;MID(BM76,1,1),MID(BM76,1,2)) &amp; IF(SEARCH("#",SUBSTITUTE(BM76,"/","#",2))-SEARCH("/*/",BM76)=2,"0"&amp;MID(BM76,SEARCH("/*/",BM76)+1,1),MID(BM76,SEARCH("/*/",BM76)+1,2))</f>
        <v>20230603</v>
      </c>
      <c r="BD76" s="52" t="str">
        <f t="shared" ref="BD76:BD77" si="487">CONCATENATE(TEXT(ROUNDDOWN(ABS(BF76),0),"0"),"° ",TEXT(ROUNDDOWN(ABS((BF76-ROUNDDOWN(BF76,0))*60),0),"00"),"' ",TEXT(TRUNC((ABS((BF76-ROUNDDOWN(BF76,0))*60)-ROUNDDOWN(ABS((BF76-ROUNDDOWN(BF76,0))*60),0))*60,2),"00.00"),"""",IF(BF76&lt;0," W"," E"))</f>
        <v>11° 04' 00.33" E</v>
      </c>
      <c r="BE76" s="52" t="str">
        <f t="shared" ref="BE76:BE77" si="488">CONCATENATE(TEXT(ROUNDDOWN(ABS(BG76),0),"00"),"° ",TEXT(ROUNDDOWN(ABS((BG76-ROUNDDOWN(BG76,0))*60),0),"00"),"' ",TEXT(TRUNC((ABS((BG76-ROUNDDOWN(BG76,0))*60)-ROUNDDOWN(ABS((BG76-ROUNDDOWN(BG76,0))*60),0))*60,2),"00.00"),"""",IF(BG76&lt;0," S"," N"))</f>
        <v>47° 27' 11.44" N</v>
      </c>
      <c r="BF76" s="69">
        <f t="shared" ref="BF76:BF77" si="489">IF(BB76="","",VALUE(MID(BB76,FIND("lon",BB76)+3,FIND("prec",BB76)-FIND("lon",BB76)-3  )))</f>
        <v>11.06676</v>
      </c>
      <c r="BG76" s="69">
        <f t="shared" ref="BG76:BG77" si="490">IF(BB76="","",VALUE(MID(BB76,FIND("lat",BB76)+3,FIND("lon",BB76)-FIND("lat",BB76)-3  )))</f>
        <v>47.453180000000003</v>
      </c>
      <c r="BH76" s="38">
        <f t="shared" ref="BH76:BH77" si="491">IF(BB76="","",VALUE(MID(BB76,FIND("prec",BB76)+4,FIND("elev",BB76)-FIND("prec",BB76)-6 )))</f>
        <v>10.3</v>
      </c>
      <c r="BI76" s="74">
        <f t="shared" ref="BI76:BI77" si="492">IF(BB76="","",VALUE(MID(BB76,FIND("elev",BB76)+4,FIND("m exp",BB76)-FIND("elev",BB76)-4 )))</f>
        <v>1601.9</v>
      </c>
      <c r="BJ76" s="49">
        <v>15</v>
      </c>
      <c r="BK76" s="39">
        <f t="shared" ref="BK76:BK77" si="493">IF(BB76="","",VALUE(MID(BB76,FIND("exp",BB76)+4,FIND("° inc",BB76)-FIND("exp",BB76)-4 )))</f>
        <v>341</v>
      </c>
      <c r="BL76" s="39">
        <f t="shared" ref="BL76:BL77" si="494">IF(BB76="","",VALUE(MID(BB76,FIND("inc",BB76)+5,2)) )</f>
        <v>49</v>
      </c>
      <c r="BM76" s="50" t="str">
        <f t="shared" ref="BM76:BM77" si="495">IF(BB76="","",TRIM(MID(BB76,FIND("date",BB76)+5,FIND("time",BB76)-FIND("date",BB76)-5)))</f>
        <v>6/3/23</v>
      </c>
      <c r="BN76" s="51" t="str">
        <f t="shared" ref="BN76:BN77" si="496">IF(BB76="","",TRIM(MID(BB76,FIND("time",BB76)+5,5)))</f>
        <v>14:55</v>
      </c>
      <c r="BO76" s="8" t="s">
        <v>254</v>
      </c>
    </row>
    <row r="77" spans="1:70" x14ac:dyDescent="0.35">
      <c r="A77" s="1" t="str">
        <f t="shared" si="474"/>
        <v>M</v>
      </c>
      <c r="B77" s="48">
        <v>35051</v>
      </c>
      <c r="C77" s="48"/>
      <c r="D77" s="48"/>
      <c r="E77" s="15">
        <v>1</v>
      </c>
      <c r="F77" s="15"/>
      <c r="G77" s="12" t="s">
        <v>77</v>
      </c>
      <c r="H77" s="9"/>
      <c r="I77" s="10" t="s">
        <v>980</v>
      </c>
      <c r="J77" s="12">
        <v>600</v>
      </c>
      <c r="K77" s="9">
        <v>-25</v>
      </c>
      <c r="L77" s="12" t="s">
        <v>64</v>
      </c>
      <c r="M77" s="12" t="s">
        <v>65</v>
      </c>
      <c r="N77" s="12" t="s">
        <v>63</v>
      </c>
      <c r="P77" s="12">
        <v>0</v>
      </c>
      <c r="Y77" s="14"/>
      <c r="Z77" s="14"/>
      <c r="AA77" s="9"/>
      <c r="AB77" s="9"/>
      <c r="AC77" s="9"/>
      <c r="AD77" s="9"/>
      <c r="AE77" s="9"/>
      <c r="AF77" s="6"/>
      <c r="AK77" s="13"/>
      <c r="AL77" s="13"/>
      <c r="AM77" s="13"/>
      <c r="AN77" s="13"/>
      <c r="AO77" s="13"/>
      <c r="AP77" s="13"/>
      <c r="AQ77" s="13"/>
      <c r="AR77" s="13"/>
      <c r="AS77" s="12"/>
      <c r="AU77" s="9"/>
      <c r="AV77" s="12"/>
      <c r="AW77" s="12">
        <v>999</v>
      </c>
      <c r="AX77" s="9">
        <v>0</v>
      </c>
      <c r="AY77" s="9">
        <v>5</v>
      </c>
      <c r="AZ77" s="9">
        <v>95</v>
      </c>
      <c r="BA77" s="12">
        <v>7</v>
      </c>
      <c r="BB77" s="53" t="s">
        <v>149</v>
      </c>
      <c r="BC77" s="37" t="str">
        <f t="shared" si="486"/>
        <v>20230603</v>
      </c>
      <c r="BD77" s="52" t="str">
        <f t="shared" si="487"/>
        <v>11° 04' 00.40" E</v>
      </c>
      <c r="BE77" s="52" t="str">
        <f t="shared" si="488"/>
        <v>47° 27' 10.15" N</v>
      </c>
      <c r="BF77" s="69">
        <f t="shared" si="489"/>
        <v>11.06678</v>
      </c>
      <c r="BG77" s="69">
        <f t="shared" si="490"/>
        <v>47.452820000000003</v>
      </c>
      <c r="BH77" s="38">
        <f t="shared" si="491"/>
        <v>5.5</v>
      </c>
      <c r="BI77" s="74">
        <f t="shared" si="492"/>
        <v>1576.3</v>
      </c>
      <c r="BJ77" s="49">
        <v>15</v>
      </c>
      <c r="BK77" s="39">
        <f t="shared" si="493"/>
        <v>341</v>
      </c>
      <c r="BL77" s="39">
        <f t="shared" si="494"/>
        <v>62</v>
      </c>
      <c r="BM77" s="50" t="str">
        <f t="shared" si="495"/>
        <v>6/3/23</v>
      </c>
      <c r="BN77" s="51" t="str">
        <f t="shared" si="496"/>
        <v>15:06</v>
      </c>
      <c r="BO77" s="8" t="s">
        <v>254</v>
      </c>
    </row>
    <row r="78" spans="1:70" x14ac:dyDescent="0.35">
      <c r="A78" s="1" t="str">
        <f t="shared" si="474"/>
        <v/>
      </c>
      <c r="B78" s="47" t="s">
        <v>957</v>
      </c>
      <c r="C78" s="47"/>
      <c r="D78" s="47"/>
      <c r="E78" s="15"/>
      <c r="F78" s="15"/>
      <c r="G78" s="12"/>
      <c r="I78" s="10"/>
      <c r="J78" s="12"/>
      <c r="K78" s="9"/>
      <c r="L78" s="12"/>
      <c r="M78" s="12"/>
      <c r="N78" s="12"/>
      <c r="P78" s="12"/>
      <c r="Y78" s="14"/>
      <c r="Z78" s="14"/>
      <c r="AA78" s="9"/>
      <c r="AB78" s="9"/>
      <c r="AC78" s="9"/>
      <c r="AD78" s="9"/>
      <c r="AE78" s="9"/>
      <c r="AF78" s="6"/>
      <c r="AK78" s="13"/>
      <c r="AL78" s="13"/>
      <c r="AM78" s="13"/>
      <c r="AN78" s="13"/>
      <c r="AO78" s="13"/>
      <c r="AP78" s="13"/>
      <c r="AQ78" s="13"/>
      <c r="AR78" s="13"/>
      <c r="AS78" s="9"/>
      <c r="AU78" s="9"/>
      <c r="AV78" s="12"/>
      <c r="AW78" s="12"/>
      <c r="AX78" s="9"/>
      <c r="AY78" s="9"/>
      <c r="AZ78" s="9"/>
      <c r="BA78" s="12"/>
      <c r="BC78" s="32"/>
      <c r="BD78" s="32"/>
      <c r="BE78" s="33"/>
      <c r="BF78" s="71"/>
      <c r="BJ78" s="34"/>
      <c r="BK78" s="8"/>
      <c r="BL78" s="8"/>
      <c r="BQ78"/>
      <c r="BR78"/>
    </row>
    <row r="79" spans="1:70" x14ac:dyDescent="0.35">
      <c r="A79" s="1" t="str">
        <f t="shared" si="474"/>
        <v>M</v>
      </c>
      <c r="B79" s="48">
        <v>35052</v>
      </c>
      <c r="C79" s="48"/>
      <c r="D79" s="48"/>
      <c r="E79" s="15">
        <v>1</v>
      </c>
      <c r="F79" s="15"/>
      <c r="G79" s="12" t="s">
        <v>69</v>
      </c>
      <c r="H79" s="9"/>
      <c r="I79" s="10" t="s">
        <v>981</v>
      </c>
      <c r="J79" s="12">
        <v>250</v>
      </c>
      <c r="K79" s="9">
        <v>-25</v>
      </c>
      <c r="L79" s="12" t="s">
        <v>75</v>
      </c>
      <c r="M79" s="12" t="s">
        <v>128</v>
      </c>
      <c r="N79" s="12" t="s">
        <v>63</v>
      </c>
      <c r="P79" s="12">
        <v>5</v>
      </c>
      <c r="Y79" s="14"/>
      <c r="Z79" s="14"/>
      <c r="AA79" s="9"/>
      <c r="AB79" s="9"/>
      <c r="AC79" s="9"/>
      <c r="AD79" s="9"/>
      <c r="AE79" s="9"/>
      <c r="AF79" s="6"/>
      <c r="AK79" s="13"/>
      <c r="AL79" s="13"/>
      <c r="AM79" s="13"/>
      <c r="AN79" s="13"/>
      <c r="AO79" s="13"/>
      <c r="AP79" s="13"/>
      <c r="AQ79" s="13"/>
      <c r="AR79" s="13"/>
      <c r="AS79" s="12"/>
      <c r="AU79" s="9"/>
      <c r="AV79" s="12"/>
      <c r="AW79" s="12">
        <v>999</v>
      </c>
      <c r="AX79" s="9">
        <v>25</v>
      </c>
      <c r="AY79" s="9">
        <v>10</v>
      </c>
      <c r="AZ79" s="9">
        <v>90</v>
      </c>
      <c r="BA79" s="12">
        <v>10</v>
      </c>
      <c r="BB79" s="53" t="s">
        <v>151</v>
      </c>
      <c r="BC79" s="37" t="str">
        <f t="shared" ref="BC79" si="497">"20"&amp;MID(BM79,SEARCH("#",SUBSTITUTE(BM79,"/","#",2))+1,2) &amp; IF(SEARCH("/",BM79)=2,"0"&amp;MID(BM79,1,1),MID(BM79,1,2)) &amp; IF(SEARCH("#",SUBSTITUTE(BM79,"/","#",2))-SEARCH("/*/",BM79)=2,"0"&amp;MID(BM79,SEARCH("/*/",BM79)+1,1),MID(BM79,SEARCH("/*/",BM79)+1,2))</f>
        <v>20230603</v>
      </c>
      <c r="BD79" s="52" t="str">
        <f t="shared" ref="BD79" si="498">CONCATENATE(TEXT(ROUNDDOWN(ABS(BF79),0),"0"),"° ",TEXT(ROUNDDOWN(ABS((BF79-ROUNDDOWN(BF79,0))*60),0),"00"),"' ",TEXT(TRUNC((ABS((BF79-ROUNDDOWN(BF79,0))*60)-ROUNDDOWN(ABS((BF79-ROUNDDOWN(BF79,0))*60),0))*60,2),"00.00"),"""",IF(BF79&lt;0," W"," E"))</f>
        <v>11° 04' 06.38" E</v>
      </c>
      <c r="BE79" s="52" t="str">
        <f t="shared" ref="BE79" si="499">CONCATENATE(TEXT(ROUNDDOWN(ABS(BG79),0),"00"),"° ",TEXT(ROUNDDOWN(ABS((BG79-ROUNDDOWN(BG79,0))*60),0),"00"),"' ",TEXT(TRUNC((ABS((BG79-ROUNDDOWN(BG79,0))*60)-ROUNDDOWN(ABS((BG79-ROUNDDOWN(BG79,0))*60),0))*60,2),"00.00"),"""",IF(BG79&lt;0," S"," N"))</f>
        <v>47° 27' 05.79" N</v>
      </c>
      <c r="BF79" s="69">
        <f t="shared" ref="BF79" si="500">IF(BB79="","",VALUE(MID(BB79,FIND("lon",BB79)+3,FIND("prec",BB79)-FIND("lon",BB79)-3  )))</f>
        <v>11.068440000000001</v>
      </c>
      <c r="BG79" s="69">
        <f t="shared" ref="BG79" si="501">IF(BB79="","",VALUE(MID(BB79,FIND("lat",BB79)+3,FIND("lon",BB79)-FIND("lat",BB79)-3  )))</f>
        <v>47.451610000000002</v>
      </c>
      <c r="BH79" s="38">
        <f t="shared" ref="BH79" si="502">IF(BB79="","",VALUE(MID(BB79,FIND("prec",BB79)+4,FIND("elev",BB79)-FIND("prec",BB79)-6 )))</f>
        <v>4.2</v>
      </c>
      <c r="BI79" s="74">
        <f t="shared" ref="BI79" si="503">IF(BB79="","",VALUE(MID(BB79,FIND("elev",BB79)+4,FIND("m exp",BB79)-FIND("elev",BB79)-4 )))</f>
        <v>1601.4</v>
      </c>
      <c r="BJ79" s="49">
        <v>15</v>
      </c>
      <c r="BK79" s="39">
        <f t="shared" ref="BK79" si="504">IF(BB79="","",VALUE(MID(BB79,FIND("exp",BB79)+4,FIND("° inc",BB79)-FIND("exp",BB79)-4 )))</f>
        <v>159</v>
      </c>
      <c r="BL79" s="39">
        <f t="shared" ref="BL79" si="505">IF(BB79="","",VALUE(MID(BB79,FIND("inc",BB79)+5,2)) )</f>
        <v>36</v>
      </c>
      <c r="BM79" s="50" t="str">
        <f t="shared" ref="BM79" si="506">IF(BB79="","",TRIM(MID(BB79,FIND("date",BB79)+5,FIND("time",BB79)-FIND("date",BB79)-5)))</f>
        <v>6/3/23</v>
      </c>
      <c r="BN79" s="51" t="str">
        <f t="shared" ref="BN79" si="507">IF(BB79="","",TRIM(MID(BB79,FIND("time",BB79)+5,5)))</f>
        <v>16:26</v>
      </c>
      <c r="BO79" s="8" t="s">
        <v>254</v>
      </c>
    </row>
    <row r="80" spans="1:70" x14ac:dyDescent="0.35">
      <c r="A80" s="1" t="str">
        <f t="shared" si="474"/>
        <v/>
      </c>
      <c r="E80" s="1" t="s">
        <v>150</v>
      </c>
    </row>
    <row r="81" spans="1:70" x14ac:dyDescent="0.35">
      <c r="A81" s="1" t="str">
        <f t="shared" si="474"/>
        <v/>
      </c>
      <c r="B81" s="47" t="s">
        <v>958</v>
      </c>
      <c r="C81" s="47"/>
      <c r="D81" s="47"/>
      <c r="E81" s="15"/>
      <c r="F81" s="15"/>
      <c r="G81" s="12"/>
      <c r="I81" s="10"/>
      <c r="J81" s="12"/>
      <c r="K81" s="9"/>
      <c r="L81" s="12"/>
      <c r="M81" s="12"/>
      <c r="N81" s="12"/>
      <c r="P81" s="12"/>
      <c r="Y81" s="14"/>
      <c r="Z81" s="14"/>
      <c r="AA81" s="9"/>
      <c r="AB81" s="9"/>
      <c r="AC81" s="9"/>
      <c r="AD81" s="9"/>
      <c r="AE81" s="9"/>
      <c r="AF81" s="6"/>
      <c r="AK81" s="13"/>
      <c r="AL81" s="13"/>
      <c r="AM81" s="13"/>
      <c r="AN81" s="13"/>
      <c r="AO81" s="13"/>
      <c r="AP81" s="13"/>
      <c r="AQ81" s="13"/>
      <c r="AR81" s="13"/>
      <c r="AS81" s="9"/>
      <c r="AU81" s="9"/>
      <c r="AV81" s="12"/>
      <c r="AW81" s="12"/>
      <c r="AX81" s="9"/>
      <c r="AY81" s="9"/>
      <c r="AZ81" s="9"/>
      <c r="BA81" s="12"/>
      <c r="BC81" s="32"/>
      <c r="BD81" s="32"/>
      <c r="BE81" s="33"/>
      <c r="BF81" s="71"/>
      <c r="BJ81" s="34"/>
      <c r="BK81" s="8"/>
      <c r="BL81" s="8"/>
      <c r="BQ81"/>
      <c r="BR81"/>
    </row>
    <row r="82" spans="1:70" x14ac:dyDescent="0.35">
      <c r="A82" s="1" t="str">
        <f t="shared" si="474"/>
        <v/>
      </c>
      <c r="B82" s="47"/>
      <c r="C82" s="47"/>
      <c r="D82" s="47"/>
      <c r="E82" s="15" t="s">
        <v>153</v>
      </c>
      <c r="F82" s="15"/>
      <c r="G82" s="12" t="s">
        <v>154</v>
      </c>
      <c r="I82" s="10"/>
      <c r="J82" s="12"/>
      <c r="K82" s="9"/>
      <c r="L82" s="12"/>
      <c r="M82" s="12"/>
      <c r="N82" s="12"/>
      <c r="P82" s="12"/>
      <c r="Y82" s="14"/>
      <c r="Z82" s="14"/>
      <c r="AA82" s="9"/>
      <c r="AB82" s="9"/>
      <c r="AC82" s="9"/>
      <c r="AD82" s="9"/>
      <c r="AE82" s="9"/>
      <c r="AF82" s="6"/>
      <c r="AK82" s="13"/>
      <c r="AL82" s="13"/>
      <c r="AM82" s="13"/>
      <c r="AN82" s="13"/>
      <c r="AO82" s="13"/>
      <c r="AP82" s="13"/>
      <c r="AQ82" s="13"/>
      <c r="AR82" s="13"/>
      <c r="AS82" s="9" t="s">
        <v>156</v>
      </c>
      <c r="AU82" s="9"/>
      <c r="AV82" s="12"/>
      <c r="AW82" s="12"/>
      <c r="AX82" s="9"/>
      <c r="AY82" s="9"/>
      <c r="AZ82" s="9"/>
      <c r="BA82" s="12"/>
      <c r="BB82" s="53" t="s">
        <v>155</v>
      </c>
      <c r="BC82" s="37" t="str">
        <f t="shared" ref="BC82" si="508">"20"&amp;MID(BM82,SEARCH("#",SUBSTITUTE(BM82,"/","#",2))+1,2) &amp; IF(SEARCH("/",BM82)=2,"0"&amp;MID(BM82,1,1),MID(BM82,1,2)) &amp; IF(SEARCH("#",SUBSTITUTE(BM82,"/","#",2))-SEARCH("/*/",BM82)=2,"0"&amp;MID(BM82,SEARCH("/*/",BM82)+1,1),MID(BM82,SEARCH("/*/",BM82)+1,2))</f>
        <v>20230603</v>
      </c>
      <c r="BD82" s="52" t="str">
        <f t="shared" ref="BD82" si="509">CONCATENATE(TEXT(ROUNDDOWN(ABS(BF82),0),"0"),"° ",TEXT(ROUNDDOWN(ABS((BF82-ROUNDDOWN(BF82,0))*60),0),"00"),"' ",TEXT(TRUNC((ABS((BF82-ROUNDDOWN(BF82,0))*60)-ROUNDDOWN(ABS((BF82-ROUNDDOWN(BF82,0))*60),0))*60,2),"00.00"),"""",IF(BF82&lt;0," W"," E"))</f>
        <v>11° 04' 44.40" E</v>
      </c>
      <c r="BE82" s="52" t="str">
        <f t="shared" ref="BE82" si="510">CONCATENATE(TEXT(ROUNDDOWN(ABS(BG82),0),"00"),"° ",TEXT(ROUNDDOWN(ABS((BG82-ROUNDDOWN(BG82,0))*60),0),"00"),"' ",TEXT(TRUNC((ABS((BG82-ROUNDDOWN(BG82,0))*60)-ROUNDDOWN(ABS((BG82-ROUNDDOWN(BG82,0))*60),0))*60,2),"00.00"),"""",IF(BG82&lt;0," S"," N"))</f>
        <v>47° 27' 09.46" N</v>
      </c>
      <c r="BF82" s="69">
        <f t="shared" ref="BF82" si="511">IF(BB82="","",VALUE(MID(BB82,FIND("lon",BB82)+3,FIND("prec",BB82)-FIND("lon",BB82)-3  )))</f>
        <v>11.079000000000001</v>
      </c>
      <c r="BG82" s="69">
        <f t="shared" ref="BG82" si="512">IF(BB82="","",VALUE(MID(BB82,FIND("lat",BB82)+3,FIND("lon",BB82)-FIND("lat",BB82)-3  )))</f>
        <v>47.452629999999999</v>
      </c>
      <c r="BH82" s="38">
        <f t="shared" ref="BH82" si="513">IF(BB82="","",VALUE(MID(BB82,FIND("prec",BB82)+4,FIND("elev",BB82)-FIND("prec",BB82)-6 )))</f>
        <v>250</v>
      </c>
      <c r="BI82" s="74">
        <f t="shared" ref="BI82" si="514">IF(BB82="","",VALUE(MID(BB82,FIND("elev",BB82)+4,FIND("m exp",BB82)-FIND("elev",BB82)-4 )))</f>
        <v>1688.6</v>
      </c>
      <c r="BJ82" s="49">
        <v>15</v>
      </c>
      <c r="BK82" s="39">
        <f t="shared" ref="BK82" si="515">IF(BB82="","",VALUE(MID(BB82,FIND("exp",BB82)+4,FIND("° inc",BB82)-FIND("exp",BB82)-4 )))</f>
        <v>358</v>
      </c>
      <c r="BL82" s="39">
        <f t="shared" ref="BL82" si="516">IF(BB82="","",VALUE(MID(BB82,FIND("inc",BB82)+5,2)) )</f>
        <v>63</v>
      </c>
      <c r="BM82" s="50" t="str">
        <f t="shared" ref="BM82" si="517">IF(BB82="","",TRIM(MID(BB82,FIND("date",BB82)+5,FIND("time",BB82)-FIND("date",BB82)-5)))</f>
        <v>6/3/23</v>
      </c>
      <c r="BN82" s="51" t="str">
        <f t="shared" ref="BN82" si="518">IF(BB82="","",TRIM(MID(BB82,FIND("time",BB82)+5,5)))</f>
        <v>16.53</v>
      </c>
      <c r="BQ82"/>
      <c r="BR82"/>
    </row>
    <row r="83" spans="1:70" x14ac:dyDescent="0.35">
      <c r="A83" s="1" t="str">
        <f t="shared" si="474"/>
        <v/>
      </c>
      <c r="B83" s="48"/>
      <c r="C83" s="48"/>
      <c r="D83" s="48"/>
      <c r="E83" s="15">
        <v>0</v>
      </c>
      <c r="F83" s="15"/>
      <c r="G83" s="12" t="s">
        <v>143</v>
      </c>
      <c r="H83" s="9"/>
      <c r="I83" s="10" t="s">
        <v>979</v>
      </c>
      <c r="J83" s="12">
        <v>0</v>
      </c>
      <c r="K83" s="9">
        <v>-10</v>
      </c>
      <c r="L83" s="12" t="s">
        <v>64</v>
      </c>
      <c r="M83" s="12"/>
      <c r="N83" s="12"/>
      <c r="P83" s="12"/>
      <c r="Y83" s="14"/>
      <c r="Z83" s="14"/>
      <c r="AA83" s="9"/>
      <c r="AB83" s="9"/>
      <c r="AC83" s="9"/>
      <c r="AD83" s="9"/>
      <c r="AE83" s="9"/>
      <c r="AF83" s="6"/>
      <c r="AK83" s="13"/>
      <c r="AL83" s="13"/>
      <c r="AM83" s="13"/>
      <c r="AN83" s="13"/>
      <c r="AO83" s="13"/>
      <c r="AP83" s="13"/>
      <c r="AQ83" s="13"/>
      <c r="AR83" s="13"/>
      <c r="AS83" s="12"/>
      <c r="AU83" s="9"/>
      <c r="AV83" s="12"/>
      <c r="AW83" s="12">
        <v>999</v>
      </c>
      <c r="AX83" s="9">
        <v>5</v>
      </c>
      <c r="AY83" s="9">
        <v>5</v>
      </c>
      <c r="AZ83" s="9">
        <v>95</v>
      </c>
      <c r="BA83" s="12">
        <v>7</v>
      </c>
      <c r="BB83" s="53" t="s">
        <v>152</v>
      </c>
      <c r="BC83" s="37" t="str">
        <f t="shared" ref="BC83" si="519">"20"&amp;MID(BM83,SEARCH("#",SUBSTITUTE(BM83,"/","#",2))+1,2) &amp; IF(SEARCH("/",BM83)=2,"0"&amp;MID(BM83,1,1),MID(BM83,1,2)) &amp; IF(SEARCH("#",SUBSTITUTE(BM83,"/","#",2))-SEARCH("/*/",BM83)=2,"0"&amp;MID(BM83,SEARCH("/*/",BM83)+1,1),MID(BM83,SEARCH("/*/",BM83)+1,2))</f>
        <v>20230603</v>
      </c>
      <c r="BD83" s="52" t="str">
        <f t="shared" ref="BD83" si="520">CONCATENATE(TEXT(ROUNDDOWN(ABS(BF83),0),"0"),"° ",TEXT(ROUNDDOWN(ABS((BF83-ROUNDDOWN(BF83,0))*60),0),"00"),"' ",TEXT(TRUNC((ABS((BF83-ROUNDDOWN(BF83,0))*60)-ROUNDDOWN(ABS((BF83-ROUNDDOWN(BF83,0))*60),0))*60,2),"00.00"),"""",IF(BF83&lt;0," W"," E"))</f>
        <v>11° 04' 44.40" E</v>
      </c>
      <c r="BE83" s="52" t="str">
        <f t="shared" ref="BE83" si="521">CONCATENATE(TEXT(ROUNDDOWN(ABS(BG83),0),"00"),"° ",TEXT(ROUNDDOWN(ABS((BG83-ROUNDDOWN(BG83,0))*60),0),"00"),"' ",TEXT(TRUNC((ABS((BG83-ROUNDDOWN(BG83,0))*60)-ROUNDDOWN(ABS((BG83-ROUNDDOWN(BG83,0))*60),0))*60,2),"00.00"),"""",IF(BG83&lt;0," S"," N"))</f>
        <v>47° 27' 09.46" N</v>
      </c>
      <c r="BF83" s="69">
        <f t="shared" ref="BF83" si="522">IF(BB83="","",VALUE(MID(BB83,FIND("lon",BB83)+3,FIND("prec",BB83)-FIND("lon",BB83)-3  )))</f>
        <v>11.079000000000001</v>
      </c>
      <c r="BG83" s="69">
        <f t="shared" ref="BG83" si="523">IF(BB83="","",VALUE(MID(BB83,FIND("lat",BB83)+3,FIND("lon",BB83)-FIND("lat",BB83)-3  )))</f>
        <v>47.452629999999999</v>
      </c>
      <c r="BH83" s="38">
        <f t="shared" ref="BH83" si="524">IF(BB83="","",VALUE(MID(BB83,FIND("prec",BB83)+4,FIND("elev",BB83)-FIND("prec",BB83)-6 )))</f>
        <v>4.4000000000000004</v>
      </c>
      <c r="BI83" s="74">
        <f t="shared" ref="BI83" si="525">IF(BB83="","",VALUE(MID(BB83,FIND("elev",BB83)+4,FIND("m exp",BB83)-FIND("elev",BB83)-4 )))</f>
        <v>1688.6</v>
      </c>
      <c r="BJ83" s="49">
        <v>15</v>
      </c>
      <c r="BK83" s="39">
        <f t="shared" ref="BK83" si="526">IF(BB83="","",VALUE(MID(BB83,FIND("exp",BB83)+4,FIND("° inc",BB83)-FIND("exp",BB83)-4 )))</f>
        <v>358</v>
      </c>
      <c r="BL83" s="39">
        <f t="shared" ref="BL83" si="527">IF(BB83="","",VALUE(MID(BB83,FIND("inc",BB83)+5,2)) )</f>
        <v>63</v>
      </c>
      <c r="BM83" s="50" t="str">
        <f t="shared" ref="BM83" si="528">IF(BB83="","",TRIM(MID(BB83,FIND("date",BB83)+5,FIND("time",BB83)-FIND("date",BB83)-5)))</f>
        <v>6/3/23</v>
      </c>
      <c r="BN83" s="51" t="str">
        <f t="shared" ref="BN83" si="529">IF(BB83="","",TRIM(MID(BB83,FIND("time",BB83)+5,5)))</f>
        <v>17:21</v>
      </c>
    </row>
    <row r="84" spans="1:70" x14ac:dyDescent="0.35">
      <c r="A84" s="1" t="str">
        <f t="shared" si="474"/>
        <v/>
      </c>
    </row>
    <row r="85" spans="1:70" ht="13.15" x14ac:dyDescent="0.35">
      <c r="A85" s="1" t="str">
        <f t="shared" si="474"/>
        <v/>
      </c>
      <c r="B85" s="17"/>
      <c r="C85" s="17"/>
      <c r="D85" s="17"/>
      <c r="E85" s="54" t="s">
        <v>231</v>
      </c>
      <c r="F85" s="15"/>
      <c r="G85" s="15"/>
      <c r="H85" s="9"/>
      <c r="I85" s="16"/>
      <c r="J85" s="12"/>
      <c r="K85" s="9"/>
      <c r="L85" s="12"/>
      <c r="M85" s="12"/>
      <c r="N85" s="12"/>
      <c r="P85" s="12"/>
      <c r="Y85" s="14"/>
      <c r="Z85" s="14"/>
      <c r="AA85" s="9"/>
      <c r="AB85" s="9"/>
      <c r="AC85" s="9"/>
      <c r="AD85" s="9"/>
      <c r="AE85" s="9"/>
      <c r="AF85" s="6"/>
      <c r="AK85" s="13"/>
      <c r="AL85" s="13"/>
      <c r="AM85" s="13"/>
      <c r="AN85" s="13"/>
      <c r="AO85" s="13"/>
      <c r="AP85" s="13"/>
      <c r="AQ85" s="13"/>
      <c r="AR85" s="13"/>
      <c r="AS85" s="12"/>
      <c r="AU85" s="9"/>
      <c r="AV85" s="12"/>
      <c r="AW85" s="12"/>
      <c r="AX85" s="9"/>
      <c r="AY85" s="9"/>
      <c r="AZ85" s="9"/>
      <c r="BA85" s="12"/>
      <c r="BJ85" s="8"/>
      <c r="BK85" s="8"/>
      <c r="BL85" s="8"/>
      <c r="BQ85"/>
      <c r="BR85"/>
    </row>
    <row r="86" spans="1:70" x14ac:dyDescent="0.35">
      <c r="A86" s="1" t="str">
        <f t="shared" si="474"/>
        <v/>
      </c>
      <c r="B86" s="47" t="s">
        <v>959</v>
      </c>
      <c r="C86" s="47"/>
      <c r="D86" s="47"/>
      <c r="E86" s="15"/>
      <c r="F86" s="15"/>
      <c r="G86" s="12"/>
      <c r="I86" s="10"/>
      <c r="J86" s="12"/>
      <c r="K86" s="9"/>
      <c r="L86" s="12"/>
      <c r="M86" s="12"/>
      <c r="N86" s="12"/>
      <c r="P86" s="12"/>
      <c r="Y86" s="14"/>
      <c r="Z86" s="14"/>
      <c r="AA86" s="9"/>
      <c r="AB86" s="9"/>
      <c r="AC86" s="9"/>
      <c r="AD86" s="9"/>
      <c r="AE86" s="9"/>
      <c r="AF86" s="6"/>
      <c r="AK86" s="13"/>
      <c r="AL86" s="13"/>
      <c r="AM86" s="13"/>
      <c r="AN86" s="13"/>
      <c r="AO86" s="13"/>
      <c r="AP86" s="13"/>
      <c r="AQ86" s="13"/>
      <c r="AR86" s="13"/>
      <c r="AS86" s="9"/>
      <c r="AU86" s="9"/>
      <c r="AV86" s="12"/>
      <c r="AW86" s="12"/>
      <c r="AX86" s="9"/>
      <c r="AY86" s="9"/>
      <c r="AZ86" s="9"/>
      <c r="BA86" s="12"/>
      <c r="BC86" s="32"/>
      <c r="BD86" s="32"/>
      <c r="BE86" s="33"/>
      <c r="BF86" s="71"/>
      <c r="BJ86" s="34"/>
      <c r="BK86" s="8"/>
      <c r="BL86" s="8"/>
      <c r="BQ86"/>
      <c r="BR86"/>
    </row>
    <row r="87" spans="1:70" x14ac:dyDescent="0.35">
      <c r="A87" s="1" t="str">
        <f t="shared" si="474"/>
        <v/>
      </c>
      <c r="E87" s="1" t="s">
        <v>157</v>
      </c>
    </row>
    <row r="88" spans="1:70" x14ac:dyDescent="0.35">
      <c r="A88" s="1" t="str">
        <f t="shared" si="474"/>
        <v/>
      </c>
      <c r="B88" s="47"/>
      <c r="C88" s="47"/>
      <c r="D88" s="47"/>
      <c r="E88" s="15" t="s">
        <v>153</v>
      </c>
      <c r="F88" s="15"/>
      <c r="G88" s="12" t="s">
        <v>158</v>
      </c>
      <c r="I88" s="10"/>
      <c r="J88" s="12"/>
      <c r="K88" s="9"/>
      <c r="L88" s="12"/>
      <c r="M88" s="12"/>
      <c r="N88" s="12"/>
      <c r="P88" s="12"/>
      <c r="Y88" s="14"/>
      <c r="Z88" s="14"/>
      <c r="AA88" s="9"/>
      <c r="AB88" s="9"/>
      <c r="AC88" s="9"/>
      <c r="AD88" s="9"/>
      <c r="AE88" s="9"/>
      <c r="AF88" s="6"/>
      <c r="AK88" s="13"/>
      <c r="AL88" s="13"/>
      <c r="AM88" s="13"/>
      <c r="AN88" s="13"/>
      <c r="AO88" s="13"/>
      <c r="AP88" s="13"/>
      <c r="AQ88" s="13"/>
      <c r="AR88" s="13"/>
      <c r="AS88" s="9" t="s">
        <v>159</v>
      </c>
      <c r="AU88" s="9"/>
      <c r="AV88" s="12"/>
      <c r="AW88" s="12"/>
      <c r="AX88" s="9"/>
      <c r="AY88" s="9"/>
      <c r="AZ88" s="9"/>
      <c r="BA88" s="12"/>
      <c r="BB88" s="53" t="s">
        <v>160</v>
      </c>
      <c r="BC88" s="37" t="str">
        <f t="shared" ref="BC88" si="530">"20"&amp;MID(BM88,SEARCH("#",SUBSTITUTE(BM88,"/","#",2))+1,2) &amp; IF(SEARCH("/",BM88)=2,"0"&amp;MID(BM88,1,1),MID(BM88,1,2)) &amp; IF(SEARCH("#",SUBSTITUTE(BM88,"/","#",2))-SEARCH("/*/",BM88)=2,"0"&amp;MID(BM88,SEARCH("/*/",BM88)+1,1),MID(BM88,SEARCH("/*/",BM88)+1,2))</f>
        <v>20230604</v>
      </c>
      <c r="BD88" s="52" t="str">
        <f t="shared" ref="BD88" si="531">CONCATENATE(TEXT(ROUNDDOWN(ABS(BF88),0),"0"),"° ",TEXT(ROUNDDOWN(ABS((BF88-ROUNDDOWN(BF88,0))*60),0),"00"),"' ",TEXT(TRUNC((ABS((BF88-ROUNDDOWN(BF88,0))*60)-ROUNDDOWN(ABS((BF88-ROUNDDOWN(BF88,0))*60),0))*60,2),"00.00"),"""",IF(BF88&lt;0," W"," E"))</f>
        <v>11° 05' 07.11" E</v>
      </c>
      <c r="BE88" s="52" t="str">
        <f t="shared" ref="BE88" si="532">CONCATENATE(TEXT(ROUNDDOWN(ABS(BG88),0),"00"),"° ",TEXT(ROUNDDOWN(ABS((BG88-ROUNDDOWN(BG88,0))*60),0),"00"),"' ",TEXT(TRUNC((ABS((BG88-ROUNDDOWN(BG88,0))*60)-ROUNDDOWN(ABS((BG88-ROUNDDOWN(BG88,0))*60),0))*60,2),"00.00"),"""",IF(BG88&lt;0," S"," N"))</f>
        <v>47° 27' 39.31" N</v>
      </c>
      <c r="BF88" s="69">
        <f t="shared" ref="BF88" si="533">IF(BB88="","",VALUE(MID(BB88,FIND("lon",BB88)+3,FIND("prec",BB88)-FIND("lon",BB88)-3  )))</f>
        <v>11.08531</v>
      </c>
      <c r="BG88" s="69">
        <f t="shared" ref="BG88" si="534">IF(BB88="","",VALUE(MID(BB88,FIND("lat",BB88)+3,FIND("lon",BB88)-FIND("lat",BB88)-3  )))</f>
        <v>47.460920000000002</v>
      </c>
      <c r="BH88" s="38">
        <f t="shared" ref="BH88" si="535">IF(BB88="","",VALUE(MID(BB88,FIND("prec",BB88)+4,FIND("elev",BB88)-FIND("prec",BB88)-6 )))</f>
        <v>4.5</v>
      </c>
      <c r="BI88" s="74">
        <f t="shared" ref="BI88" si="536">IF(BB88="","",VALUE(MID(BB88,FIND("elev",BB88)+4,FIND("m exp",BB88)-FIND("elev",BB88)-4 )))</f>
        <v>1397.9</v>
      </c>
      <c r="BJ88" s="49">
        <v>15</v>
      </c>
      <c r="BK88" s="39">
        <f t="shared" ref="BK88" si="537">IF(BB88="","",VALUE(MID(BB88,FIND("exp",BB88)+4,FIND("° inc",BB88)-FIND("exp",BB88)-4 )))</f>
        <v>40</v>
      </c>
      <c r="BL88" s="39">
        <f t="shared" ref="BL88" si="538">IF(BB88="","",VALUE(MID(BB88,FIND("inc",BB88)+5,2)) )</f>
        <v>49</v>
      </c>
      <c r="BM88" s="50" t="str">
        <f t="shared" ref="BM88" si="539">IF(BB88="","",TRIM(MID(BB88,FIND("date",BB88)+5,FIND("time",BB88)-FIND("date",BB88)-5)))</f>
        <v>6/4/23</v>
      </c>
      <c r="BN88" s="51" t="str">
        <f t="shared" ref="BN88" si="540">IF(BB88="","",TRIM(MID(BB88,FIND("time",BB88)+5,5)))</f>
        <v>09:30</v>
      </c>
      <c r="BQ88"/>
      <c r="BR88"/>
    </row>
    <row r="89" spans="1:70" x14ac:dyDescent="0.35">
      <c r="A89" s="1" t="str">
        <f t="shared" si="474"/>
        <v/>
      </c>
      <c r="B89" s="47"/>
      <c r="C89" s="47"/>
      <c r="D89" s="47"/>
      <c r="E89" s="15" t="s">
        <v>153</v>
      </c>
      <c r="F89" s="15"/>
      <c r="G89" s="12" t="s">
        <v>161</v>
      </c>
      <c r="I89" s="10"/>
      <c r="J89" s="12"/>
      <c r="K89" s="9"/>
      <c r="L89" s="12"/>
      <c r="M89" s="12"/>
      <c r="N89" s="12"/>
      <c r="P89" s="12"/>
      <c r="Y89" s="14"/>
      <c r="Z89" s="14"/>
      <c r="AA89" s="9"/>
      <c r="AB89" s="9"/>
      <c r="AC89" s="9"/>
      <c r="AD89" s="9"/>
      <c r="AE89" s="9"/>
      <c r="AF89" s="6"/>
      <c r="AK89" s="13"/>
      <c r="AL89" s="13"/>
      <c r="AM89" s="13"/>
      <c r="AN89" s="13"/>
      <c r="AO89" s="13"/>
      <c r="AP89" s="13"/>
      <c r="AQ89" s="13"/>
      <c r="AR89" s="13"/>
      <c r="AS89" s="9" t="s">
        <v>162</v>
      </c>
      <c r="AU89" s="9"/>
      <c r="AV89" s="12"/>
      <c r="AW89" s="12"/>
      <c r="AX89" s="9"/>
      <c r="AY89" s="9"/>
      <c r="AZ89" s="9"/>
      <c r="BA89" s="12"/>
      <c r="BB89" s="53" t="s">
        <v>163</v>
      </c>
      <c r="BC89" s="37" t="str">
        <f t="shared" ref="BC89" si="541">"20"&amp;MID(BM89,SEARCH("#",SUBSTITUTE(BM89,"/","#",2))+1,2) &amp; IF(SEARCH("/",BM89)=2,"0"&amp;MID(BM89,1,1),MID(BM89,1,2)) &amp; IF(SEARCH("#",SUBSTITUTE(BM89,"/","#",2))-SEARCH("/*/",BM89)=2,"0"&amp;MID(BM89,SEARCH("/*/",BM89)+1,1),MID(BM89,SEARCH("/*/",BM89)+1,2))</f>
        <v>20230604</v>
      </c>
      <c r="BD89" s="52" t="str">
        <f t="shared" ref="BD89" si="542">CONCATENATE(TEXT(ROUNDDOWN(ABS(BF89),0),"0"),"° ",TEXT(ROUNDDOWN(ABS((BF89-ROUNDDOWN(BF89,0))*60),0),"00"),"' ",TEXT(TRUNC((ABS((BF89-ROUNDDOWN(BF89,0))*60)-ROUNDDOWN(ABS((BF89-ROUNDDOWN(BF89,0))*60),0))*60,2),"00.00"),"""",IF(BF89&lt;0," W"," E"))</f>
        <v>11° 05' 10.49" E</v>
      </c>
      <c r="BE89" s="52" t="str">
        <f t="shared" ref="BE89" si="543">CONCATENATE(TEXT(ROUNDDOWN(ABS(BG89),0),"00"),"° ",TEXT(ROUNDDOWN(ABS((BG89-ROUNDDOWN(BG89,0))*60),0),"00"),"' ",TEXT(TRUNC((ABS((BG89-ROUNDDOWN(BG89,0))*60)-ROUNDDOWN(ABS((BG89-ROUNDDOWN(BG89,0))*60),0))*60,2),"00.00"),"""",IF(BG89&lt;0," S"," N"))</f>
        <v>47° 27' 42.55" N</v>
      </c>
      <c r="BF89" s="69">
        <f t="shared" ref="BF89" si="544">IF(BB89="","",VALUE(MID(BB89,FIND("lon",BB89)+3,FIND("prec",BB89)-FIND("lon",BB89)-3  )))</f>
        <v>11.08625</v>
      </c>
      <c r="BG89" s="69">
        <f t="shared" ref="BG89" si="545">IF(BB89="","",VALUE(MID(BB89,FIND("lat",BB89)+3,FIND("lon",BB89)-FIND("lat",BB89)-3  )))</f>
        <v>47.461820000000003</v>
      </c>
      <c r="BH89" s="38">
        <f t="shared" ref="BH89" si="546">IF(BB89="","",VALUE(MID(BB89,FIND("prec",BB89)+4,FIND("elev",BB89)-FIND("prec",BB89)-6 )))</f>
        <v>3.8</v>
      </c>
      <c r="BI89" s="74">
        <f t="shared" ref="BI89" si="547">IF(BB89="","",VALUE(MID(BB89,FIND("elev",BB89)+4,FIND("m exp",BB89)-FIND("elev",BB89)-4 )))</f>
        <v>1368.4</v>
      </c>
      <c r="BJ89" s="49">
        <v>15</v>
      </c>
      <c r="BK89" s="39">
        <f t="shared" ref="BK89" si="548">IF(BB89="","",VALUE(MID(BB89,FIND("exp",BB89)+4,FIND("° inc",BB89)-FIND("exp",BB89)-4 )))</f>
        <v>38</v>
      </c>
      <c r="BL89" s="39">
        <f t="shared" ref="BL89" si="549">IF(BB89="","",VALUE(MID(BB89,FIND("inc",BB89)+5,2)) )</f>
        <v>39</v>
      </c>
      <c r="BM89" s="50" t="str">
        <f t="shared" ref="BM89" si="550">IF(BB89="","",TRIM(MID(BB89,FIND("date",BB89)+5,FIND("time",BB89)-FIND("date",BB89)-5)))</f>
        <v>6/4/23</v>
      </c>
      <c r="BN89" s="51" t="str">
        <f t="shared" ref="BN89" si="551">IF(BB89="","",TRIM(MID(BB89,FIND("time",BB89)+5,5)))</f>
        <v>09:45</v>
      </c>
      <c r="BQ89"/>
      <c r="BR89"/>
    </row>
    <row r="90" spans="1:70" x14ac:dyDescent="0.35">
      <c r="A90" s="1" t="str">
        <f t="shared" si="474"/>
        <v/>
      </c>
      <c r="B90" s="47" t="s">
        <v>960</v>
      </c>
      <c r="C90" s="47"/>
      <c r="D90" s="47"/>
      <c r="E90" s="15"/>
      <c r="F90" s="15"/>
      <c r="G90" s="12"/>
      <c r="I90" s="10"/>
      <c r="J90" s="12"/>
      <c r="K90" s="9"/>
      <c r="L90" s="12"/>
      <c r="M90" s="12"/>
      <c r="N90" s="12"/>
      <c r="P90" s="12"/>
      <c r="Y90" s="14"/>
      <c r="Z90" s="14"/>
      <c r="AA90" s="9"/>
      <c r="AB90" s="9"/>
      <c r="AC90" s="9"/>
      <c r="AD90" s="9"/>
      <c r="AE90" s="9"/>
      <c r="AF90" s="6"/>
      <c r="AK90" s="13"/>
      <c r="AL90" s="13"/>
      <c r="AM90" s="13"/>
      <c r="AN90" s="13"/>
      <c r="AO90" s="13"/>
      <c r="AP90" s="13"/>
      <c r="AQ90" s="13"/>
      <c r="AR90" s="13"/>
      <c r="AS90" s="9"/>
      <c r="AU90" s="9"/>
      <c r="AV90" s="12"/>
      <c r="AW90" s="12"/>
      <c r="AX90" s="9"/>
      <c r="AY90" s="9"/>
      <c r="AZ90" s="9"/>
      <c r="BA90" s="12"/>
      <c r="BC90" s="32"/>
      <c r="BD90" s="32"/>
      <c r="BE90" s="33"/>
      <c r="BF90" s="71"/>
      <c r="BJ90" s="34"/>
      <c r="BK90" s="8"/>
      <c r="BL90" s="8"/>
      <c r="BQ90"/>
      <c r="BR90"/>
    </row>
    <row r="91" spans="1:70" x14ac:dyDescent="0.35">
      <c r="A91" s="1" t="str">
        <f t="shared" si="474"/>
        <v/>
      </c>
      <c r="B91" s="48"/>
      <c r="C91" s="48"/>
      <c r="D91" s="48"/>
      <c r="E91" s="15">
        <v>0</v>
      </c>
      <c r="F91" s="15"/>
      <c r="G91" s="12" t="s">
        <v>143</v>
      </c>
      <c r="H91" s="9"/>
      <c r="I91" s="10" t="s">
        <v>979</v>
      </c>
      <c r="J91" s="12">
        <v>0</v>
      </c>
      <c r="K91" s="9">
        <v>-10</v>
      </c>
      <c r="L91" s="12" t="s">
        <v>64</v>
      </c>
      <c r="M91" s="12"/>
      <c r="N91" s="12"/>
      <c r="P91" s="12"/>
      <c r="Y91" s="14"/>
      <c r="Z91" s="14"/>
      <c r="AA91" s="9"/>
      <c r="AB91" s="9"/>
      <c r="AC91" s="9"/>
      <c r="AD91" s="9"/>
      <c r="AE91" s="9"/>
      <c r="AF91" s="6"/>
      <c r="AK91" s="13"/>
      <c r="AL91" s="13"/>
      <c r="AM91" s="13"/>
      <c r="AN91" s="13"/>
      <c r="AO91" s="13"/>
      <c r="AP91" s="13"/>
      <c r="AQ91" s="13"/>
      <c r="AR91" s="13"/>
      <c r="AS91" s="12"/>
      <c r="AU91" s="9"/>
      <c r="AV91" s="12"/>
      <c r="AW91" s="12">
        <v>999</v>
      </c>
      <c r="AX91" s="9">
        <v>5</v>
      </c>
      <c r="AY91" s="9">
        <v>5</v>
      </c>
      <c r="AZ91" s="9">
        <v>95</v>
      </c>
      <c r="BA91" s="12">
        <v>7</v>
      </c>
      <c r="BB91" s="53" t="s">
        <v>164</v>
      </c>
      <c r="BC91" s="37" t="str">
        <f t="shared" ref="BC91" si="552">"20"&amp;MID(BM91,SEARCH("#",SUBSTITUTE(BM91,"/","#",2))+1,2) &amp; IF(SEARCH("/",BM91)=2,"0"&amp;MID(BM91,1,1),MID(BM91,1,2)) &amp; IF(SEARCH("#",SUBSTITUTE(BM91,"/","#",2))-SEARCH("/*/",BM91)=2,"0"&amp;MID(BM91,SEARCH("/*/",BM91)+1,1),MID(BM91,SEARCH("/*/",BM91)+1,2))</f>
        <v>20230604</v>
      </c>
      <c r="BD91" s="52" t="str">
        <f t="shared" ref="BD91" si="553">CONCATENATE(TEXT(ROUNDDOWN(ABS(BF91),0),"0"),"° ",TEXT(ROUNDDOWN(ABS((BF91-ROUNDDOWN(BF91,0))*60),0),"00"),"' ",TEXT(TRUNC((ABS((BF91-ROUNDDOWN(BF91,0))*60)-ROUNDDOWN(ABS((BF91-ROUNDDOWN(BF91,0))*60),0))*60,2),"00.00"),"""",IF(BF91&lt;0," W"," E"))</f>
        <v>11° 05' 53.01" E</v>
      </c>
      <c r="BE91" s="52" t="str">
        <f t="shared" ref="BE91" si="554">CONCATENATE(TEXT(ROUNDDOWN(ABS(BG91),0),"00"),"° ",TEXT(ROUNDDOWN(ABS((BG91-ROUNDDOWN(BG91,0))*60),0),"00"),"' ",TEXT(TRUNC((ABS((BG91-ROUNDDOWN(BG91,0))*60)-ROUNDDOWN(ABS((BG91-ROUNDDOWN(BG91,0))*60),0))*60,2),"00.00"),"""",IF(BG91&lt;0," S"," N"))</f>
        <v>47° 27' 47.44" N</v>
      </c>
      <c r="BF91" s="69">
        <f t="shared" ref="BF91" si="555">IF(BB91="","",VALUE(MID(BB91,FIND("lon",BB91)+3,FIND("prec",BB91)-FIND("lon",BB91)-3  )))</f>
        <v>11.09806</v>
      </c>
      <c r="BG91" s="69">
        <f t="shared" ref="BG91" si="556">IF(BB91="","",VALUE(MID(BB91,FIND("lat",BB91)+3,FIND("lon",BB91)-FIND("lat",BB91)-3  )))</f>
        <v>47.463180000000001</v>
      </c>
      <c r="BH91" s="38">
        <f t="shared" ref="BH91" si="557">IF(BB91="","",VALUE(MID(BB91,FIND("prec",BB91)+4,FIND("elev",BB91)-FIND("prec",BB91)-6 )))</f>
        <v>3.8</v>
      </c>
      <c r="BI91" s="74">
        <f t="shared" ref="BI91" si="558">IF(BB91="","",VALUE(MID(BB91,FIND("elev",BB91)+4,FIND("m exp",BB91)-FIND("elev",BB91)-4 )))</f>
        <v>1314.4</v>
      </c>
      <c r="BJ91" s="49">
        <v>15</v>
      </c>
      <c r="BK91" s="39">
        <f t="shared" ref="BK91" si="559">IF(BB91="","",VALUE(MID(BB91,FIND("exp",BB91)+4,FIND("° inc",BB91)-FIND("exp",BB91)-4 )))</f>
        <v>139</v>
      </c>
      <c r="BL91" s="39">
        <f t="shared" ref="BL91" si="560">IF(BB91="","",VALUE(MID(BB91,FIND("inc",BB91)+5,2)) )</f>
        <v>41</v>
      </c>
      <c r="BM91" s="50" t="str">
        <f t="shared" ref="BM91" si="561">IF(BB91="","",TRIM(MID(BB91,FIND("date",BB91)+5,FIND("time",BB91)-FIND("date",BB91)-5)))</f>
        <v>6/4/23</v>
      </c>
      <c r="BN91" s="51" t="str">
        <f t="shared" ref="BN91" si="562">IF(BB91="","",TRIM(MID(BB91,FIND("time",BB91)+5,5)))</f>
        <v>11:28</v>
      </c>
    </row>
    <row r="92" spans="1:70" x14ac:dyDescent="0.35">
      <c r="A92" s="1" t="str">
        <f t="shared" si="474"/>
        <v/>
      </c>
      <c r="B92" s="47" t="s">
        <v>961</v>
      </c>
      <c r="C92" s="47"/>
      <c r="D92" s="47"/>
      <c r="E92" s="15"/>
      <c r="F92" s="15"/>
      <c r="G92" s="12"/>
      <c r="I92" s="10"/>
      <c r="J92" s="12"/>
      <c r="K92" s="9"/>
      <c r="L92" s="12"/>
      <c r="M92" s="12"/>
      <c r="N92" s="12"/>
      <c r="P92" s="12"/>
      <c r="Y92" s="14"/>
      <c r="Z92" s="14"/>
      <c r="AA92" s="9"/>
      <c r="AB92" s="9"/>
      <c r="AC92" s="9"/>
      <c r="AD92" s="9"/>
      <c r="AE92" s="9"/>
      <c r="AF92" s="6"/>
      <c r="AK92" s="13"/>
      <c r="AL92" s="13"/>
      <c r="AM92" s="13"/>
      <c r="AN92" s="13"/>
      <c r="AO92" s="13"/>
      <c r="AP92" s="13"/>
      <c r="AQ92" s="13"/>
      <c r="AR92" s="13"/>
      <c r="AS92" s="9"/>
      <c r="AU92" s="9"/>
      <c r="AV92" s="12"/>
      <c r="AW92" s="12"/>
      <c r="AX92" s="9"/>
      <c r="AY92" s="9"/>
      <c r="AZ92" s="9"/>
      <c r="BA92" s="12"/>
      <c r="BC92" s="32"/>
      <c r="BD92" s="32"/>
      <c r="BE92" s="33"/>
      <c r="BF92" s="71"/>
      <c r="BJ92" s="34"/>
      <c r="BK92" s="8"/>
      <c r="BL92" s="8"/>
      <c r="BQ92"/>
      <c r="BR92"/>
    </row>
    <row r="93" spans="1:70" x14ac:dyDescent="0.35">
      <c r="A93" s="1" t="str">
        <f t="shared" si="474"/>
        <v/>
      </c>
      <c r="B93" s="48"/>
      <c r="C93" s="48"/>
      <c r="D93" s="48"/>
      <c r="E93" s="15">
        <v>0</v>
      </c>
      <c r="F93" s="15"/>
      <c r="G93" s="12" t="s">
        <v>143</v>
      </c>
      <c r="H93" s="9"/>
      <c r="I93" s="10" t="s">
        <v>982</v>
      </c>
      <c r="J93" s="12">
        <v>0</v>
      </c>
      <c r="K93" s="9">
        <v>-10</v>
      </c>
      <c r="L93" s="12" t="s">
        <v>64</v>
      </c>
      <c r="M93" s="12"/>
      <c r="N93" s="12"/>
      <c r="P93" s="12"/>
      <c r="Y93" s="14"/>
      <c r="Z93" s="14"/>
      <c r="AA93" s="9"/>
      <c r="AB93" s="9"/>
      <c r="AC93" s="9"/>
      <c r="AD93" s="9"/>
      <c r="AE93" s="9"/>
      <c r="AF93" s="6"/>
      <c r="AK93" s="13"/>
      <c r="AL93" s="13"/>
      <c r="AM93" s="13"/>
      <c r="AN93" s="13"/>
      <c r="AO93" s="13"/>
      <c r="AP93" s="13"/>
      <c r="AQ93" s="13"/>
      <c r="AR93" s="13"/>
      <c r="AS93" s="12"/>
      <c r="AU93" s="9"/>
      <c r="AV93" s="12"/>
      <c r="AW93" s="12">
        <v>999</v>
      </c>
      <c r="AX93" s="9">
        <v>5</v>
      </c>
      <c r="AY93" s="9">
        <v>5</v>
      </c>
      <c r="AZ93" s="9">
        <v>95</v>
      </c>
      <c r="BA93" s="12">
        <v>7</v>
      </c>
      <c r="BB93" s="53" t="s">
        <v>165</v>
      </c>
      <c r="BC93" s="37" t="str">
        <f t="shared" ref="BC93:BC94" si="563">"20"&amp;MID(BM93,SEARCH("#",SUBSTITUTE(BM93,"/","#",2))+1,2) &amp; IF(SEARCH("/",BM93)=2,"0"&amp;MID(BM93,1,1),MID(BM93,1,2)) &amp; IF(SEARCH("#",SUBSTITUTE(BM93,"/","#",2))-SEARCH("/*/",BM93)=2,"0"&amp;MID(BM93,SEARCH("/*/",BM93)+1,1),MID(BM93,SEARCH("/*/",BM93)+1,2))</f>
        <v>20230604</v>
      </c>
      <c r="BD93" s="52" t="str">
        <f t="shared" ref="BD93:BD94" si="564">CONCATENATE(TEXT(ROUNDDOWN(ABS(BF93),0),"0"),"° ",TEXT(ROUNDDOWN(ABS((BF93-ROUNDDOWN(BF93,0))*60),0),"00"),"' ",TEXT(TRUNC((ABS((BF93-ROUNDDOWN(BF93,0))*60)-ROUNDDOWN(ABS((BF93-ROUNDDOWN(BF93,0))*60),0))*60,2),"00.00"),"""",IF(BF93&lt;0," W"," E"))</f>
        <v>11° 06' 05.32" E</v>
      </c>
      <c r="BE93" s="52" t="str">
        <f t="shared" ref="BE93:BE94" si="565">CONCATENATE(TEXT(ROUNDDOWN(ABS(BG93),0),"00"),"° ",TEXT(ROUNDDOWN(ABS((BG93-ROUNDDOWN(BG93,0))*60),0),"00"),"' ",TEXT(TRUNC((ABS((BG93-ROUNDDOWN(BG93,0))*60)-ROUNDDOWN(ABS((BG93-ROUNDDOWN(BG93,0))*60),0))*60,2),"00.00"),"""",IF(BG93&lt;0," S"," N"))</f>
        <v>47° 27' 48.74" N</v>
      </c>
      <c r="BF93" s="69">
        <f t="shared" ref="BF93:BF94" si="566">IF(BB93="","",VALUE(MID(BB93,FIND("lon",BB93)+3,FIND("prec",BB93)-FIND("lon",BB93)-3  )))</f>
        <v>11.10148</v>
      </c>
      <c r="BG93" s="69">
        <f t="shared" ref="BG93:BG94" si="567">IF(BB93="","",VALUE(MID(BB93,FIND("lat",BB93)+3,FIND("lon",BB93)-FIND("lat",BB93)-3  )))</f>
        <v>47.463540000000002</v>
      </c>
      <c r="BH93" s="38">
        <f t="shared" ref="BH93:BH94" si="568">IF(BB93="","",VALUE(MID(BB93,FIND("prec",BB93)+4,FIND("elev",BB93)-FIND("prec",BB93)-6 )))</f>
        <v>3.9</v>
      </c>
      <c r="BI93" s="74">
        <f t="shared" ref="BI93:BI94" si="569">IF(BB93="","",VALUE(MID(BB93,FIND("elev",BB93)+4,FIND("m exp",BB93)-FIND("elev",BB93)-4 )))</f>
        <v>1318.1</v>
      </c>
      <c r="BJ93" s="49">
        <v>15</v>
      </c>
      <c r="BK93" s="39">
        <f t="shared" ref="BK93:BK94" si="570">IF(BB93="","",VALUE(MID(BB93,FIND("exp",BB93)+4,FIND("° inc",BB93)-FIND("exp",BB93)-4 )))</f>
        <v>144</v>
      </c>
      <c r="BL93" s="39">
        <f t="shared" ref="BL93:BL94" si="571">IF(BB93="","",VALUE(MID(BB93,FIND("inc",BB93)+5,2)) )</f>
        <v>43</v>
      </c>
      <c r="BM93" s="50" t="str">
        <f t="shared" ref="BM93:BM94" si="572">IF(BB93="","",TRIM(MID(BB93,FIND("date",BB93)+5,FIND("time",BB93)-FIND("date",BB93)-5)))</f>
        <v>6/4/23</v>
      </c>
      <c r="BN93" s="51" t="str">
        <f t="shared" ref="BN93:BN94" si="573">IF(BB93="","",TRIM(MID(BB93,FIND("time",BB93)+5,5)))</f>
        <v>12:05</v>
      </c>
    </row>
    <row r="94" spans="1:70" x14ac:dyDescent="0.35">
      <c r="A94" s="1" t="str">
        <f t="shared" si="474"/>
        <v>M</v>
      </c>
      <c r="B94" s="48">
        <v>35053</v>
      </c>
      <c r="C94" s="48"/>
      <c r="D94" s="48"/>
      <c r="E94" s="15">
        <v>1</v>
      </c>
      <c r="F94" s="15"/>
      <c r="G94" s="12" t="s">
        <v>69</v>
      </c>
      <c r="H94" s="9"/>
      <c r="I94" s="10" t="s">
        <v>982</v>
      </c>
      <c r="J94" s="12">
        <v>2</v>
      </c>
      <c r="K94" s="9">
        <v>-25</v>
      </c>
      <c r="L94" s="12" t="s">
        <v>70</v>
      </c>
      <c r="M94" s="12" t="s">
        <v>166</v>
      </c>
      <c r="N94" s="12" t="s">
        <v>63</v>
      </c>
      <c r="P94" s="12">
        <v>5</v>
      </c>
      <c r="Y94" s="14"/>
      <c r="Z94" s="14"/>
      <c r="AA94" s="9"/>
      <c r="AB94" s="9"/>
      <c r="AC94" s="9"/>
      <c r="AD94" s="9"/>
      <c r="AE94" s="9"/>
      <c r="AF94" s="6"/>
      <c r="AK94" s="13"/>
      <c r="AL94" s="13"/>
      <c r="AM94" s="13"/>
      <c r="AN94" s="13"/>
      <c r="AO94" s="13"/>
      <c r="AP94" s="13"/>
      <c r="AQ94" s="13"/>
      <c r="AR94" s="13"/>
      <c r="AS94" s="12"/>
      <c r="AU94" s="9"/>
      <c r="AV94" s="12"/>
      <c r="AW94" s="12">
        <v>999</v>
      </c>
      <c r="AX94" s="9">
        <v>25</v>
      </c>
      <c r="AY94" s="9">
        <v>10</v>
      </c>
      <c r="AZ94" s="9">
        <v>90</v>
      </c>
      <c r="BA94" s="12">
        <v>10</v>
      </c>
      <c r="BB94" s="53" t="s">
        <v>167</v>
      </c>
      <c r="BC94" s="37" t="str">
        <f t="shared" si="563"/>
        <v>20230604</v>
      </c>
      <c r="BD94" s="52" t="str">
        <f t="shared" si="564"/>
        <v>11° 06' 05.79" E</v>
      </c>
      <c r="BE94" s="52" t="str">
        <f t="shared" si="565"/>
        <v>47° 27' 49.42" N</v>
      </c>
      <c r="BF94" s="69">
        <f t="shared" si="566"/>
        <v>11.101610000000001</v>
      </c>
      <c r="BG94" s="69">
        <f t="shared" si="567"/>
        <v>47.463729999999998</v>
      </c>
      <c r="BH94" s="38">
        <f t="shared" si="568"/>
        <v>9.4</v>
      </c>
      <c r="BI94" s="74">
        <f t="shared" si="569"/>
        <v>1282.9000000000001</v>
      </c>
      <c r="BJ94" s="49">
        <v>15</v>
      </c>
      <c r="BK94" s="39">
        <f t="shared" si="570"/>
        <v>166</v>
      </c>
      <c r="BL94" s="39">
        <f t="shared" si="571"/>
        <v>52</v>
      </c>
      <c r="BM94" s="50" t="str">
        <f t="shared" si="572"/>
        <v>6/4/23</v>
      </c>
      <c r="BN94" s="51" t="str">
        <f t="shared" si="573"/>
        <v>12:12</v>
      </c>
      <c r="BO94" s="8" t="s">
        <v>254</v>
      </c>
    </row>
    <row r="95" spans="1:70" x14ac:dyDescent="0.35">
      <c r="A95" s="1" t="str">
        <f t="shared" si="474"/>
        <v/>
      </c>
      <c r="B95" s="47" t="s">
        <v>962</v>
      </c>
      <c r="C95" s="47"/>
      <c r="D95" s="47"/>
      <c r="E95" s="15"/>
      <c r="F95" s="15"/>
      <c r="G95" s="12"/>
      <c r="I95" s="10"/>
      <c r="J95" s="12"/>
      <c r="K95" s="9"/>
      <c r="L95" s="12"/>
      <c r="M95" s="12"/>
      <c r="N95" s="12"/>
      <c r="P95" s="12"/>
      <c r="Y95" s="14"/>
      <c r="Z95" s="14"/>
      <c r="AA95" s="9"/>
      <c r="AB95" s="9"/>
      <c r="AC95" s="9"/>
      <c r="AD95" s="9"/>
      <c r="AE95" s="9"/>
      <c r="AF95" s="6"/>
      <c r="AK95" s="13"/>
      <c r="AL95" s="13"/>
      <c r="AM95" s="13"/>
      <c r="AN95" s="13"/>
      <c r="AO95" s="13"/>
      <c r="AP95" s="13"/>
      <c r="AQ95" s="13"/>
      <c r="AR95" s="13"/>
      <c r="AS95" s="9"/>
      <c r="AU95" s="9"/>
      <c r="AV95" s="12"/>
      <c r="AW95" s="12"/>
      <c r="AX95" s="9"/>
      <c r="AY95" s="9"/>
      <c r="AZ95" s="9"/>
      <c r="BA95" s="12"/>
      <c r="BC95" s="32"/>
      <c r="BD95" s="32"/>
      <c r="BE95" s="33"/>
      <c r="BF95" s="71"/>
      <c r="BJ95" s="34"/>
      <c r="BK95" s="8"/>
      <c r="BL95" s="8"/>
      <c r="BQ95"/>
      <c r="BR95"/>
    </row>
    <row r="96" spans="1:70" x14ac:dyDescent="0.35">
      <c r="A96" s="1" t="str">
        <f t="shared" si="474"/>
        <v/>
      </c>
      <c r="B96" s="48"/>
      <c r="C96" s="48"/>
      <c r="D96" s="48"/>
      <c r="E96" s="15">
        <v>0</v>
      </c>
      <c r="F96" s="15"/>
      <c r="G96" s="12" t="s">
        <v>143</v>
      </c>
      <c r="H96" s="9"/>
      <c r="I96" s="10" t="s">
        <v>982</v>
      </c>
      <c r="J96" s="12">
        <v>0</v>
      </c>
      <c r="K96" s="9">
        <v>-10</v>
      </c>
      <c r="L96" s="12" t="s">
        <v>64</v>
      </c>
      <c r="M96" s="12"/>
      <c r="N96" s="12"/>
      <c r="P96" s="12"/>
      <c r="Y96" s="14"/>
      <c r="Z96" s="14"/>
      <c r="AA96" s="9"/>
      <c r="AB96" s="9"/>
      <c r="AC96" s="9"/>
      <c r="AD96" s="9"/>
      <c r="AE96" s="9"/>
      <c r="AF96" s="6"/>
      <c r="AK96" s="13"/>
      <c r="AL96" s="13"/>
      <c r="AM96" s="13"/>
      <c r="AN96" s="13"/>
      <c r="AO96" s="13"/>
      <c r="AP96" s="13"/>
      <c r="AQ96" s="13"/>
      <c r="AR96" s="13"/>
      <c r="AS96" s="12"/>
      <c r="AU96" s="9"/>
      <c r="AV96" s="12"/>
      <c r="AW96" s="12">
        <v>999</v>
      </c>
      <c r="AX96" s="9">
        <v>5</v>
      </c>
      <c r="AY96" s="9">
        <v>5</v>
      </c>
      <c r="AZ96" s="9">
        <v>95</v>
      </c>
      <c r="BA96" s="12">
        <v>7</v>
      </c>
      <c r="BB96" s="53" t="s">
        <v>168</v>
      </c>
      <c r="BC96" s="37" t="str">
        <f t="shared" ref="BC96" si="574">"20"&amp;MID(BM96,SEARCH("#",SUBSTITUTE(BM96,"/","#",2))+1,2) &amp; IF(SEARCH("/",BM96)=2,"0"&amp;MID(BM96,1,1),MID(BM96,1,2)) &amp; IF(SEARCH("#",SUBSTITUTE(BM96,"/","#",2))-SEARCH("/*/",BM96)=2,"0"&amp;MID(BM96,SEARCH("/*/",BM96)+1,1),MID(BM96,SEARCH("/*/",BM96)+1,2))</f>
        <v>20230604</v>
      </c>
      <c r="BD96" s="52" t="str">
        <f t="shared" ref="BD96" si="575">CONCATENATE(TEXT(ROUNDDOWN(ABS(BF96),0),"0"),"° ",TEXT(ROUNDDOWN(ABS((BF96-ROUNDDOWN(BF96,0))*60),0),"00"),"' ",TEXT(TRUNC((ABS((BF96-ROUNDDOWN(BF96,0))*60)-ROUNDDOWN(ABS((BF96-ROUNDDOWN(BF96,0))*60),0))*60,2),"00.00"),"""",IF(BF96&lt;0," W"," E"))</f>
        <v>11° 06' 08.81" E</v>
      </c>
      <c r="BE96" s="52" t="str">
        <f t="shared" ref="BE96" si="576">CONCATENATE(TEXT(ROUNDDOWN(ABS(BG96),0),"00"),"° ",TEXT(ROUNDDOWN(ABS((BG96-ROUNDDOWN(BG96,0))*60),0),"00"),"' ",TEXT(TRUNC((ABS((BG96-ROUNDDOWN(BG96,0))*60)-ROUNDDOWN(ABS((BG96-ROUNDDOWN(BG96,0))*60),0))*60,2),"00.00"),"""",IF(BG96&lt;0," S"," N"))</f>
        <v>47° 27' 51.15" N</v>
      </c>
      <c r="BF96" s="69">
        <f t="shared" ref="BF96" si="577">IF(BB96="","",VALUE(MID(BB96,FIND("lon",BB96)+3,FIND("prec",BB96)-FIND("lon",BB96)-3  )))</f>
        <v>11.102449999999999</v>
      </c>
      <c r="BG96" s="69">
        <f t="shared" ref="BG96" si="578">IF(BB96="","",VALUE(MID(BB96,FIND("lat",BB96)+3,FIND("lon",BB96)-FIND("lat",BB96)-3  )))</f>
        <v>47.464210000000001</v>
      </c>
      <c r="BH96" s="38">
        <f t="shared" ref="BH96" si="579">IF(BB96="","",VALUE(MID(BB96,FIND("prec",BB96)+4,FIND("elev",BB96)-FIND("prec",BB96)-6 )))</f>
        <v>5.4</v>
      </c>
      <c r="BI96" s="74">
        <f t="shared" ref="BI96" si="580">IF(BB96="","",VALUE(MID(BB96,FIND("elev",BB96)+4,FIND("m exp",BB96)-FIND("elev",BB96)-4 )))</f>
        <v>1300</v>
      </c>
      <c r="BJ96" s="49">
        <v>15</v>
      </c>
      <c r="BK96" s="39">
        <f t="shared" ref="BK96" si="581">IF(BB96="","",VALUE(MID(BB96,FIND("exp",BB96)+4,FIND("° inc",BB96)-FIND("exp",BB96)-4 )))</f>
        <v>88</v>
      </c>
      <c r="BL96" s="39">
        <f t="shared" ref="BL96" si="582">IF(BB96="","",VALUE(MID(BB96,FIND("inc",BB96)+5,2)) )</f>
        <v>51</v>
      </c>
      <c r="BM96" s="50" t="str">
        <f t="shared" ref="BM96" si="583">IF(BB96="","",TRIM(MID(BB96,FIND("date",BB96)+5,FIND("time",BB96)-FIND("date",BB96)-5)))</f>
        <v>6/4/23</v>
      </c>
      <c r="BN96" s="51" t="str">
        <f t="shared" ref="BN96" si="584">IF(BB96="","",TRIM(MID(BB96,FIND("time",BB96)+5,5)))</f>
        <v>12:42</v>
      </c>
    </row>
    <row r="97" spans="1:70" x14ac:dyDescent="0.35">
      <c r="A97" s="1" t="str">
        <f t="shared" si="474"/>
        <v>M</v>
      </c>
      <c r="B97" s="48">
        <v>35054</v>
      </c>
      <c r="C97" s="48"/>
      <c r="D97" s="48"/>
      <c r="E97" s="15">
        <v>3</v>
      </c>
      <c r="F97" s="15"/>
      <c r="G97" s="12" t="s">
        <v>169</v>
      </c>
      <c r="H97" s="9"/>
      <c r="I97" s="10" t="s">
        <v>982</v>
      </c>
      <c r="J97" s="12">
        <v>0</v>
      </c>
      <c r="K97" s="9">
        <v>-10</v>
      </c>
      <c r="L97" s="12" t="s">
        <v>64</v>
      </c>
      <c r="M97" s="12"/>
      <c r="N97" s="12"/>
      <c r="P97" s="12"/>
      <c r="Y97" s="14"/>
      <c r="Z97" s="14"/>
      <c r="AA97" s="9"/>
      <c r="AB97" s="9"/>
      <c r="AC97" s="9"/>
      <c r="AD97" s="9"/>
      <c r="AE97" s="9"/>
      <c r="AF97" s="6"/>
      <c r="AK97" s="13"/>
      <c r="AL97" s="13"/>
      <c r="AM97" s="13"/>
      <c r="AN97" s="13"/>
      <c r="AO97" s="13"/>
      <c r="AP97" s="13"/>
      <c r="AQ97" s="13"/>
      <c r="AR97" s="13"/>
      <c r="AS97" s="12" t="s">
        <v>170</v>
      </c>
      <c r="AU97" s="9"/>
      <c r="AV97" s="12"/>
      <c r="AW97" s="12">
        <v>999</v>
      </c>
      <c r="AX97" s="9">
        <v>5</v>
      </c>
      <c r="AY97" s="9">
        <v>5</v>
      </c>
      <c r="AZ97" s="9">
        <v>95</v>
      </c>
      <c r="BA97" s="12">
        <v>7</v>
      </c>
      <c r="BB97" s="53" t="s">
        <v>168</v>
      </c>
      <c r="BC97" s="37" t="str">
        <f t="shared" ref="BC97:BC98" si="585">"20"&amp;MID(BM97,SEARCH("#",SUBSTITUTE(BM97,"/","#",2))+1,2) &amp; IF(SEARCH("/",BM97)=2,"0"&amp;MID(BM97,1,1),MID(BM97,1,2)) &amp; IF(SEARCH("#",SUBSTITUTE(BM97,"/","#",2))-SEARCH("/*/",BM97)=2,"0"&amp;MID(BM97,SEARCH("/*/",BM97)+1,1),MID(BM97,SEARCH("/*/",BM97)+1,2))</f>
        <v>20230604</v>
      </c>
      <c r="BD97" s="52" t="str">
        <f t="shared" ref="BD97:BD98" si="586">CONCATENATE(TEXT(ROUNDDOWN(ABS(BF97),0),"0"),"° ",TEXT(ROUNDDOWN(ABS((BF97-ROUNDDOWN(BF97,0))*60),0),"00"),"' ",TEXT(TRUNC((ABS((BF97-ROUNDDOWN(BF97,0))*60)-ROUNDDOWN(ABS((BF97-ROUNDDOWN(BF97,0))*60),0))*60,2),"00.00"),"""",IF(BF97&lt;0," W"," E"))</f>
        <v>11° 06' 08.81" E</v>
      </c>
      <c r="BE97" s="52" t="str">
        <f t="shared" ref="BE97:BE98" si="587">CONCATENATE(TEXT(ROUNDDOWN(ABS(BG97),0),"00"),"° ",TEXT(ROUNDDOWN(ABS((BG97-ROUNDDOWN(BG97,0))*60),0),"00"),"' ",TEXT(TRUNC((ABS((BG97-ROUNDDOWN(BG97,0))*60)-ROUNDDOWN(ABS((BG97-ROUNDDOWN(BG97,0))*60),0))*60,2),"00.00"),"""",IF(BG97&lt;0," S"," N"))</f>
        <v>47° 27' 51.15" N</v>
      </c>
      <c r="BF97" s="69">
        <f t="shared" ref="BF97:BF98" si="588">IF(BB97="","",VALUE(MID(BB97,FIND("lon",BB97)+3,FIND("prec",BB97)-FIND("lon",BB97)-3  )))</f>
        <v>11.102449999999999</v>
      </c>
      <c r="BG97" s="69">
        <f t="shared" ref="BG97:BG98" si="589">IF(BB97="","",VALUE(MID(BB97,FIND("lat",BB97)+3,FIND("lon",BB97)-FIND("lat",BB97)-3  )))</f>
        <v>47.464210000000001</v>
      </c>
      <c r="BH97" s="38">
        <f t="shared" ref="BH97:BH98" si="590">IF(BB97="","",VALUE(MID(BB97,FIND("prec",BB97)+4,FIND("elev",BB97)-FIND("prec",BB97)-6 )))</f>
        <v>5.4</v>
      </c>
      <c r="BI97" s="74">
        <f t="shared" ref="BI97:BI98" si="591">IF(BB97="","",VALUE(MID(BB97,FIND("elev",BB97)+4,FIND("m exp",BB97)-FIND("elev",BB97)-4 )))</f>
        <v>1300</v>
      </c>
      <c r="BJ97" s="49">
        <v>15</v>
      </c>
      <c r="BK97" s="39">
        <f t="shared" ref="BK97:BK98" si="592">IF(BB97="","",VALUE(MID(BB97,FIND("exp",BB97)+4,FIND("° inc",BB97)-FIND("exp",BB97)-4 )))</f>
        <v>88</v>
      </c>
      <c r="BL97" s="39">
        <f t="shared" ref="BL97:BL98" si="593">IF(BB97="","",VALUE(MID(BB97,FIND("inc",BB97)+5,2)) )</f>
        <v>51</v>
      </c>
      <c r="BM97" s="50" t="str">
        <f t="shared" ref="BM97:BM98" si="594">IF(BB97="","",TRIM(MID(BB97,FIND("date",BB97)+5,FIND("time",BB97)-FIND("date",BB97)-5)))</f>
        <v>6/4/23</v>
      </c>
      <c r="BN97" s="51" t="str">
        <f t="shared" ref="BN97:BN98" si="595">IF(BB97="","",TRIM(MID(BB97,FIND("time",BB97)+5,5)))</f>
        <v>12:42</v>
      </c>
      <c r="BO97" s="8" t="s">
        <v>257</v>
      </c>
    </row>
    <row r="98" spans="1:70" x14ac:dyDescent="0.35">
      <c r="A98" s="1" t="str">
        <f t="shared" si="474"/>
        <v/>
      </c>
      <c r="B98" s="47"/>
      <c r="C98" s="47"/>
      <c r="D98" s="47"/>
      <c r="E98" s="15" t="s">
        <v>153</v>
      </c>
      <c r="F98" s="15"/>
      <c r="G98" s="12" t="s">
        <v>171</v>
      </c>
      <c r="I98" s="10"/>
      <c r="J98" s="12"/>
      <c r="K98" s="9"/>
      <c r="L98" s="12"/>
      <c r="M98" s="12"/>
      <c r="N98" s="12"/>
      <c r="P98" s="12"/>
      <c r="Y98" s="14"/>
      <c r="Z98" s="14"/>
      <c r="AA98" s="9"/>
      <c r="AB98" s="9"/>
      <c r="AC98" s="9"/>
      <c r="AD98" s="9"/>
      <c r="AE98" s="9"/>
      <c r="AF98" s="6"/>
      <c r="AK98" s="13"/>
      <c r="AL98" s="13"/>
      <c r="AM98" s="13"/>
      <c r="AN98" s="13"/>
      <c r="AO98" s="13"/>
      <c r="AP98" s="13"/>
      <c r="AQ98" s="13"/>
      <c r="AR98" s="13"/>
      <c r="AS98" s="9" t="s">
        <v>172</v>
      </c>
      <c r="AU98" s="9"/>
      <c r="AV98" s="12"/>
      <c r="AW98" s="12"/>
      <c r="AX98" s="9"/>
      <c r="AY98" s="9"/>
      <c r="AZ98" s="9"/>
      <c r="BA98" s="12"/>
      <c r="BB98" s="53" t="s">
        <v>173</v>
      </c>
      <c r="BC98" s="37" t="str">
        <f t="shared" si="585"/>
        <v>20230604</v>
      </c>
      <c r="BD98" s="52" t="str">
        <f t="shared" si="586"/>
        <v>11° 06' 08.81" E</v>
      </c>
      <c r="BE98" s="52" t="str">
        <f t="shared" si="587"/>
        <v>47° 27' 51.15" N</v>
      </c>
      <c r="BF98" s="69">
        <f t="shared" si="588"/>
        <v>11.102449999999999</v>
      </c>
      <c r="BG98" s="69">
        <f t="shared" si="589"/>
        <v>47.464210000000001</v>
      </c>
      <c r="BH98" s="38">
        <f t="shared" si="590"/>
        <v>5.4</v>
      </c>
      <c r="BI98" s="74">
        <f t="shared" si="591"/>
        <v>1300</v>
      </c>
      <c r="BJ98" s="49">
        <v>15</v>
      </c>
      <c r="BK98" s="39">
        <f t="shared" si="592"/>
        <v>88</v>
      </c>
      <c r="BL98" s="39">
        <f t="shared" si="593"/>
        <v>51</v>
      </c>
      <c r="BM98" s="50" t="str">
        <f t="shared" si="594"/>
        <v>6/4/23</v>
      </c>
      <c r="BN98" s="51" t="str">
        <f t="shared" si="595"/>
        <v>12:20</v>
      </c>
      <c r="BQ98"/>
      <c r="BR98"/>
    </row>
    <row r="99" spans="1:70" x14ac:dyDescent="0.35">
      <c r="A99" s="1" t="str">
        <f t="shared" si="474"/>
        <v/>
      </c>
      <c r="B99" s="47"/>
      <c r="C99" s="47"/>
      <c r="D99" s="47"/>
      <c r="E99" s="15" t="s">
        <v>153</v>
      </c>
      <c r="F99" s="15"/>
      <c r="G99" s="12" t="s">
        <v>174</v>
      </c>
      <c r="I99" s="10"/>
      <c r="J99" s="12"/>
      <c r="K99" s="9"/>
      <c r="L99" s="12"/>
      <c r="M99" s="12"/>
      <c r="N99" s="12"/>
      <c r="P99" s="12"/>
      <c r="Y99" s="14"/>
      <c r="Z99" s="14"/>
      <c r="AA99" s="9"/>
      <c r="AB99" s="9"/>
      <c r="AC99" s="9"/>
      <c r="AD99" s="9"/>
      <c r="AE99" s="9"/>
      <c r="AF99" s="6"/>
      <c r="AK99" s="13"/>
      <c r="AL99" s="13"/>
      <c r="AM99" s="13"/>
      <c r="AN99" s="13"/>
      <c r="AO99" s="13"/>
      <c r="AP99" s="13"/>
      <c r="AQ99" s="13"/>
      <c r="AR99" s="13"/>
      <c r="AS99" s="9" t="s">
        <v>175</v>
      </c>
      <c r="AU99" s="9"/>
      <c r="AV99" s="12"/>
      <c r="AW99" s="12"/>
      <c r="AX99" s="9"/>
      <c r="AY99" s="9"/>
      <c r="AZ99" s="9"/>
      <c r="BA99" s="12"/>
      <c r="BB99" s="53" t="s">
        <v>176</v>
      </c>
      <c r="BC99" s="37" t="str">
        <f t="shared" ref="BC99" si="596">"20"&amp;MID(BM99,SEARCH("#",SUBSTITUTE(BM99,"/","#",2))+1,2) &amp; IF(SEARCH("/",BM99)=2,"0"&amp;MID(BM99,1,1),MID(BM99,1,2)) &amp; IF(SEARCH("#",SUBSTITUTE(BM99,"/","#",2))-SEARCH("/*/",BM99)=2,"0"&amp;MID(BM99,SEARCH("/*/",BM99)+1,1),MID(BM99,SEARCH("/*/",BM99)+1,2))</f>
        <v>20230604</v>
      </c>
      <c r="BD99" s="52" t="str">
        <f t="shared" ref="BD99" si="597">CONCATENATE(TEXT(ROUNDDOWN(ABS(BF99),0),"0"),"° ",TEXT(ROUNDDOWN(ABS((BF99-ROUNDDOWN(BF99,0))*60),0),"00"),"' ",TEXT(TRUNC((ABS((BF99-ROUNDDOWN(BF99,0))*60)-ROUNDDOWN(ABS((BF99-ROUNDDOWN(BF99,0))*60),0))*60,2),"00.00"),"""",IF(BF99&lt;0," W"," E"))</f>
        <v>11° 06' 09.93" E</v>
      </c>
      <c r="BE99" s="52" t="str">
        <f t="shared" ref="BE99" si="598">CONCATENATE(TEXT(ROUNDDOWN(ABS(BG99),0),"00"),"° ",TEXT(ROUNDDOWN(ABS((BG99-ROUNDDOWN(BG99,0))*60),0),"00"),"' ",TEXT(TRUNC((ABS((BG99-ROUNDDOWN(BG99,0))*60)-ROUNDDOWN(ABS((BG99-ROUNDDOWN(BG99,0))*60),0))*60,2),"00.00"),"""",IF(BG99&lt;0," S"," N"))</f>
        <v>47° 27' 50.68" N</v>
      </c>
      <c r="BF99" s="69">
        <f t="shared" ref="BF99" si="599">IF(BB99="","",VALUE(MID(BB99,FIND("lon",BB99)+3,FIND("prec",BB99)-FIND("lon",BB99)-3  )))</f>
        <v>11.10276</v>
      </c>
      <c r="BG99" s="69">
        <f t="shared" ref="BG99" si="600">IF(BB99="","",VALUE(MID(BB99,FIND("lat",BB99)+3,FIND("lon",BB99)-FIND("lat",BB99)-3  )))</f>
        <v>47.464080000000003</v>
      </c>
      <c r="BH99" s="38">
        <f t="shared" ref="BH99" si="601">IF(BB99="","",VALUE(MID(BB99,FIND("prec",BB99)+4,FIND("elev",BB99)-FIND("prec",BB99)-6 )))</f>
        <v>6.7</v>
      </c>
      <c r="BI99" s="74">
        <f t="shared" ref="BI99" si="602">IF(BB99="","",VALUE(MID(BB99,FIND("elev",BB99)+4,FIND("m exp",BB99)-FIND("elev",BB99)-4 )))</f>
        <v>1283.7</v>
      </c>
      <c r="BJ99" s="49">
        <v>15</v>
      </c>
      <c r="BK99" s="39">
        <f t="shared" ref="BK99" si="603">IF(BB99="","",VALUE(MID(BB99,FIND("exp",BB99)+4,FIND("° inc",BB99)-FIND("exp",BB99)-4 )))</f>
        <v>100</v>
      </c>
      <c r="BL99" s="39">
        <f t="shared" ref="BL99" si="604">IF(BB99="","",VALUE(MID(BB99,FIND("inc",BB99)+5,2)) )</f>
        <v>47</v>
      </c>
      <c r="BM99" s="50" t="str">
        <f t="shared" ref="BM99" si="605">IF(BB99="","",TRIM(MID(BB99,FIND("date",BB99)+5,FIND("time",BB99)-FIND("date",BB99)-5)))</f>
        <v>6/4/23</v>
      </c>
      <c r="BN99" s="51" t="str">
        <f t="shared" ref="BN99" si="606">IF(BB99="","",TRIM(MID(BB99,FIND("time",BB99)+5,5)))</f>
        <v>13:01</v>
      </c>
      <c r="BQ99"/>
      <c r="BR99"/>
    </row>
    <row r="100" spans="1:70" x14ac:dyDescent="0.35">
      <c r="A100" s="1" t="str">
        <f t="shared" si="474"/>
        <v/>
      </c>
      <c r="B100" s="47" t="s">
        <v>963</v>
      </c>
      <c r="C100" s="47"/>
      <c r="D100" s="47"/>
      <c r="E100" s="15"/>
      <c r="F100" s="15"/>
      <c r="G100" s="12"/>
      <c r="I100" s="10"/>
      <c r="J100" s="12"/>
      <c r="K100" s="9"/>
      <c r="L100" s="12"/>
      <c r="M100" s="12"/>
      <c r="N100" s="12"/>
      <c r="P100" s="12"/>
      <c r="Y100" s="14"/>
      <c r="Z100" s="14"/>
      <c r="AA100" s="9"/>
      <c r="AB100" s="9"/>
      <c r="AC100" s="9"/>
      <c r="AD100" s="9"/>
      <c r="AE100" s="9"/>
      <c r="AF100" s="6"/>
      <c r="AK100" s="13"/>
      <c r="AL100" s="13"/>
      <c r="AM100" s="13"/>
      <c r="AN100" s="13"/>
      <c r="AO100" s="13"/>
      <c r="AP100" s="13"/>
      <c r="AQ100" s="13"/>
      <c r="AR100" s="13"/>
      <c r="AS100" s="9"/>
      <c r="AU100" s="9"/>
      <c r="AV100" s="12"/>
      <c r="AW100" s="12"/>
      <c r="AX100" s="9"/>
      <c r="AY100" s="9"/>
      <c r="AZ100" s="9"/>
      <c r="BA100" s="12"/>
      <c r="BC100" s="32"/>
      <c r="BD100" s="32"/>
      <c r="BE100" s="33"/>
      <c r="BF100" s="71"/>
      <c r="BJ100" s="34"/>
      <c r="BK100" s="8"/>
      <c r="BL100" s="8"/>
      <c r="BQ100"/>
      <c r="BR100"/>
    </row>
    <row r="101" spans="1:70" x14ac:dyDescent="0.35">
      <c r="A101" s="1" t="str">
        <f t="shared" si="474"/>
        <v/>
      </c>
      <c r="B101" s="48"/>
      <c r="C101" s="48"/>
      <c r="D101" s="48"/>
      <c r="E101" s="15">
        <v>0</v>
      </c>
      <c r="F101" s="15"/>
      <c r="G101" s="12" t="s">
        <v>143</v>
      </c>
      <c r="H101" s="9"/>
      <c r="I101" s="10" t="s">
        <v>982</v>
      </c>
      <c r="J101" s="12">
        <v>0</v>
      </c>
      <c r="K101" s="9">
        <v>-10</v>
      </c>
      <c r="L101" s="12" t="s">
        <v>64</v>
      </c>
      <c r="M101" s="12"/>
      <c r="N101" s="12"/>
      <c r="P101" s="12"/>
      <c r="Y101" s="14"/>
      <c r="Z101" s="14"/>
      <c r="AA101" s="9"/>
      <c r="AB101" s="9"/>
      <c r="AC101" s="9"/>
      <c r="AD101" s="9"/>
      <c r="AE101" s="9"/>
      <c r="AF101" s="6"/>
      <c r="AK101" s="13"/>
      <c r="AL101" s="13"/>
      <c r="AM101" s="13"/>
      <c r="AN101" s="13"/>
      <c r="AO101" s="13"/>
      <c r="AP101" s="13"/>
      <c r="AQ101" s="13"/>
      <c r="AR101" s="13"/>
      <c r="AS101" s="12"/>
      <c r="AU101" s="9"/>
      <c r="AV101" s="12"/>
      <c r="AW101" s="12">
        <v>999</v>
      </c>
      <c r="AX101" s="9">
        <v>5</v>
      </c>
      <c r="AY101" s="9">
        <v>5</v>
      </c>
      <c r="AZ101" s="9">
        <v>95</v>
      </c>
      <c r="BA101" s="12">
        <v>7</v>
      </c>
      <c r="BB101" s="53" t="s">
        <v>177</v>
      </c>
      <c r="BC101" s="37" t="str">
        <f t="shared" ref="BC101:BC102" si="607">"20"&amp;MID(BM101,SEARCH("#",SUBSTITUTE(BM101,"/","#",2))+1,2) &amp; IF(SEARCH("/",BM101)=2,"0"&amp;MID(BM101,1,1),MID(BM101,1,2)) &amp; IF(SEARCH("#",SUBSTITUTE(BM101,"/","#",2))-SEARCH("/*/",BM101)=2,"0"&amp;MID(BM101,SEARCH("/*/",BM101)+1,1),MID(BM101,SEARCH("/*/",BM101)+1,2))</f>
        <v>20230604</v>
      </c>
      <c r="BD101" s="52" t="str">
        <f t="shared" ref="BD101:BD102" si="608">CONCATENATE(TEXT(ROUNDDOWN(ABS(BF101),0),"0"),"° ",TEXT(ROUNDDOWN(ABS((BF101-ROUNDDOWN(BF101,0))*60),0),"00"),"' ",TEXT(TRUNC((ABS((BF101-ROUNDDOWN(BF101,0))*60)-ROUNDDOWN(ABS((BF101-ROUNDDOWN(BF101,0))*60),0))*60,2),"00.00"),"""",IF(BF101&lt;0," W"," E"))</f>
        <v>11° 06' 20.48" E</v>
      </c>
      <c r="BE101" s="52" t="str">
        <f t="shared" ref="BE101:BE102" si="609">CONCATENATE(TEXT(ROUNDDOWN(ABS(BG101),0),"00"),"° ",TEXT(ROUNDDOWN(ABS((BG101-ROUNDDOWN(BG101,0))*60),0),"00"),"' ",TEXT(TRUNC((ABS((BG101-ROUNDDOWN(BG101,0))*60)-ROUNDDOWN(ABS((BG101-ROUNDDOWN(BG101,0))*60),0))*60,2),"00.00"),"""",IF(BG101&lt;0," S"," N"))</f>
        <v>47° 27' 45.89" N</v>
      </c>
      <c r="BF101" s="69">
        <f t="shared" ref="BF101:BF102" si="610">IF(BB101="","",VALUE(MID(BB101,FIND("lon",BB101)+3,FIND("prec",BB101)-FIND("lon",BB101)-3  )))</f>
        <v>11.105689999999999</v>
      </c>
      <c r="BG101" s="69">
        <f t="shared" ref="BG101:BG102" si="611">IF(BB101="","",VALUE(MID(BB101,FIND("lat",BB101)+3,FIND("lon",BB101)-FIND("lat",BB101)-3  )))</f>
        <v>47.46275</v>
      </c>
      <c r="BH101" s="38">
        <f t="shared" ref="BH101:BH102" si="612">IF(BB101="","",VALUE(MID(BB101,FIND("prec",BB101)+4,FIND("elev",BB101)-FIND("prec",BB101)-6 )))</f>
        <v>4.3</v>
      </c>
      <c r="BI101" s="74">
        <f t="shared" ref="BI101:BI102" si="613">IF(BB101="","",VALUE(MID(BB101,FIND("elev",BB101)+4,FIND("m exp",BB101)-FIND("elev",BB101)-4 )))</f>
        <v>1191</v>
      </c>
      <c r="BJ101" s="49">
        <v>15</v>
      </c>
      <c r="BK101" s="39">
        <f t="shared" ref="BK101:BK102" si="614">IF(BB101="","",VALUE(MID(BB101,FIND("exp",BB101)+4,FIND("° inc",BB101)-FIND("exp",BB101)-4 )))</f>
        <v>129</v>
      </c>
      <c r="BL101" s="39">
        <f t="shared" ref="BL101:BL102" si="615">IF(BB101="","",VALUE(MID(BB101,FIND("inc",BB101)+5,2)) )</f>
        <v>33</v>
      </c>
      <c r="BM101" s="50" t="str">
        <f t="shared" ref="BM101:BM102" si="616">IF(BB101="","",TRIM(MID(BB101,FIND("date",BB101)+5,FIND("time",BB101)-FIND("date",BB101)-5)))</f>
        <v>6/4/23</v>
      </c>
      <c r="BN101" s="51" t="str">
        <f t="shared" ref="BN101:BN102" si="617">IF(BB101="","",TRIM(MID(BB101,FIND("time",BB101)+5,5)))</f>
        <v>13:34</v>
      </c>
    </row>
    <row r="102" spans="1:70" x14ac:dyDescent="0.35">
      <c r="A102" s="1" t="str">
        <f t="shared" si="474"/>
        <v/>
      </c>
      <c r="B102" s="47"/>
      <c r="C102" s="47"/>
      <c r="D102" s="47"/>
      <c r="E102" s="15" t="s">
        <v>153</v>
      </c>
      <c r="F102" s="15"/>
      <c r="G102" s="12" t="s">
        <v>178</v>
      </c>
      <c r="I102" s="10"/>
      <c r="J102" s="12"/>
      <c r="K102" s="9"/>
      <c r="L102" s="12"/>
      <c r="M102" s="12"/>
      <c r="N102" s="12"/>
      <c r="P102" s="12"/>
      <c r="Y102" s="14"/>
      <c r="Z102" s="14"/>
      <c r="AA102" s="9"/>
      <c r="AB102" s="9"/>
      <c r="AC102" s="9"/>
      <c r="AD102" s="9"/>
      <c r="AE102" s="9"/>
      <c r="AF102" s="6"/>
      <c r="AK102" s="13"/>
      <c r="AL102" s="13"/>
      <c r="AM102" s="13"/>
      <c r="AN102" s="13"/>
      <c r="AO102" s="13"/>
      <c r="AP102" s="13"/>
      <c r="AQ102" s="13"/>
      <c r="AR102" s="13"/>
      <c r="AS102" s="9" t="s">
        <v>181</v>
      </c>
      <c r="AU102" s="9"/>
      <c r="AV102" s="12"/>
      <c r="AW102" s="12"/>
      <c r="AX102" s="9"/>
      <c r="AY102" s="9"/>
      <c r="AZ102" s="9"/>
      <c r="BA102" s="12"/>
      <c r="BB102" s="53" t="s">
        <v>179</v>
      </c>
      <c r="BC102" s="37" t="str">
        <f t="shared" si="607"/>
        <v>20230604</v>
      </c>
      <c r="BD102" s="52" t="str">
        <f t="shared" si="608"/>
        <v>11° 06' 13.46" E</v>
      </c>
      <c r="BE102" s="52" t="str">
        <f t="shared" si="609"/>
        <v>47° 27' 45.36" N</v>
      </c>
      <c r="BF102" s="69">
        <f t="shared" si="610"/>
        <v>11.10374</v>
      </c>
      <c r="BG102" s="69">
        <f t="shared" si="611"/>
        <v>47.462600000000002</v>
      </c>
      <c r="BH102" s="38">
        <f t="shared" si="612"/>
        <v>5.6</v>
      </c>
      <c r="BI102" s="74">
        <f t="shared" si="613"/>
        <v>1244.4000000000001</v>
      </c>
      <c r="BJ102" s="49">
        <v>15</v>
      </c>
      <c r="BK102" s="39">
        <f t="shared" si="614"/>
        <v>130</v>
      </c>
      <c r="BL102" s="39">
        <f t="shared" si="615"/>
        <v>40</v>
      </c>
      <c r="BM102" s="50" t="str">
        <f t="shared" si="616"/>
        <v>6/4/23</v>
      </c>
      <c r="BN102" s="51" t="str">
        <f t="shared" si="617"/>
        <v>14:16</v>
      </c>
      <c r="BQ102"/>
      <c r="BR102"/>
    </row>
    <row r="103" spans="1:70" x14ac:dyDescent="0.35">
      <c r="A103" s="1" t="str">
        <f t="shared" si="474"/>
        <v/>
      </c>
      <c r="B103" s="47"/>
      <c r="C103" s="47"/>
      <c r="D103" s="47"/>
      <c r="E103" s="15" t="s">
        <v>153</v>
      </c>
      <c r="F103" s="15"/>
      <c r="G103" s="12" t="s">
        <v>180</v>
      </c>
      <c r="I103" s="10"/>
      <c r="J103" s="12"/>
      <c r="K103" s="9"/>
      <c r="L103" s="12"/>
      <c r="M103" s="12"/>
      <c r="N103" s="12"/>
      <c r="P103" s="12"/>
      <c r="Y103" s="14"/>
      <c r="Z103" s="14"/>
      <c r="AA103" s="9"/>
      <c r="AB103" s="9"/>
      <c r="AC103" s="9"/>
      <c r="AD103" s="9"/>
      <c r="AE103" s="9"/>
      <c r="AF103" s="6"/>
      <c r="AK103" s="13"/>
      <c r="AL103" s="13"/>
      <c r="AM103" s="13"/>
      <c r="AN103" s="13"/>
      <c r="AO103" s="13"/>
      <c r="AP103" s="13"/>
      <c r="AQ103" s="13"/>
      <c r="AR103" s="13"/>
      <c r="AS103" s="9" t="s">
        <v>182</v>
      </c>
      <c r="AU103" s="9"/>
      <c r="AV103" s="12"/>
      <c r="AW103" s="12"/>
      <c r="AX103" s="9"/>
      <c r="AY103" s="9"/>
      <c r="AZ103" s="9"/>
      <c r="BA103" s="12"/>
      <c r="BB103" s="53" t="s">
        <v>183</v>
      </c>
      <c r="BC103" s="37" t="str">
        <f t="shared" ref="BC103" si="618">"20"&amp;MID(BM103,SEARCH("#",SUBSTITUTE(BM103,"/","#",2))+1,2) &amp; IF(SEARCH("/",BM103)=2,"0"&amp;MID(BM103,1,1),MID(BM103,1,2)) &amp; IF(SEARCH("#",SUBSTITUTE(BM103,"/","#",2))-SEARCH("/*/",BM103)=2,"0"&amp;MID(BM103,SEARCH("/*/",BM103)+1,1),MID(BM103,SEARCH("/*/",BM103)+1,2))</f>
        <v>20230604</v>
      </c>
      <c r="BD103" s="52" t="str">
        <f t="shared" ref="BD103" si="619">CONCATENATE(TEXT(ROUNDDOWN(ABS(BF103),0),"0"),"° ",TEXT(ROUNDDOWN(ABS((BF103-ROUNDDOWN(BF103,0))*60),0),"00"),"' ",TEXT(TRUNC((ABS((BF103-ROUNDDOWN(BF103,0))*60)-ROUNDDOWN(ABS((BF103-ROUNDDOWN(BF103,0))*60),0))*60,2),"00.00"),"""",IF(BF103&lt;0," W"," E"))</f>
        <v>11° 06' 13.46" E</v>
      </c>
      <c r="BE103" s="52" t="str">
        <f t="shared" ref="BE103" si="620">CONCATENATE(TEXT(ROUNDDOWN(ABS(BG103),0),"00"),"° ",TEXT(ROUNDDOWN(ABS((BG103-ROUNDDOWN(BG103,0))*60),0),"00"),"' ",TEXT(TRUNC((ABS((BG103-ROUNDDOWN(BG103,0))*60)-ROUNDDOWN(ABS((BG103-ROUNDDOWN(BG103,0))*60),0))*60,2),"00.00"),"""",IF(BG103&lt;0," S"," N"))</f>
        <v>47° 27' 45.36" N</v>
      </c>
      <c r="BF103" s="69">
        <f t="shared" ref="BF103" si="621">IF(BB103="","",VALUE(MID(BB103,FIND("lon",BB103)+3,FIND("prec",BB103)-FIND("lon",BB103)-3  )))</f>
        <v>11.10374</v>
      </c>
      <c r="BG103" s="69">
        <f t="shared" ref="BG103" si="622">IF(BB103="","",VALUE(MID(BB103,FIND("lat",BB103)+3,FIND("lon",BB103)-FIND("lat",BB103)-3  )))</f>
        <v>47.462600000000002</v>
      </c>
      <c r="BH103" s="38">
        <f t="shared" ref="BH103" si="623">IF(BB103="","",VALUE(MID(BB103,FIND("prec",BB103)+4,FIND("elev",BB103)-FIND("prec",BB103)-6 )))</f>
        <v>5.6</v>
      </c>
      <c r="BI103" s="74">
        <f t="shared" ref="BI103" si="624">IF(BB103="","",VALUE(MID(BB103,FIND("elev",BB103)+4,FIND("m exp",BB103)-FIND("elev",BB103)-4 )))</f>
        <v>1244.4000000000001</v>
      </c>
      <c r="BJ103" s="49">
        <v>15</v>
      </c>
      <c r="BK103" s="39">
        <f t="shared" ref="BK103" si="625">IF(BB103="","",VALUE(MID(BB103,FIND("exp",BB103)+4,FIND("° inc",BB103)-FIND("exp",BB103)-4 )))</f>
        <v>130</v>
      </c>
      <c r="BL103" s="39">
        <f t="shared" ref="BL103" si="626">IF(BB103="","",VALUE(MID(BB103,FIND("inc",BB103)+5,2)) )</f>
        <v>40</v>
      </c>
      <c r="BM103" s="50" t="str">
        <f t="shared" ref="BM103" si="627">IF(BB103="","",TRIM(MID(BB103,FIND("date",BB103)+5,FIND("time",BB103)-FIND("date",BB103)-5)))</f>
        <v>6/4/23</v>
      </c>
      <c r="BN103" s="51" t="str">
        <f t="shared" ref="BN103" si="628">IF(BB103="","",TRIM(MID(BB103,FIND("time",BB103)+5,5)))</f>
        <v>14:30</v>
      </c>
      <c r="BQ103"/>
      <c r="BR103"/>
    </row>
    <row r="104" spans="1:70" x14ac:dyDescent="0.35">
      <c r="A104" s="1" t="str">
        <f t="shared" si="474"/>
        <v/>
      </c>
      <c r="B104" s="47" t="s">
        <v>964</v>
      </c>
      <c r="C104" s="47"/>
      <c r="D104" s="47"/>
      <c r="E104" s="15"/>
      <c r="F104" s="15"/>
      <c r="G104" s="12"/>
      <c r="I104" s="10"/>
      <c r="J104" s="12"/>
      <c r="K104" s="9"/>
      <c r="L104" s="12"/>
      <c r="M104" s="12"/>
      <c r="N104" s="12"/>
      <c r="P104" s="12"/>
      <c r="Y104" s="14"/>
      <c r="Z104" s="14"/>
      <c r="AA104" s="9"/>
      <c r="AB104" s="9"/>
      <c r="AC104" s="9"/>
      <c r="AD104" s="9"/>
      <c r="AE104" s="9"/>
      <c r="AF104" s="6"/>
      <c r="AK104" s="13"/>
      <c r="AL104" s="13"/>
      <c r="AM104" s="13"/>
      <c r="AN104" s="13"/>
      <c r="AO104" s="13"/>
      <c r="AP104" s="13"/>
      <c r="AQ104" s="13"/>
      <c r="AR104" s="13"/>
      <c r="AS104" s="9"/>
      <c r="AU104" s="9"/>
      <c r="AV104" s="12"/>
      <c r="AW104" s="12"/>
      <c r="AX104" s="9"/>
      <c r="AY104" s="9"/>
      <c r="AZ104" s="9"/>
      <c r="BA104" s="12"/>
      <c r="BC104" s="32"/>
      <c r="BD104" s="32"/>
      <c r="BE104" s="33"/>
      <c r="BF104" s="71"/>
      <c r="BJ104" s="34"/>
      <c r="BK104" s="8"/>
      <c r="BL104" s="8"/>
      <c r="BQ104"/>
      <c r="BR104"/>
    </row>
    <row r="105" spans="1:70" x14ac:dyDescent="0.35">
      <c r="A105" s="1" t="str">
        <f t="shared" si="474"/>
        <v/>
      </c>
      <c r="B105" s="47"/>
      <c r="C105" s="47"/>
      <c r="D105" s="47"/>
      <c r="E105" s="15" t="s">
        <v>153</v>
      </c>
      <c r="F105" s="15"/>
      <c r="G105" s="12" t="s">
        <v>184</v>
      </c>
      <c r="I105" s="10"/>
      <c r="J105" s="12"/>
      <c r="K105" s="9"/>
      <c r="L105" s="12"/>
      <c r="M105" s="12"/>
      <c r="N105" s="12"/>
      <c r="P105" s="12"/>
      <c r="Y105" s="14"/>
      <c r="Z105" s="14"/>
      <c r="AA105" s="9"/>
      <c r="AB105" s="9"/>
      <c r="AC105" s="9"/>
      <c r="AD105" s="9"/>
      <c r="AE105" s="9"/>
      <c r="AF105" s="6"/>
      <c r="AK105" s="13"/>
      <c r="AL105" s="13"/>
      <c r="AM105" s="13"/>
      <c r="AN105" s="13"/>
      <c r="AO105" s="13"/>
      <c r="AP105" s="13"/>
      <c r="AQ105" s="13"/>
      <c r="AR105" s="13"/>
      <c r="AS105" s="9" t="s">
        <v>185</v>
      </c>
      <c r="AU105" s="9"/>
      <c r="AV105" s="12"/>
      <c r="AW105" s="12"/>
      <c r="AX105" s="9"/>
      <c r="AY105" s="9"/>
      <c r="AZ105" s="9"/>
      <c r="BA105" s="12"/>
      <c r="BB105" s="53" t="s">
        <v>186</v>
      </c>
      <c r="BC105" s="37" t="str">
        <f t="shared" ref="BC105" si="629">"20"&amp;MID(BM105,SEARCH("#",SUBSTITUTE(BM105,"/","#",2))+1,2) &amp; IF(SEARCH("/",BM105)=2,"0"&amp;MID(BM105,1,1),MID(BM105,1,2)) &amp; IF(SEARCH("#",SUBSTITUTE(BM105,"/","#",2))-SEARCH("/*/",BM105)=2,"0"&amp;MID(BM105,SEARCH("/*/",BM105)+1,1),MID(BM105,SEARCH("/*/",BM105)+1,2))</f>
        <v>20230604</v>
      </c>
      <c r="BD105" s="52" t="str">
        <f t="shared" ref="BD105" si="630">CONCATENATE(TEXT(ROUNDDOWN(ABS(BF105),0),"0"),"° ",TEXT(ROUNDDOWN(ABS((BF105-ROUNDDOWN(BF105,0))*60),0),"00"),"' ",TEXT(TRUNC((ABS((BF105-ROUNDDOWN(BF105,0))*60)-ROUNDDOWN(ABS((BF105-ROUNDDOWN(BF105,0))*60),0))*60,2),"00.00"),"""",IF(BF105&lt;0," W"," E"))</f>
        <v>11° 05' 14.02" E</v>
      </c>
      <c r="BE105" s="52" t="str">
        <f t="shared" ref="BE105" si="631">CONCATENATE(TEXT(ROUNDDOWN(ABS(BG105),0),"00"),"° ",TEXT(ROUNDDOWN(ABS((BG105-ROUNDDOWN(BG105,0))*60),0),"00"),"' ",TEXT(TRUNC((ABS((BG105-ROUNDDOWN(BG105,0))*60)-ROUNDDOWN(ABS((BG105-ROUNDDOWN(BG105,0))*60),0))*60,2),"00.00"),"""",IF(BG105&lt;0," S"," N"))</f>
        <v>47° 27' 41.68" N</v>
      </c>
      <c r="BF105" s="69">
        <f t="shared" ref="BF105" si="632">IF(BB105="","",VALUE(MID(BB105,FIND("lon",BB105)+3,FIND("prec",BB105)-FIND("lon",BB105)-3  )))</f>
        <v>11.08723</v>
      </c>
      <c r="BG105" s="69">
        <f t="shared" ref="BG105" si="633">IF(BB105="","",VALUE(MID(BB105,FIND("lat",BB105)+3,FIND("lon",BB105)-FIND("lat",BB105)-3  )))</f>
        <v>47.461579999999998</v>
      </c>
      <c r="BH105" s="38">
        <f t="shared" ref="BH105" si="634">IF(BB105="","",VALUE(MID(BB105,FIND("prec",BB105)+4,FIND("elev",BB105)-FIND("prec",BB105)-6 )))</f>
        <v>11.5</v>
      </c>
      <c r="BI105" s="74">
        <f t="shared" ref="BI105" si="635">IF(BB105="","",VALUE(MID(BB105,FIND("elev",BB105)+4,FIND("m exp",BB105)-FIND("elev",BB105)-4 )))</f>
        <v>1382.6</v>
      </c>
      <c r="BJ105" s="49">
        <v>15</v>
      </c>
      <c r="BK105" s="39">
        <f t="shared" ref="BK105" si="636">IF(BB105="","",VALUE(MID(BB105,FIND("exp",BB105)+4,FIND("° inc",BB105)-FIND("exp",BB105)-4 )))</f>
        <v>42</v>
      </c>
      <c r="BL105" s="39">
        <f t="shared" ref="BL105" si="637">IF(BB105="","",VALUE(MID(BB105,FIND("inc",BB105)+5,2)) )</f>
        <v>49</v>
      </c>
      <c r="BM105" s="50" t="str">
        <f t="shared" ref="BM105" si="638">IF(BB105="","",TRIM(MID(BB105,FIND("date",BB105)+5,FIND("time",BB105)-FIND("date",BB105)-5)))</f>
        <v>6/4/23</v>
      </c>
      <c r="BN105" s="51" t="str">
        <f t="shared" ref="BN105" si="639">IF(BB105="","",TRIM(MID(BB105,FIND("time",BB105)+5,5)))</f>
        <v>17:01</v>
      </c>
      <c r="BQ105"/>
      <c r="BR105"/>
    </row>
    <row r="106" spans="1:70" x14ac:dyDescent="0.35">
      <c r="A106" s="1" t="str">
        <f t="shared" si="474"/>
        <v/>
      </c>
      <c r="B106" s="47"/>
      <c r="C106" s="47"/>
      <c r="D106" s="47"/>
      <c r="E106" s="15" t="s">
        <v>153</v>
      </c>
      <c r="F106" s="15"/>
      <c r="G106" s="12" t="s">
        <v>187</v>
      </c>
      <c r="I106" s="10"/>
      <c r="J106" s="12"/>
      <c r="K106" s="9"/>
      <c r="L106" s="12"/>
      <c r="M106" s="12"/>
      <c r="N106" s="12"/>
      <c r="P106" s="12"/>
      <c r="Y106" s="14"/>
      <c r="Z106" s="14"/>
      <c r="AA106" s="9"/>
      <c r="AB106" s="9"/>
      <c r="AC106" s="9"/>
      <c r="AD106" s="9"/>
      <c r="AE106" s="9"/>
      <c r="AF106" s="6"/>
      <c r="AK106" s="13"/>
      <c r="AL106" s="13"/>
      <c r="AM106" s="13"/>
      <c r="AN106" s="13"/>
      <c r="AO106" s="13"/>
      <c r="AP106" s="13"/>
      <c r="AQ106" s="13"/>
      <c r="AR106" s="13"/>
      <c r="AS106" s="9" t="s">
        <v>185</v>
      </c>
      <c r="AU106" s="9"/>
      <c r="AV106" s="12"/>
      <c r="AW106" s="12"/>
      <c r="AX106" s="9"/>
      <c r="AY106" s="9"/>
      <c r="AZ106" s="9"/>
      <c r="BA106" s="12"/>
      <c r="BB106" s="53" t="s">
        <v>188</v>
      </c>
      <c r="BC106" s="37" t="str">
        <f t="shared" ref="BC106" si="640">"20"&amp;MID(BM106,SEARCH("#",SUBSTITUTE(BM106,"/","#",2))+1,2) &amp; IF(SEARCH("/",BM106)=2,"0"&amp;MID(BM106,1,1),MID(BM106,1,2)) &amp; IF(SEARCH("#",SUBSTITUTE(BM106,"/","#",2))-SEARCH("/*/",BM106)=2,"0"&amp;MID(BM106,SEARCH("/*/",BM106)+1,1),MID(BM106,SEARCH("/*/",BM106)+1,2))</f>
        <v>20230604</v>
      </c>
      <c r="BD106" s="52" t="str">
        <f t="shared" ref="BD106" si="641">CONCATENATE(TEXT(ROUNDDOWN(ABS(BF106),0),"0"),"° ",TEXT(ROUNDDOWN(ABS((BF106-ROUNDDOWN(BF106,0))*60),0),"00"),"' ",TEXT(TRUNC((ABS((BF106-ROUNDDOWN(BF106,0))*60)-ROUNDDOWN(ABS((BF106-ROUNDDOWN(BF106,0))*60),0))*60,2),"00.00"),"""",IF(BF106&lt;0," W"," E"))</f>
        <v>11° 05' 14.02" E</v>
      </c>
      <c r="BE106" s="52" t="str">
        <f t="shared" ref="BE106" si="642">CONCATENATE(TEXT(ROUNDDOWN(ABS(BG106),0),"00"),"° ",TEXT(ROUNDDOWN(ABS((BG106-ROUNDDOWN(BG106,0))*60),0),"00"),"' ",TEXT(TRUNC((ABS((BG106-ROUNDDOWN(BG106,0))*60)-ROUNDDOWN(ABS((BG106-ROUNDDOWN(BG106,0))*60),0))*60,2),"00.00"),"""",IF(BG106&lt;0," S"," N"))</f>
        <v>47° 27' 41.68" N</v>
      </c>
      <c r="BF106" s="69">
        <f t="shared" ref="BF106" si="643">IF(BB106="","",VALUE(MID(BB106,FIND("lon",BB106)+3,FIND("prec",BB106)-FIND("lon",BB106)-3  )))</f>
        <v>11.08723</v>
      </c>
      <c r="BG106" s="69">
        <f t="shared" ref="BG106" si="644">IF(BB106="","",VALUE(MID(BB106,FIND("lat",BB106)+3,FIND("lon",BB106)-FIND("lat",BB106)-3  )))</f>
        <v>47.461579999999998</v>
      </c>
      <c r="BH106" s="38">
        <f t="shared" ref="BH106" si="645">IF(BB106="","",VALUE(MID(BB106,FIND("prec",BB106)+4,FIND("elev",BB106)-FIND("prec",BB106)-6 )))</f>
        <v>11.5</v>
      </c>
      <c r="BI106" s="74">
        <f t="shared" ref="BI106" si="646">IF(BB106="","",VALUE(MID(BB106,FIND("elev",BB106)+4,FIND("m exp",BB106)-FIND("elev",BB106)-4 )))</f>
        <v>1382.6</v>
      </c>
      <c r="BJ106" s="49">
        <v>15</v>
      </c>
      <c r="BK106" s="39">
        <f t="shared" ref="BK106" si="647">IF(BB106="","",VALUE(MID(BB106,FIND("exp",BB106)+4,FIND("° inc",BB106)-FIND("exp",BB106)-4 )))</f>
        <v>42</v>
      </c>
      <c r="BL106" s="39">
        <f t="shared" ref="BL106" si="648">IF(BB106="","",VALUE(MID(BB106,FIND("inc",BB106)+5,2)) )</f>
        <v>49</v>
      </c>
      <c r="BM106" s="50" t="str">
        <f t="shared" ref="BM106" si="649">IF(BB106="","",TRIM(MID(BB106,FIND("date",BB106)+5,FIND("time",BB106)-FIND("date",BB106)-5)))</f>
        <v>6/4/23</v>
      </c>
      <c r="BN106" s="51" t="str">
        <f t="shared" ref="BN106" si="650">IF(BB106="","",TRIM(MID(BB106,FIND("time",BB106)+5,5)))</f>
        <v>17:06</v>
      </c>
      <c r="BQ106"/>
      <c r="BR106"/>
    </row>
    <row r="107" spans="1:70" x14ac:dyDescent="0.35">
      <c r="A107" s="1" t="str">
        <f t="shared" si="474"/>
        <v/>
      </c>
      <c r="B107" s="47"/>
      <c r="C107" s="47"/>
      <c r="D107" s="47"/>
      <c r="E107" s="15" t="s">
        <v>153</v>
      </c>
      <c r="F107" s="15"/>
      <c r="G107" s="12" t="s">
        <v>161</v>
      </c>
      <c r="I107" s="10"/>
      <c r="J107" s="12"/>
      <c r="K107" s="9"/>
      <c r="L107" s="12"/>
      <c r="M107" s="12"/>
      <c r="N107" s="12"/>
      <c r="P107" s="12"/>
      <c r="Y107" s="14"/>
      <c r="Z107" s="14"/>
      <c r="AA107" s="9"/>
      <c r="AB107" s="9"/>
      <c r="AC107" s="9"/>
      <c r="AD107" s="9"/>
      <c r="AE107" s="9"/>
      <c r="AF107" s="6"/>
      <c r="AK107" s="13"/>
      <c r="AL107" s="13"/>
      <c r="AM107" s="13"/>
      <c r="AN107" s="13"/>
      <c r="AO107" s="13"/>
      <c r="AP107" s="13"/>
      <c r="AQ107" s="13"/>
      <c r="AR107" s="13"/>
      <c r="AS107" s="9" t="s">
        <v>185</v>
      </c>
      <c r="AU107" s="9"/>
      <c r="AV107" s="12"/>
      <c r="AW107" s="12"/>
      <c r="AX107" s="9"/>
      <c r="AY107" s="9"/>
      <c r="AZ107" s="9"/>
      <c r="BA107" s="12"/>
      <c r="BB107" s="53" t="s">
        <v>189</v>
      </c>
      <c r="BC107" s="37" t="str">
        <f t="shared" ref="BC107" si="651">"20"&amp;MID(BM107,SEARCH("#",SUBSTITUTE(BM107,"/","#",2))+1,2) &amp; IF(SEARCH("/",BM107)=2,"0"&amp;MID(BM107,1,1),MID(BM107,1,2)) &amp; IF(SEARCH("#",SUBSTITUTE(BM107,"/","#",2))-SEARCH("/*/",BM107)=2,"0"&amp;MID(BM107,SEARCH("/*/",BM107)+1,1),MID(BM107,SEARCH("/*/",BM107)+1,2))</f>
        <v>20230604</v>
      </c>
      <c r="BD107" s="52" t="str">
        <f t="shared" ref="BD107" si="652">CONCATENATE(TEXT(ROUNDDOWN(ABS(BF107),0),"0"),"° ",TEXT(ROUNDDOWN(ABS((BF107-ROUNDDOWN(BF107,0))*60),0),"00"),"' ",TEXT(TRUNC((ABS((BF107-ROUNDDOWN(BF107,0))*60)-ROUNDDOWN(ABS((BF107-ROUNDDOWN(BF107,0))*60),0))*60,2),"00.00"),"""",IF(BF107&lt;0," W"," E"))</f>
        <v>11° 05' 14.02" E</v>
      </c>
      <c r="BE107" s="52" t="str">
        <f t="shared" ref="BE107" si="653">CONCATENATE(TEXT(ROUNDDOWN(ABS(BG107),0),"00"),"° ",TEXT(ROUNDDOWN(ABS((BG107-ROUNDDOWN(BG107,0))*60),0),"00"),"' ",TEXT(TRUNC((ABS((BG107-ROUNDDOWN(BG107,0))*60)-ROUNDDOWN(ABS((BG107-ROUNDDOWN(BG107,0))*60),0))*60,2),"00.00"),"""",IF(BG107&lt;0," S"," N"))</f>
        <v>47° 27' 41.68" N</v>
      </c>
      <c r="BF107" s="69">
        <f t="shared" ref="BF107" si="654">IF(BB107="","",VALUE(MID(BB107,FIND("lon",BB107)+3,FIND("prec",BB107)-FIND("lon",BB107)-3  )))</f>
        <v>11.08723</v>
      </c>
      <c r="BG107" s="69">
        <f t="shared" ref="BG107" si="655">IF(BB107="","",VALUE(MID(BB107,FIND("lat",BB107)+3,FIND("lon",BB107)-FIND("lat",BB107)-3  )))</f>
        <v>47.461579999999998</v>
      </c>
      <c r="BH107" s="38">
        <f t="shared" ref="BH107" si="656">IF(BB107="","",VALUE(MID(BB107,FIND("prec",BB107)+4,FIND("elev",BB107)-FIND("prec",BB107)-6 )))</f>
        <v>11.5</v>
      </c>
      <c r="BI107" s="74">
        <f t="shared" ref="BI107" si="657">IF(BB107="","",VALUE(MID(BB107,FIND("elev",BB107)+4,FIND("m exp",BB107)-FIND("elev",BB107)-4 )))</f>
        <v>1382.6</v>
      </c>
      <c r="BJ107" s="49">
        <v>15</v>
      </c>
      <c r="BK107" s="39">
        <f t="shared" ref="BK107" si="658">IF(BB107="","",VALUE(MID(BB107,FIND("exp",BB107)+4,FIND("° inc",BB107)-FIND("exp",BB107)-4 )))</f>
        <v>42</v>
      </c>
      <c r="BL107" s="39">
        <f t="shared" ref="BL107" si="659">IF(BB107="","",VALUE(MID(BB107,FIND("inc",BB107)+5,2)) )</f>
        <v>49</v>
      </c>
      <c r="BM107" s="50" t="str">
        <f t="shared" ref="BM107" si="660">IF(BB107="","",TRIM(MID(BB107,FIND("date",BB107)+5,FIND("time",BB107)-FIND("date",BB107)-5)))</f>
        <v>6/4/23</v>
      </c>
      <c r="BN107" s="51" t="str">
        <f t="shared" ref="BN107" si="661">IF(BB107="","",TRIM(MID(BB107,FIND("time",BB107)+5,5)))</f>
        <v>17:09</v>
      </c>
      <c r="BQ107"/>
      <c r="BR107"/>
    </row>
    <row r="108" spans="1:70" x14ac:dyDescent="0.35">
      <c r="A108" s="1" t="str">
        <f t="shared" si="474"/>
        <v/>
      </c>
      <c r="B108" s="47" t="s">
        <v>965</v>
      </c>
      <c r="C108" s="47"/>
      <c r="D108" s="47"/>
      <c r="E108" s="15"/>
      <c r="F108" s="15"/>
      <c r="G108" s="12"/>
      <c r="I108" s="10"/>
      <c r="J108" s="12"/>
      <c r="K108" s="9"/>
      <c r="L108" s="12"/>
      <c r="M108" s="12"/>
      <c r="N108" s="12"/>
      <c r="P108" s="12"/>
      <c r="Y108" s="14"/>
      <c r="Z108" s="14"/>
      <c r="AA108" s="9"/>
      <c r="AB108" s="9"/>
      <c r="AC108" s="9"/>
      <c r="AD108" s="9"/>
      <c r="AE108" s="9"/>
      <c r="AF108" s="6"/>
      <c r="AK108" s="13"/>
      <c r="AL108" s="13"/>
      <c r="AM108" s="13"/>
      <c r="AN108" s="13"/>
      <c r="AO108" s="13"/>
      <c r="AP108" s="13"/>
      <c r="AQ108" s="13"/>
      <c r="AR108" s="13"/>
      <c r="AS108" s="9"/>
      <c r="AU108" s="9"/>
      <c r="AV108" s="12"/>
      <c r="AW108" s="12"/>
      <c r="AX108" s="9"/>
      <c r="AY108" s="9"/>
      <c r="AZ108" s="9"/>
      <c r="BA108" s="12"/>
      <c r="BC108" s="32"/>
      <c r="BD108" s="32"/>
      <c r="BE108" s="33"/>
      <c r="BF108" s="71"/>
      <c r="BJ108" s="34"/>
      <c r="BK108" s="8"/>
      <c r="BL108" s="8"/>
      <c r="BQ108"/>
      <c r="BR108"/>
    </row>
    <row r="109" spans="1:70" x14ac:dyDescent="0.35">
      <c r="A109" s="1" t="str">
        <f t="shared" si="474"/>
        <v/>
      </c>
      <c r="B109" s="48"/>
      <c r="C109" s="48"/>
      <c r="D109" s="48"/>
      <c r="E109" s="15">
        <v>0</v>
      </c>
      <c r="F109" s="15"/>
      <c r="G109" s="12" t="s">
        <v>143</v>
      </c>
      <c r="H109" s="9"/>
      <c r="I109" s="10" t="s">
        <v>983</v>
      </c>
      <c r="J109" s="12">
        <v>0</v>
      </c>
      <c r="K109" s="9">
        <v>-10</v>
      </c>
      <c r="L109" s="12" t="s">
        <v>64</v>
      </c>
      <c r="M109" s="12"/>
      <c r="N109" s="12"/>
      <c r="P109" s="12"/>
      <c r="Y109" s="14"/>
      <c r="Z109" s="14"/>
      <c r="AA109" s="9"/>
      <c r="AB109" s="9"/>
      <c r="AC109" s="9"/>
      <c r="AD109" s="9"/>
      <c r="AE109" s="9"/>
      <c r="AF109" s="6"/>
      <c r="AK109" s="13"/>
      <c r="AL109" s="13"/>
      <c r="AM109" s="13"/>
      <c r="AN109" s="13"/>
      <c r="AO109" s="13"/>
      <c r="AP109" s="13"/>
      <c r="AQ109" s="13"/>
      <c r="AR109" s="13"/>
      <c r="AS109" s="12"/>
      <c r="AU109" s="9"/>
      <c r="AV109" s="12"/>
      <c r="AW109" s="12">
        <v>999</v>
      </c>
      <c r="AX109" s="9">
        <v>5</v>
      </c>
      <c r="AY109" s="9">
        <v>5</v>
      </c>
      <c r="AZ109" s="9">
        <v>95</v>
      </c>
      <c r="BA109" s="12">
        <v>7</v>
      </c>
      <c r="BB109" s="53" t="s">
        <v>190</v>
      </c>
      <c r="BC109" s="37" t="str">
        <f t="shared" ref="BC109" si="662">"20"&amp;MID(BM109,SEARCH("#",SUBSTITUTE(BM109,"/","#",2))+1,2) &amp; IF(SEARCH("/",BM109)=2,"0"&amp;MID(BM109,1,1),MID(BM109,1,2)) &amp; IF(SEARCH("#",SUBSTITUTE(BM109,"/","#",2))-SEARCH("/*/",BM109)=2,"0"&amp;MID(BM109,SEARCH("/*/",BM109)+1,1),MID(BM109,SEARCH("/*/",BM109)+1,2))</f>
        <v>20230604</v>
      </c>
      <c r="BD109" s="52" t="str">
        <f t="shared" ref="BD109" si="663">CONCATENATE(TEXT(ROUNDDOWN(ABS(BF109),0),"0"),"° ",TEXT(ROUNDDOWN(ABS((BF109-ROUNDDOWN(BF109,0))*60),0),"00"),"' ",TEXT(TRUNC((ABS((BF109-ROUNDDOWN(BF109,0))*60)-ROUNDDOWN(ABS((BF109-ROUNDDOWN(BF109,0))*60),0))*60,2),"00.00"),"""",IF(BF109&lt;0," W"," E"))</f>
        <v>11° 05' 07.43" E</v>
      </c>
      <c r="BE109" s="52" t="str">
        <f t="shared" ref="BE109" si="664">CONCATENATE(TEXT(ROUNDDOWN(ABS(BG109),0),"00"),"° ",TEXT(ROUNDDOWN(ABS((BG109-ROUNDDOWN(BG109,0))*60),0),"00"),"' ",TEXT(TRUNC((ABS((BG109-ROUNDDOWN(BG109,0))*60)-ROUNDDOWN(ABS((BG109-ROUNDDOWN(BG109,0))*60),0))*60,2),"00.00"),"""",IF(BG109&lt;0," S"," N"))</f>
        <v>47° 27' 30.16" N</v>
      </c>
      <c r="BF109" s="69">
        <f t="shared" ref="BF109" si="665">IF(BB109="","",VALUE(MID(BB109,FIND("lon",BB109)+3,FIND("prec",BB109)-FIND("lon",BB109)-3  )))</f>
        <v>11.0854</v>
      </c>
      <c r="BG109" s="69">
        <f t="shared" ref="BG109" si="666">IF(BB109="","",VALUE(MID(BB109,FIND("lat",BB109)+3,FIND("lon",BB109)-FIND("lat",BB109)-3  )))</f>
        <v>47.458379999999998</v>
      </c>
      <c r="BH109" s="38">
        <f t="shared" ref="BH109" si="667">IF(BB109="","",VALUE(MID(BB109,FIND("prec",BB109)+4,FIND("elev",BB109)-FIND("prec",BB109)-6 )))</f>
        <v>3.9</v>
      </c>
      <c r="BI109" s="74">
        <f t="shared" ref="BI109" si="668">IF(BB109="","",VALUE(MID(BB109,FIND("elev",BB109)+4,FIND("m exp",BB109)-FIND("elev",BB109)-4 )))</f>
        <v>1462.4</v>
      </c>
      <c r="BJ109" s="49">
        <v>15</v>
      </c>
      <c r="BK109" s="39">
        <f t="shared" ref="BK109" si="669">IF(BB109="","",VALUE(MID(BB109,FIND("exp",BB109)+4,FIND("° inc",BB109)-FIND("exp",BB109)-4 )))</f>
        <v>323</v>
      </c>
      <c r="BL109" s="39">
        <f t="shared" ref="BL109" si="670">IF(BB109="","",VALUE(MID(BB109,FIND("inc",BB109)+5,2)) )</f>
        <v>48</v>
      </c>
      <c r="BM109" s="50" t="str">
        <f t="shared" ref="BM109" si="671">IF(BB109="","",TRIM(MID(BB109,FIND("date",BB109)+5,FIND("time",BB109)-FIND("date",BB109)-5)))</f>
        <v>6/4/23</v>
      </c>
      <c r="BN109" s="51" t="str">
        <f t="shared" ref="BN109" si="672">IF(BB109="","",TRIM(MID(BB109,FIND("time",BB109)+5,5)))</f>
        <v>18:38</v>
      </c>
    </row>
    <row r="110" spans="1:70" x14ac:dyDescent="0.35">
      <c r="A110" s="1" t="str">
        <f t="shared" si="474"/>
        <v/>
      </c>
      <c r="E110" s="1" t="s">
        <v>191</v>
      </c>
    </row>
    <row r="111" spans="1:70" x14ac:dyDescent="0.35">
      <c r="A111" s="1" t="str">
        <f t="shared" si="474"/>
        <v/>
      </c>
      <c r="B111" s="47" t="s">
        <v>966</v>
      </c>
      <c r="C111" s="47"/>
      <c r="D111" s="47"/>
      <c r="E111" s="15"/>
      <c r="F111" s="15"/>
      <c r="G111" s="12"/>
      <c r="I111" s="10"/>
      <c r="J111" s="12"/>
      <c r="K111" s="9"/>
      <c r="L111" s="12"/>
      <c r="M111" s="12"/>
      <c r="N111" s="12"/>
      <c r="P111" s="12"/>
      <c r="Y111" s="14"/>
      <c r="Z111" s="14"/>
      <c r="AA111" s="9"/>
      <c r="AB111" s="9"/>
      <c r="AC111" s="9"/>
      <c r="AD111" s="9"/>
      <c r="AE111" s="9"/>
      <c r="AF111" s="6"/>
      <c r="AK111" s="13"/>
      <c r="AL111" s="13"/>
      <c r="AM111" s="13"/>
      <c r="AN111" s="13"/>
      <c r="AO111" s="13"/>
      <c r="AP111" s="13"/>
      <c r="AQ111" s="13"/>
      <c r="AR111" s="13"/>
      <c r="AS111" s="9"/>
      <c r="AU111" s="9"/>
      <c r="AV111" s="12"/>
      <c r="AW111" s="12"/>
      <c r="AX111" s="9"/>
      <c r="AY111" s="9"/>
      <c r="AZ111" s="9"/>
      <c r="BA111" s="12"/>
      <c r="BC111" s="32"/>
      <c r="BD111" s="32"/>
      <c r="BE111" s="33"/>
      <c r="BF111" s="71"/>
      <c r="BJ111" s="34"/>
      <c r="BK111" s="8"/>
      <c r="BL111" s="8"/>
      <c r="BQ111"/>
      <c r="BR111"/>
    </row>
    <row r="112" spans="1:70" x14ac:dyDescent="0.35">
      <c r="A112" s="1" t="str">
        <f t="shared" si="474"/>
        <v/>
      </c>
      <c r="B112" s="48"/>
      <c r="C112" s="48"/>
      <c r="D112" s="48"/>
      <c r="E112" s="15">
        <v>0</v>
      </c>
      <c r="F112" s="15"/>
      <c r="G112" s="12" t="s">
        <v>143</v>
      </c>
      <c r="H112" s="9"/>
      <c r="I112" s="10" t="s">
        <v>983</v>
      </c>
      <c r="J112" s="12">
        <v>0</v>
      </c>
      <c r="K112" s="9">
        <v>-25</v>
      </c>
      <c r="L112" s="12" t="s">
        <v>64</v>
      </c>
      <c r="M112" s="12"/>
      <c r="N112" s="12"/>
      <c r="P112" s="12"/>
      <c r="Y112" s="14"/>
      <c r="Z112" s="14"/>
      <c r="AA112" s="9"/>
      <c r="AB112" s="9"/>
      <c r="AC112" s="9"/>
      <c r="AD112" s="9"/>
      <c r="AE112" s="9"/>
      <c r="AF112" s="6"/>
      <c r="AK112" s="13"/>
      <c r="AL112" s="13"/>
      <c r="AM112" s="13"/>
      <c r="AN112" s="13"/>
      <c r="AO112" s="13"/>
      <c r="AP112" s="13"/>
      <c r="AQ112" s="13"/>
      <c r="AR112" s="13"/>
      <c r="AS112" s="12"/>
      <c r="AU112" s="9"/>
      <c r="AV112" s="12"/>
      <c r="AW112" s="12">
        <v>999</v>
      </c>
      <c r="AX112" s="9">
        <v>0</v>
      </c>
      <c r="AY112" s="9">
        <v>10</v>
      </c>
      <c r="AZ112" s="9">
        <v>95</v>
      </c>
      <c r="BA112" s="12">
        <v>5</v>
      </c>
      <c r="BB112" s="53" t="s">
        <v>192</v>
      </c>
      <c r="BC112" s="37" t="str">
        <f t="shared" ref="BC112:BC113" si="673">"20"&amp;MID(BM112,SEARCH("#",SUBSTITUTE(BM112,"/","#",2))+1,2) &amp; IF(SEARCH("/",BM112)=2,"0"&amp;MID(BM112,1,1),MID(BM112,1,2)) &amp; IF(SEARCH("#",SUBSTITUTE(BM112,"/","#",2))-SEARCH("/*/",BM112)=2,"0"&amp;MID(BM112,SEARCH("/*/",BM112)+1,1),MID(BM112,SEARCH("/*/",BM112)+1,2))</f>
        <v>20230604</v>
      </c>
      <c r="BD112" s="52" t="str">
        <f t="shared" ref="BD112:BD113" si="674">CONCATENATE(TEXT(ROUNDDOWN(ABS(BF112),0),"0"),"° ",TEXT(ROUNDDOWN(ABS((BF112-ROUNDDOWN(BF112,0))*60),0),"00"),"' ",TEXT(TRUNC((ABS((BF112-ROUNDDOWN(BF112,0))*60)-ROUNDDOWN(ABS((BF112-ROUNDDOWN(BF112,0))*60),0))*60,2),"00.00"),"""",IF(BF112&lt;0," W"," E"))</f>
        <v>11° 04' 47.24" E</v>
      </c>
      <c r="BE112" s="52" t="str">
        <f t="shared" ref="BE112:BE113" si="675">CONCATENATE(TEXT(ROUNDDOWN(ABS(BG112),0),"00"),"° ",TEXT(ROUNDDOWN(ABS((BG112-ROUNDDOWN(BG112,0))*60),0),"00"),"' ",TEXT(TRUNC((ABS((BG112-ROUNDDOWN(BG112,0))*60)-ROUNDDOWN(ABS((BG112-ROUNDDOWN(BG112,0))*60),0))*60,2),"00.00"),"""",IF(BG112&lt;0," S"," N"))</f>
        <v>47° 27' 16.02" N</v>
      </c>
      <c r="BF112" s="69">
        <f t="shared" ref="BF112:BF113" si="676">IF(BB112="","",VALUE(MID(BB112,FIND("lon",BB112)+3,FIND("prec",BB112)-FIND("lon",BB112)-3  )))</f>
        <v>11.079789999999999</v>
      </c>
      <c r="BG112" s="69">
        <f t="shared" ref="BG112:BG113" si="677">IF(BB112="","",VALUE(MID(BB112,FIND("lat",BB112)+3,FIND("lon",BB112)-FIND("lat",BB112)-3  )))</f>
        <v>47.454450000000001</v>
      </c>
      <c r="BH112" s="38">
        <f t="shared" ref="BH112:BH113" si="678">IF(BB112="","",VALUE(MID(BB112,FIND("prec",BB112)+4,FIND("elev",BB112)-FIND("prec",BB112)-6 )))</f>
        <v>5.4</v>
      </c>
      <c r="BI112" s="74">
        <f t="shared" ref="BI112:BI113" si="679">IF(BB112="","",VALUE(MID(BB112,FIND("elev",BB112)+4,FIND("m exp",BB112)-FIND("elev",BB112)-4 )))</f>
        <v>1574.1</v>
      </c>
      <c r="BJ112" s="49">
        <v>15</v>
      </c>
      <c r="BK112" s="39">
        <f t="shared" ref="BK112:BK113" si="680">IF(BB112="","",VALUE(MID(BB112,FIND("exp",BB112)+4,FIND("° inc",BB112)-FIND("exp",BB112)-4 )))</f>
        <v>39</v>
      </c>
      <c r="BL112" s="39">
        <f t="shared" ref="BL112:BL113" si="681">IF(BB112="","",VALUE(MID(BB112,FIND("inc",BB112)+5,2)) )</f>
        <v>59</v>
      </c>
      <c r="BM112" s="50" t="str">
        <f t="shared" ref="BM112:BM113" si="682">IF(BB112="","",TRIM(MID(BB112,FIND("date",BB112)+5,FIND("time",BB112)-FIND("date",BB112)-5)))</f>
        <v>6/4/23</v>
      </c>
      <c r="BN112" s="51" t="str">
        <f t="shared" ref="BN112:BN113" si="683">IF(BB112="","",TRIM(MID(BB112,FIND("time",BB112)+5,5)))</f>
        <v>19:14</v>
      </c>
    </row>
    <row r="113" spans="1:70" x14ac:dyDescent="0.35">
      <c r="A113" s="1" t="str">
        <f t="shared" si="474"/>
        <v>M</v>
      </c>
      <c r="B113" s="48">
        <v>35055</v>
      </c>
      <c r="C113" s="48"/>
      <c r="D113" s="48"/>
      <c r="E113" s="15">
        <v>1</v>
      </c>
      <c r="F113" s="15"/>
      <c r="G113" s="12" t="s">
        <v>193</v>
      </c>
      <c r="H113" s="9"/>
      <c r="I113" s="10" t="s">
        <v>983</v>
      </c>
      <c r="J113" s="12">
        <v>2</v>
      </c>
      <c r="K113" s="9">
        <v>-25</v>
      </c>
      <c r="L113" s="12" t="s">
        <v>70</v>
      </c>
      <c r="M113" s="12" t="s">
        <v>194</v>
      </c>
      <c r="N113" s="12" t="s">
        <v>76</v>
      </c>
      <c r="P113" s="12">
        <v>10</v>
      </c>
      <c r="Y113" s="14"/>
      <c r="Z113" s="14"/>
      <c r="AA113" s="9"/>
      <c r="AB113" s="9"/>
      <c r="AC113" s="9"/>
      <c r="AD113" s="9"/>
      <c r="AE113" s="9"/>
      <c r="AF113" s="6"/>
      <c r="AK113" s="13"/>
      <c r="AL113" s="13"/>
      <c r="AM113" s="13"/>
      <c r="AN113" s="13"/>
      <c r="AO113" s="13"/>
      <c r="AP113" s="13"/>
      <c r="AQ113" s="13"/>
      <c r="AR113" s="13"/>
      <c r="AS113" s="12"/>
      <c r="AU113" s="9"/>
      <c r="AV113" s="12"/>
      <c r="AW113" s="12">
        <v>999</v>
      </c>
      <c r="AX113" s="9">
        <v>0</v>
      </c>
      <c r="AY113" s="9">
        <v>10</v>
      </c>
      <c r="AZ113" s="9">
        <v>90</v>
      </c>
      <c r="BA113" s="12">
        <v>10</v>
      </c>
      <c r="BB113" s="53" t="s">
        <v>195</v>
      </c>
      <c r="BC113" s="37" t="str">
        <f t="shared" si="673"/>
        <v>20230604</v>
      </c>
      <c r="BD113" s="52" t="str">
        <f t="shared" si="674"/>
        <v>11° 04' 46.88" E</v>
      </c>
      <c r="BE113" s="52" t="str">
        <f t="shared" si="675"/>
        <v>47° 27' 16.27" N</v>
      </c>
      <c r="BF113" s="69">
        <f t="shared" si="676"/>
        <v>11.079689999999999</v>
      </c>
      <c r="BG113" s="69">
        <f t="shared" si="677"/>
        <v>47.454520000000002</v>
      </c>
      <c r="BH113" s="38">
        <f t="shared" si="678"/>
        <v>6.8</v>
      </c>
      <c r="BI113" s="74">
        <f t="shared" si="679"/>
        <v>1576.3</v>
      </c>
      <c r="BJ113" s="49">
        <v>15</v>
      </c>
      <c r="BK113" s="39">
        <f t="shared" si="680"/>
        <v>48</v>
      </c>
      <c r="BL113" s="39">
        <f t="shared" si="681"/>
        <v>65</v>
      </c>
      <c r="BM113" s="50" t="str">
        <f t="shared" si="682"/>
        <v>6/4/23</v>
      </c>
      <c r="BN113" s="51" t="str">
        <f t="shared" si="683"/>
        <v>19:18</v>
      </c>
      <c r="BO113" s="8" t="s">
        <v>254</v>
      </c>
    </row>
    <row r="114" spans="1:70" x14ac:dyDescent="0.35">
      <c r="A114" s="1" t="str">
        <f t="shared" si="474"/>
        <v>M</v>
      </c>
      <c r="B114" s="48">
        <v>35056</v>
      </c>
      <c r="C114" s="48"/>
      <c r="D114" s="48"/>
      <c r="E114" s="15">
        <v>1</v>
      </c>
      <c r="F114" s="15"/>
      <c r="G114" s="12" t="s">
        <v>73</v>
      </c>
      <c r="H114" s="9"/>
      <c r="I114" s="10" t="s">
        <v>983</v>
      </c>
      <c r="J114" s="12">
        <v>2</v>
      </c>
      <c r="K114" s="9">
        <v>-25</v>
      </c>
      <c r="L114" s="12" t="s">
        <v>70</v>
      </c>
      <c r="M114" s="12" t="s">
        <v>194</v>
      </c>
      <c r="N114" s="12" t="s">
        <v>76</v>
      </c>
      <c r="P114" s="12">
        <v>7</v>
      </c>
      <c r="Y114" s="14"/>
      <c r="Z114" s="14"/>
      <c r="AA114" s="9"/>
      <c r="AB114" s="9"/>
      <c r="AC114" s="9"/>
      <c r="AD114" s="9"/>
      <c r="AE114" s="9"/>
      <c r="AF114" s="6"/>
      <c r="AK114" s="13"/>
      <c r="AL114" s="13"/>
      <c r="AM114" s="13"/>
      <c r="AN114" s="13"/>
      <c r="AO114" s="13"/>
      <c r="AP114" s="13"/>
      <c r="AQ114" s="13"/>
      <c r="AR114" s="13"/>
      <c r="AS114" s="12"/>
      <c r="AU114" s="9"/>
      <c r="AV114" s="12"/>
      <c r="AW114" s="12">
        <v>999</v>
      </c>
      <c r="AX114" s="9">
        <v>0</v>
      </c>
      <c r="AY114" s="9">
        <v>10</v>
      </c>
      <c r="AZ114" s="9">
        <v>90</v>
      </c>
      <c r="BA114" s="12">
        <v>10</v>
      </c>
      <c r="BB114" s="53" t="s">
        <v>196</v>
      </c>
      <c r="BC114" s="37" t="str">
        <f t="shared" ref="BC114" si="684">"20"&amp;MID(BM114,SEARCH("#",SUBSTITUTE(BM114,"/","#",2))+1,2) &amp; IF(SEARCH("/",BM114)=2,"0"&amp;MID(BM114,1,1),MID(BM114,1,2)) &amp; IF(SEARCH("#",SUBSTITUTE(BM114,"/","#",2))-SEARCH("/*/",BM114)=2,"0"&amp;MID(BM114,SEARCH("/*/",BM114)+1,1),MID(BM114,SEARCH("/*/",BM114)+1,2))</f>
        <v>20230604</v>
      </c>
      <c r="BD114" s="52" t="str">
        <f t="shared" ref="BD114" si="685">CONCATENATE(TEXT(ROUNDDOWN(ABS(BF114),0),"0"),"° ",TEXT(ROUNDDOWN(ABS((BF114-ROUNDDOWN(BF114,0))*60),0),"00"),"' ",TEXT(TRUNC((ABS((BF114-ROUNDDOWN(BF114,0))*60)-ROUNDDOWN(ABS((BF114-ROUNDDOWN(BF114,0))*60),0))*60,2),"00.00"),"""",IF(BF114&lt;0," W"," E"))</f>
        <v>11° 04' 46.48" E</v>
      </c>
      <c r="BE114" s="52" t="str">
        <f t="shared" ref="BE114" si="686">CONCATENATE(TEXT(ROUNDDOWN(ABS(BG114),0),"00"),"° ",TEXT(ROUNDDOWN(ABS((BG114-ROUNDDOWN(BG114,0))*60),0),"00"),"' ",TEXT(TRUNC((ABS((BG114-ROUNDDOWN(BG114,0))*60)-ROUNDDOWN(ABS((BG114-ROUNDDOWN(BG114,0))*60),0))*60,2),"00.00"),"""",IF(BG114&lt;0," S"," N"))</f>
        <v>47° 27' 16.88" N</v>
      </c>
      <c r="BF114" s="69">
        <f t="shared" ref="BF114" si="687">IF(BB114="","",VALUE(MID(BB114,FIND("lon",BB114)+3,FIND("prec",BB114)-FIND("lon",BB114)-3  )))</f>
        <v>11.07958</v>
      </c>
      <c r="BG114" s="69">
        <f t="shared" ref="BG114" si="688">IF(BB114="","",VALUE(MID(BB114,FIND("lat",BB114)+3,FIND("lon",BB114)-FIND("lat",BB114)-3  )))</f>
        <v>47.454689999999999</v>
      </c>
      <c r="BH114" s="38">
        <f t="shared" ref="BH114" si="689">IF(BB114="","",VALUE(MID(BB114,FIND("prec",BB114)+4,FIND("elev",BB114)-FIND("prec",BB114)-6 )))</f>
        <v>4.7</v>
      </c>
      <c r="BI114" s="74">
        <f t="shared" ref="BI114" si="690">IF(BB114="","",VALUE(MID(BB114,FIND("elev",BB114)+4,FIND("m exp",BB114)-FIND("elev",BB114)-4 )))</f>
        <v>1557.1</v>
      </c>
      <c r="BJ114" s="49">
        <v>15</v>
      </c>
      <c r="BK114" s="39">
        <f t="shared" ref="BK114" si="691">IF(BB114="","",VALUE(MID(BB114,FIND("exp",BB114)+4,FIND("° inc",BB114)-FIND("exp",BB114)-4 )))</f>
        <v>49</v>
      </c>
      <c r="BL114" s="39">
        <f t="shared" ref="BL114" si="692">IF(BB114="","",VALUE(MID(BB114,FIND("inc",BB114)+5,2)) )</f>
        <v>59</v>
      </c>
      <c r="BM114" s="50" t="str">
        <f t="shared" ref="BM114" si="693">IF(BB114="","",TRIM(MID(BB114,FIND("date",BB114)+5,FIND("time",BB114)-FIND("date",BB114)-5)))</f>
        <v>6/4/23</v>
      </c>
      <c r="BN114" s="51" t="str">
        <f t="shared" ref="BN114" si="694">IF(BB114="","",TRIM(MID(BB114,FIND("time",BB114)+5,5)))</f>
        <v>19:24</v>
      </c>
      <c r="BO114" s="8" t="s">
        <v>254</v>
      </c>
    </row>
    <row r="115" spans="1:70" x14ac:dyDescent="0.35">
      <c r="A115" s="1" t="str">
        <f t="shared" si="474"/>
        <v/>
      </c>
    </row>
    <row r="116" spans="1:70" ht="13.15" x14ac:dyDescent="0.35">
      <c r="A116" s="1" t="str">
        <f t="shared" si="474"/>
        <v/>
      </c>
      <c r="B116" s="17"/>
      <c r="C116" s="17"/>
      <c r="D116" s="17"/>
      <c r="E116" s="54" t="s">
        <v>224</v>
      </c>
      <c r="F116" s="15"/>
      <c r="G116" s="15"/>
      <c r="H116" s="9"/>
      <c r="I116" s="16"/>
      <c r="J116" s="12"/>
      <c r="K116" s="9"/>
      <c r="L116" s="12"/>
      <c r="M116" s="12"/>
      <c r="N116" s="12"/>
      <c r="P116" s="12"/>
      <c r="Y116" s="14"/>
      <c r="Z116" s="14"/>
      <c r="AA116" s="9"/>
      <c r="AB116" s="9"/>
      <c r="AC116" s="9"/>
      <c r="AD116" s="9"/>
      <c r="AE116" s="9"/>
      <c r="AF116" s="6"/>
      <c r="AK116" s="13"/>
      <c r="AL116" s="13"/>
      <c r="AM116" s="13"/>
      <c r="AN116" s="13"/>
      <c r="AO116" s="13"/>
      <c r="AP116" s="13"/>
      <c r="AQ116" s="13"/>
      <c r="AR116" s="13"/>
      <c r="AS116" s="12"/>
      <c r="AU116" s="9"/>
      <c r="AV116" s="12"/>
      <c r="AW116" s="12"/>
      <c r="AX116" s="9"/>
      <c r="AY116" s="9"/>
      <c r="AZ116" s="9"/>
      <c r="BA116" s="12"/>
      <c r="BJ116" s="8"/>
      <c r="BK116" s="8"/>
      <c r="BL116" s="8"/>
      <c r="BQ116"/>
      <c r="BR116"/>
    </row>
    <row r="117" spans="1:70" x14ac:dyDescent="0.35">
      <c r="A117" s="1" t="str">
        <f t="shared" si="474"/>
        <v/>
      </c>
      <c r="B117" s="47" t="s">
        <v>967</v>
      </c>
      <c r="C117" s="47"/>
      <c r="D117" s="47"/>
      <c r="E117" s="15"/>
      <c r="F117" s="15"/>
      <c r="G117" s="12"/>
      <c r="I117" s="10"/>
      <c r="J117" s="12"/>
      <c r="K117" s="9"/>
      <c r="L117" s="12"/>
      <c r="M117" s="12"/>
      <c r="N117" s="12"/>
      <c r="P117" s="12"/>
      <c r="Y117" s="14"/>
      <c r="Z117" s="14"/>
      <c r="AA117" s="9"/>
      <c r="AB117" s="9"/>
      <c r="AC117" s="9"/>
      <c r="AD117" s="9"/>
      <c r="AE117" s="9"/>
      <c r="AF117" s="6"/>
      <c r="AK117" s="13"/>
      <c r="AL117" s="13"/>
      <c r="AM117" s="13"/>
      <c r="AN117" s="13"/>
      <c r="AO117" s="13"/>
      <c r="AP117" s="13"/>
      <c r="AQ117" s="13"/>
      <c r="AR117" s="13"/>
      <c r="AS117" s="9"/>
      <c r="AU117" s="9"/>
      <c r="AV117" s="12"/>
      <c r="AW117" s="12"/>
      <c r="AX117" s="9"/>
      <c r="AY117" s="9"/>
      <c r="AZ117" s="9"/>
      <c r="BA117" s="12"/>
      <c r="BC117" s="32"/>
      <c r="BD117" s="32"/>
      <c r="BE117" s="33"/>
      <c r="BF117" s="71"/>
      <c r="BJ117" s="34"/>
      <c r="BK117" s="8"/>
      <c r="BL117" s="8"/>
      <c r="BQ117"/>
      <c r="BR117"/>
    </row>
    <row r="118" spans="1:70" x14ac:dyDescent="0.35">
      <c r="A118" s="1" t="str">
        <f t="shared" si="474"/>
        <v/>
      </c>
      <c r="B118" s="47"/>
      <c r="C118" s="47"/>
      <c r="D118" s="47"/>
      <c r="E118" s="15" t="s">
        <v>153</v>
      </c>
      <c r="F118" s="15"/>
      <c r="G118" s="12" t="s">
        <v>256</v>
      </c>
      <c r="I118" s="10"/>
      <c r="J118" s="12"/>
      <c r="K118" s="9"/>
      <c r="L118" s="12"/>
      <c r="M118" s="12"/>
      <c r="N118" s="12"/>
      <c r="P118" s="12"/>
      <c r="Y118" s="14"/>
      <c r="Z118" s="14"/>
      <c r="AA118" s="9"/>
      <c r="AB118" s="9"/>
      <c r="AC118" s="9"/>
      <c r="AD118" s="9"/>
      <c r="AE118" s="9"/>
      <c r="AF118" s="6"/>
      <c r="AK118" s="13"/>
      <c r="AL118" s="13"/>
      <c r="AM118" s="13"/>
      <c r="AN118" s="13"/>
      <c r="AO118" s="13"/>
      <c r="AP118" s="13"/>
      <c r="AQ118" s="13"/>
      <c r="AR118" s="13"/>
      <c r="AS118" s="9" t="s">
        <v>199</v>
      </c>
      <c r="AU118" s="9"/>
      <c r="AV118" s="12"/>
      <c r="AW118" s="12"/>
      <c r="AX118" s="9"/>
      <c r="AY118" s="9"/>
      <c r="AZ118" s="9"/>
      <c r="BA118" s="12"/>
      <c r="BB118" s="53" t="s">
        <v>197</v>
      </c>
      <c r="BC118" s="37" t="str">
        <f t="shared" ref="BC118" si="695">"20"&amp;MID(BM118,SEARCH("#",SUBSTITUTE(BM118,"/","#",2))+1,2) &amp; IF(SEARCH("/",BM118)=2,"0"&amp;MID(BM118,1,1),MID(BM118,1,2)) &amp; IF(SEARCH("#",SUBSTITUTE(BM118,"/","#",2))-SEARCH("/*/",BM118)=2,"0"&amp;MID(BM118,SEARCH("/*/",BM118)+1,1),MID(BM118,SEARCH("/*/",BM118)+1,2))</f>
        <v>20230605</v>
      </c>
      <c r="BD118" s="52" t="str">
        <f t="shared" ref="BD118" si="696">CONCATENATE(TEXT(ROUNDDOWN(ABS(BF118),0),"0"),"° ",TEXT(ROUNDDOWN(ABS((BF118-ROUNDDOWN(BF118,0))*60),0),"00"),"' ",TEXT(TRUNC((ABS((BF118-ROUNDDOWN(BF118,0))*60)-ROUNDDOWN(ABS((BF118-ROUNDDOWN(BF118,0))*60),0))*60,2),"00.00"),"""",IF(BF118&lt;0," W"," E"))</f>
        <v>11° 04' 15.16" E</v>
      </c>
      <c r="BE118" s="52" t="str">
        <f t="shared" ref="BE118" si="697">CONCATENATE(TEXT(ROUNDDOWN(ABS(BG118),0),"00"),"° ",TEXT(ROUNDDOWN(ABS((BG118-ROUNDDOWN(BG118,0))*60),0),"00"),"' ",TEXT(TRUNC((ABS((BG118-ROUNDDOWN(BG118,0))*60)-ROUNDDOWN(ABS((BG118-ROUNDDOWN(BG118,0))*60),0))*60,2),"00.00"),"""",IF(BG118&lt;0," S"," N"))</f>
        <v>47° 27' 08.78" N</v>
      </c>
      <c r="BF118" s="69">
        <f t="shared" ref="BF118" si="698">IF(BB118="","",VALUE(MID(BB118,FIND("lon",BB118)+3,FIND("prec",BB118)-FIND("lon",BB118)-3  )))</f>
        <v>11.070880000000001</v>
      </c>
      <c r="BG118" s="69">
        <f t="shared" ref="BG118" si="699">IF(BB118="","",VALUE(MID(BB118,FIND("lat",BB118)+3,FIND("lon",BB118)-FIND("lat",BB118)-3  )))</f>
        <v>47.452440000000003</v>
      </c>
      <c r="BH118" s="38">
        <f t="shared" ref="BH118" si="700">IF(BB118="","",VALUE(MID(BB118,FIND("prec",BB118)+4,FIND("elev",BB118)-FIND("prec",BB118)-6 )))</f>
        <v>3.8</v>
      </c>
      <c r="BI118" s="74">
        <f t="shared" ref="BI118" si="701">IF(BB118="","",VALUE(MID(BB118,FIND("elev",BB118)+4,FIND("m exp",BB118)-FIND("elev",BB118)-4 )))</f>
        <v>1596.6</v>
      </c>
      <c r="BJ118" s="49">
        <v>15</v>
      </c>
      <c r="BK118" s="39">
        <f t="shared" ref="BK118" si="702">IF(BB118="","",VALUE(MID(BB118,FIND("exp",BB118)+4,FIND("° inc",BB118)-FIND("exp",BB118)-4 )))</f>
        <v>19</v>
      </c>
      <c r="BL118" s="39">
        <f t="shared" ref="BL118" si="703">IF(BB118="","",VALUE(MID(BB118,FIND("inc",BB118)+5,2)) )</f>
        <v>50</v>
      </c>
      <c r="BM118" s="50" t="str">
        <f t="shared" ref="BM118" si="704">IF(BB118="","",TRIM(MID(BB118,FIND("date",BB118)+5,FIND("time",BB118)-FIND("date",BB118)-5)))</f>
        <v>6/5/23</v>
      </c>
      <c r="BN118" s="51" t="str">
        <f t="shared" ref="BN118" si="705">IF(BB118="","",TRIM(MID(BB118,FIND("time",BB118)+5,5)))</f>
        <v>08:59</v>
      </c>
      <c r="BQ118"/>
      <c r="BR118"/>
    </row>
    <row r="119" spans="1:70" x14ac:dyDescent="0.35">
      <c r="A119" s="1" t="str">
        <f t="shared" si="474"/>
        <v/>
      </c>
      <c r="B119" s="47" t="s">
        <v>968</v>
      </c>
      <c r="C119" s="47"/>
      <c r="D119" s="47"/>
      <c r="E119" s="15"/>
      <c r="F119" s="15"/>
      <c r="G119" s="12"/>
      <c r="I119" s="10"/>
      <c r="J119" s="12"/>
      <c r="K119" s="9"/>
      <c r="L119" s="12"/>
      <c r="M119" s="12"/>
      <c r="N119" s="12"/>
      <c r="P119" s="12"/>
      <c r="Y119" s="14"/>
      <c r="Z119" s="14"/>
      <c r="AA119" s="9"/>
      <c r="AB119" s="9"/>
      <c r="AC119" s="9"/>
      <c r="AD119" s="9"/>
      <c r="AE119" s="9"/>
      <c r="AF119" s="6"/>
      <c r="AK119" s="13"/>
      <c r="AL119" s="13"/>
      <c r="AM119" s="13"/>
      <c r="AN119" s="13"/>
      <c r="AO119" s="13"/>
      <c r="AP119" s="13"/>
      <c r="AQ119" s="13"/>
      <c r="AR119" s="13"/>
      <c r="AS119" s="9"/>
      <c r="AU119" s="9"/>
      <c r="AV119" s="12"/>
      <c r="AW119" s="12"/>
      <c r="AX119" s="9"/>
      <c r="AY119" s="9"/>
      <c r="AZ119" s="9"/>
      <c r="BA119" s="12"/>
      <c r="BC119" s="32"/>
      <c r="BD119" s="32"/>
      <c r="BE119" s="33"/>
      <c r="BF119" s="71"/>
      <c r="BJ119" s="34"/>
      <c r="BK119" s="8"/>
      <c r="BL119" s="8"/>
      <c r="BQ119"/>
      <c r="BR119"/>
    </row>
    <row r="120" spans="1:70" x14ac:dyDescent="0.35">
      <c r="A120" s="1" t="str">
        <f t="shared" si="474"/>
        <v/>
      </c>
      <c r="B120" s="47"/>
      <c r="C120" s="47"/>
      <c r="D120" s="47"/>
      <c r="E120" s="15" t="s">
        <v>153</v>
      </c>
      <c r="F120" s="15"/>
      <c r="G120" s="12" t="s">
        <v>255</v>
      </c>
      <c r="I120" s="10"/>
      <c r="J120" s="12"/>
      <c r="K120" s="9"/>
      <c r="L120" s="12"/>
      <c r="M120" s="12"/>
      <c r="N120" s="12"/>
      <c r="P120" s="12"/>
      <c r="Y120" s="14"/>
      <c r="Z120" s="14"/>
      <c r="AA120" s="9"/>
      <c r="AB120" s="9"/>
      <c r="AC120" s="9"/>
      <c r="AD120" s="9"/>
      <c r="AE120" s="9"/>
      <c r="AF120" s="6"/>
      <c r="AK120" s="13"/>
      <c r="AL120" s="13"/>
      <c r="AM120" s="13"/>
      <c r="AN120" s="13"/>
      <c r="AO120" s="13"/>
      <c r="AP120" s="13"/>
      <c r="AQ120" s="13"/>
      <c r="AR120" s="13"/>
      <c r="AS120" s="9" t="s">
        <v>199</v>
      </c>
      <c r="AU120" s="9"/>
      <c r="AV120" s="12"/>
      <c r="AW120" s="12"/>
      <c r="AX120" s="9"/>
      <c r="AY120" s="9"/>
      <c r="AZ120" s="9"/>
      <c r="BA120" s="12"/>
      <c r="BB120" s="53" t="s">
        <v>198</v>
      </c>
      <c r="BC120" s="37" t="str">
        <f t="shared" ref="BC120" si="706">"20"&amp;MID(BM120,SEARCH("#",SUBSTITUTE(BM120,"/","#",2))+1,2) &amp; IF(SEARCH("/",BM120)=2,"0"&amp;MID(BM120,1,1),MID(BM120,1,2)) &amp; IF(SEARCH("#",SUBSTITUTE(BM120,"/","#",2))-SEARCH("/*/",BM120)=2,"0"&amp;MID(BM120,SEARCH("/*/",BM120)+1,1),MID(BM120,SEARCH("/*/",BM120)+1,2))</f>
        <v>20230605</v>
      </c>
      <c r="BD120" s="52" t="str">
        <f t="shared" ref="BD120" si="707">CONCATENATE(TEXT(ROUNDDOWN(ABS(BF120),0),"0"),"° ",TEXT(ROUNDDOWN(ABS((BF120-ROUNDDOWN(BF120,0))*60),0),"00"),"' ",TEXT(TRUNC((ABS((BF120-ROUNDDOWN(BF120,0))*60)-ROUNDDOWN(ABS((BF120-ROUNDDOWN(BF120,0))*60),0))*60,2),"00.00"),"""",IF(BF120&lt;0," W"," E"))</f>
        <v>11° 03' 41.29" E</v>
      </c>
      <c r="BE120" s="52" t="str">
        <f t="shared" ref="BE120" si="708">CONCATENATE(TEXT(ROUNDDOWN(ABS(BG120),0),"00"),"° ",TEXT(ROUNDDOWN(ABS((BG120-ROUNDDOWN(BG120,0))*60),0),"00"),"' ",TEXT(TRUNC((ABS((BG120-ROUNDDOWN(BG120,0))*60)-ROUNDDOWN(ABS((BG120-ROUNDDOWN(BG120,0))*60),0))*60,2),"00.00"),"""",IF(BG120&lt;0," S"," N"))</f>
        <v>47° 26' 24.43" N</v>
      </c>
      <c r="BF120" s="69">
        <f t="shared" ref="BF120" si="709">IF(BB120="","",VALUE(MID(BB120,FIND("lon",BB120)+3,FIND("prec",BB120)-FIND("lon",BB120)-3  )))</f>
        <v>11.06147</v>
      </c>
      <c r="BG120" s="69">
        <f t="shared" ref="BG120" si="710">IF(BB120="","",VALUE(MID(BB120,FIND("lat",BB120)+3,FIND("lon",BB120)-FIND("lat",BB120)-3  )))</f>
        <v>47.44012</v>
      </c>
      <c r="BH120" s="38">
        <f t="shared" ref="BH120" si="711">IF(BB120="","",VALUE(MID(BB120,FIND("prec",BB120)+4,FIND("elev",BB120)-FIND("prec",BB120)-6 )))</f>
        <v>6.1</v>
      </c>
      <c r="BI120" s="74">
        <f t="shared" ref="BI120" si="712">IF(BB120="","",VALUE(MID(BB120,FIND("elev",BB120)+4,FIND("m exp",BB120)-FIND("elev",BB120)-4 )))</f>
        <v>1705.1</v>
      </c>
      <c r="BJ120" s="49">
        <v>15</v>
      </c>
      <c r="BK120" s="39">
        <f t="shared" ref="BK120" si="713">IF(BB120="","",VALUE(MID(BB120,FIND("exp",BB120)+4,FIND("° inc",BB120)-FIND("exp",BB120)-4 )))</f>
        <v>30</v>
      </c>
      <c r="BL120" s="39">
        <f t="shared" ref="BL120" si="714">IF(BB120="","",VALUE(MID(BB120,FIND("inc",BB120)+5,2)) )</f>
        <v>45</v>
      </c>
      <c r="BM120" s="50" t="str">
        <f t="shared" ref="BM120" si="715">IF(BB120="","",TRIM(MID(BB120,FIND("date",BB120)+5,FIND("time",BB120)-FIND("date",BB120)-5)))</f>
        <v>6/5/23</v>
      </c>
      <c r="BN120" s="51" t="str">
        <f t="shared" ref="BN120" si="716">IF(BB120="","",TRIM(MID(BB120,FIND("time",BB120)+5,5)))</f>
        <v>09:45</v>
      </c>
      <c r="BQ120"/>
      <c r="BR120"/>
    </row>
    <row r="121" spans="1:70" x14ac:dyDescent="0.35">
      <c r="A121" s="1" t="str">
        <f t="shared" si="474"/>
        <v/>
      </c>
      <c r="E121" s="1" t="s">
        <v>203</v>
      </c>
    </row>
    <row r="122" spans="1:70" x14ac:dyDescent="0.35">
      <c r="A122" s="1" t="str">
        <f t="shared" si="474"/>
        <v>M</v>
      </c>
      <c r="B122" s="48">
        <v>35057</v>
      </c>
      <c r="C122" s="48"/>
      <c r="D122" s="48"/>
      <c r="E122" s="15">
        <v>1</v>
      </c>
      <c r="F122" s="15"/>
      <c r="G122" s="12" t="s">
        <v>72</v>
      </c>
      <c r="H122" s="9"/>
      <c r="I122" s="10" t="s">
        <v>978</v>
      </c>
      <c r="J122" s="12">
        <v>750</v>
      </c>
      <c r="K122" s="9">
        <v>-25</v>
      </c>
      <c r="L122" s="12" t="s">
        <v>70</v>
      </c>
      <c r="M122" s="12" t="s">
        <v>201</v>
      </c>
      <c r="N122" s="12" t="s">
        <v>76</v>
      </c>
      <c r="P122" s="12">
        <v>50</v>
      </c>
      <c r="Y122" s="14"/>
      <c r="Z122" s="14"/>
      <c r="AA122" s="9"/>
      <c r="AB122" s="9"/>
      <c r="AC122" s="9"/>
      <c r="AD122" s="9"/>
      <c r="AE122" s="9"/>
      <c r="AF122" s="6"/>
      <c r="AK122" s="13"/>
      <c r="AL122" s="13"/>
      <c r="AM122" s="13"/>
      <c r="AN122" s="13"/>
      <c r="AO122" s="13"/>
      <c r="AP122" s="13"/>
      <c r="AQ122" s="13"/>
      <c r="AR122" s="13"/>
      <c r="AS122" s="12" t="s">
        <v>202</v>
      </c>
      <c r="AU122" s="9"/>
      <c r="AV122" s="12"/>
      <c r="AW122" s="12">
        <v>999</v>
      </c>
      <c r="AX122" s="9">
        <v>0</v>
      </c>
      <c r="AY122" s="9">
        <v>50</v>
      </c>
      <c r="AZ122" s="9">
        <v>90</v>
      </c>
      <c r="BA122" s="12">
        <v>10</v>
      </c>
      <c r="BB122" s="53" t="s">
        <v>200</v>
      </c>
      <c r="BC122" s="37" t="str">
        <f t="shared" ref="BC122" si="717">"20"&amp;MID(BM122,SEARCH("#",SUBSTITUTE(BM122,"/","#",2))+1,2) &amp; IF(SEARCH("/",BM122)=2,"0"&amp;MID(BM122,1,1),MID(BM122,1,2)) &amp; IF(SEARCH("#",SUBSTITUTE(BM122,"/","#",2))-SEARCH("/*/",BM122)=2,"0"&amp;MID(BM122,SEARCH("/*/",BM122)+1,1),MID(BM122,SEARCH("/*/",BM122)+1,2))</f>
        <v>20230605</v>
      </c>
      <c r="BD122" s="52" t="str">
        <f t="shared" ref="BD122" si="718">CONCATENATE(TEXT(ROUNDDOWN(ABS(BF122),0),"0"),"° ",TEXT(ROUNDDOWN(ABS((BF122-ROUNDDOWN(BF122,0))*60),0),"00"),"' ",TEXT(TRUNC((ABS((BF122-ROUNDDOWN(BF122,0))*60)-ROUNDDOWN(ABS((BF122-ROUNDDOWN(BF122,0))*60),0))*60,2),"00.00"),"""",IF(BF122&lt;0," W"," E"))</f>
        <v>11° 03' 27.03" E</v>
      </c>
      <c r="BE122" s="52" t="str">
        <f t="shared" ref="BE122" si="719">CONCATENATE(TEXT(ROUNDDOWN(ABS(BG122),0),"00"),"° ",TEXT(ROUNDDOWN(ABS((BG122-ROUNDDOWN(BG122,0))*60),0),"00"),"' ",TEXT(TRUNC((ABS((BG122-ROUNDDOWN(BG122,0))*60)-ROUNDDOWN(ABS((BG122-ROUNDDOWN(BG122,0))*60),0))*60,2),"00.00"),"""",IF(BG122&lt;0," S"," N"))</f>
        <v>47° 26' 23.67" N</v>
      </c>
      <c r="BF122" s="69">
        <f t="shared" ref="BF122" si="720">IF(BB122="","",VALUE(MID(BB122,FIND("lon",BB122)+3,FIND("prec",BB122)-FIND("lon",BB122)-3  )))</f>
        <v>11.057510000000001</v>
      </c>
      <c r="BG122" s="69">
        <f t="shared" ref="BG122" si="721">IF(BB122="","",VALUE(MID(BB122,FIND("lat",BB122)+3,FIND("lon",BB122)-FIND("lat",BB122)-3  )))</f>
        <v>47.439909999999998</v>
      </c>
      <c r="BH122" s="38">
        <f t="shared" ref="BH122" si="722">IF(BB122="","",VALUE(MID(BB122,FIND("prec",BB122)+4,FIND("elev",BB122)-FIND("prec",BB122)-6 )))</f>
        <v>5.2</v>
      </c>
      <c r="BI122" s="74">
        <f t="shared" ref="BI122" si="723">IF(BB122="","",VALUE(MID(BB122,FIND("elev",BB122)+4,FIND("m exp",BB122)-FIND("elev",BB122)-4 )))</f>
        <v>1789.9</v>
      </c>
      <c r="BJ122" s="49">
        <v>15</v>
      </c>
      <c r="BK122" s="39">
        <f t="shared" ref="BK122" si="724">IF(BB122="","",VALUE(MID(BB122,FIND("exp",BB122)+4,FIND("° inc",BB122)-FIND("exp",BB122)-4 )))</f>
        <v>117</v>
      </c>
      <c r="BL122" s="39">
        <f t="shared" ref="BL122" si="725">IF(BB122="","",VALUE(MID(BB122,FIND("inc",BB122)+5,2)) )</f>
        <v>52</v>
      </c>
      <c r="BM122" s="50" t="str">
        <f t="shared" ref="BM122" si="726">IF(BB122="","",TRIM(MID(BB122,FIND("date",BB122)+5,FIND("time",BB122)-FIND("date",BB122)-5)))</f>
        <v>6/5/23</v>
      </c>
      <c r="BN122" s="51" t="str">
        <f t="shared" ref="BN122" si="727">IF(BB122="","",TRIM(MID(BB122,FIND("time",BB122)+5,5)))</f>
        <v>10:31</v>
      </c>
      <c r="BO122" s="8" t="s">
        <v>254</v>
      </c>
    </row>
    <row r="123" spans="1:70" x14ac:dyDescent="0.35">
      <c r="A123" s="1" t="str">
        <f t="shared" si="474"/>
        <v>M</v>
      </c>
      <c r="B123" s="48">
        <v>35058</v>
      </c>
      <c r="C123" s="48"/>
      <c r="D123" s="48"/>
      <c r="E123" s="15">
        <v>1</v>
      </c>
      <c r="F123" s="15"/>
      <c r="G123" s="12" t="s">
        <v>73</v>
      </c>
      <c r="H123" s="9"/>
      <c r="I123" s="10" t="s">
        <v>978</v>
      </c>
      <c r="J123" s="12">
        <v>500</v>
      </c>
      <c r="K123" s="9">
        <v>-15</v>
      </c>
      <c r="L123" s="12" t="s">
        <v>70</v>
      </c>
      <c r="M123" s="12" t="s">
        <v>86</v>
      </c>
      <c r="N123" s="12" t="s">
        <v>76</v>
      </c>
      <c r="P123" s="12">
        <v>25</v>
      </c>
      <c r="Y123" s="14"/>
      <c r="Z123" s="14"/>
      <c r="AA123" s="9"/>
      <c r="AB123" s="9"/>
      <c r="AC123" s="9"/>
      <c r="AD123" s="9"/>
      <c r="AE123" s="9"/>
      <c r="AF123" s="6"/>
      <c r="AK123" s="13"/>
      <c r="AL123" s="13"/>
      <c r="AM123" s="13"/>
      <c r="AN123" s="13"/>
      <c r="AO123" s="13"/>
      <c r="AP123" s="13"/>
      <c r="AQ123" s="13"/>
      <c r="AR123" s="13"/>
      <c r="AS123" s="12" t="s">
        <v>204</v>
      </c>
      <c r="AU123" s="9"/>
      <c r="AV123" s="12"/>
      <c r="AW123" s="12">
        <v>999</v>
      </c>
      <c r="AX123" s="9">
        <v>0</v>
      </c>
      <c r="AY123" s="9">
        <v>10</v>
      </c>
      <c r="AZ123" s="9">
        <v>90</v>
      </c>
      <c r="BA123" s="12">
        <v>10</v>
      </c>
      <c r="BB123" s="53" t="s">
        <v>205</v>
      </c>
      <c r="BC123" s="37" t="str">
        <f t="shared" ref="BC123" si="728">"20"&amp;MID(BM123,SEARCH("#",SUBSTITUTE(BM123,"/","#",2))+1,2) &amp; IF(SEARCH("/",BM123)=2,"0"&amp;MID(BM123,1,1),MID(BM123,1,2)) &amp; IF(SEARCH("#",SUBSTITUTE(BM123,"/","#",2))-SEARCH("/*/",BM123)=2,"0"&amp;MID(BM123,SEARCH("/*/",BM123)+1,1),MID(BM123,SEARCH("/*/",BM123)+1,2))</f>
        <v>20230605</v>
      </c>
      <c r="BD123" s="52" t="str">
        <f t="shared" ref="BD123" si="729">CONCATENATE(TEXT(ROUNDDOWN(ABS(BF123),0),"0"),"° ",TEXT(ROUNDDOWN(ABS((BF123-ROUNDDOWN(BF123,0))*60),0),"00"),"' ",TEXT(TRUNC((ABS((BF123-ROUNDDOWN(BF123,0))*60)-ROUNDDOWN(ABS((BF123-ROUNDDOWN(BF123,0))*60),0))*60,2),"00.00"),"""",IF(BF123&lt;0," W"," E"))</f>
        <v>11° 03' 24.08" E</v>
      </c>
      <c r="BE123" s="52" t="str">
        <f t="shared" ref="BE123" si="730">CONCATENATE(TEXT(ROUNDDOWN(ABS(BG123),0),"00"),"° ",TEXT(ROUNDDOWN(ABS((BG123-ROUNDDOWN(BG123,0))*60),0),"00"),"' ",TEXT(TRUNC((ABS((BG123-ROUNDDOWN(BG123,0))*60)-ROUNDDOWN(ABS((BG123-ROUNDDOWN(BG123,0))*60),0))*60,2),"00.00"),"""",IF(BG123&lt;0," S"," N"))</f>
        <v>47° 26' 24.97" N</v>
      </c>
      <c r="BF123" s="69">
        <f t="shared" ref="BF123" si="731">IF(BB123="","",VALUE(MID(BB123,FIND("lon",BB123)+3,FIND("prec",BB123)-FIND("lon",BB123)-3  )))</f>
        <v>11.05669</v>
      </c>
      <c r="BG123" s="69">
        <f t="shared" ref="BG123" si="732">IF(BB123="","",VALUE(MID(BB123,FIND("lat",BB123)+3,FIND("lon",BB123)-FIND("lat",BB123)-3  )))</f>
        <v>47.440269999999998</v>
      </c>
      <c r="BH123" s="38">
        <f t="shared" ref="BH123" si="733">IF(BB123="","",VALUE(MID(BB123,FIND("prec",BB123)+4,FIND("elev",BB123)-FIND("prec",BB123)-6 )))</f>
        <v>4.5999999999999996</v>
      </c>
      <c r="BI123" s="74">
        <f t="shared" ref="BI123" si="734">IF(BB123="","",VALUE(MID(BB123,FIND("elev",BB123)+4,FIND("m exp",BB123)-FIND("elev",BB123)-4 )))</f>
        <v>1823.6</v>
      </c>
      <c r="BJ123" s="49">
        <v>15</v>
      </c>
      <c r="BK123" s="39">
        <f t="shared" ref="BK123" si="735">IF(BB123="","",VALUE(MID(BB123,FIND("exp",BB123)+4,FIND("° inc",BB123)-FIND("exp",BB123)-4 )))</f>
        <v>80</v>
      </c>
      <c r="BL123" s="39">
        <f t="shared" ref="BL123" si="736">IF(BB123="","",VALUE(MID(BB123,FIND("inc",BB123)+5,2)) )</f>
        <v>50</v>
      </c>
      <c r="BM123" s="50" t="str">
        <f t="shared" ref="BM123" si="737">IF(BB123="","",TRIM(MID(BB123,FIND("date",BB123)+5,FIND("time",BB123)-FIND("date",BB123)-5)))</f>
        <v>6/5/23</v>
      </c>
      <c r="BN123" s="51" t="str">
        <f t="shared" ref="BN123" si="738">IF(BB123="","",TRIM(MID(BB123,FIND("time",BB123)+5,5)))</f>
        <v>10:49</v>
      </c>
      <c r="BO123" s="8" t="s">
        <v>254</v>
      </c>
    </row>
    <row r="124" spans="1:70" x14ac:dyDescent="0.35">
      <c r="A124" s="1" t="str">
        <f t="shared" si="474"/>
        <v>M</v>
      </c>
      <c r="B124" s="48">
        <v>35059</v>
      </c>
      <c r="C124" s="48"/>
      <c r="D124" s="48"/>
      <c r="E124" s="15">
        <v>1</v>
      </c>
      <c r="F124" s="15"/>
      <c r="G124" s="12" t="s">
        <v>73</v>
      </c>
      <c r="H124" s="9"/>
      <c r="I124" s="10" t="s">
        <v>978</v>
      </c>
      <c r="J124" s="12">
        <v>50</v>
      </c>
      <c r="K124" s="9">
        <v>-15</v>
      </c>
      <c r="L124" s="12" t="s">
        <v>70</v>
      </c>
      <c r="M124" s="12" t="s">
        <v>86</v>
      </c>
      <c r="N124" s="12" t="s">
        <v>76</v>
      </c>
      <c r="P124" s="12">
        <v>15</v>
      </c>
      <c r="Y124" s="14"/>
      <c r="Z124" s="14"/>
      <c r="AA124" s="9"/>
      <c r="AB124" s="9"/>
      <c r="AC124" s="9"/>
      <c r="AD124" s="9"/>
      <c r="AE124" s="9"/>
      <c r="AF124" s="6"/>
      <c r="AK124" s="13"/>
      <c r="AL124" s="13"/>
      <c r="AM124" s="13"/>
      <c r="AN124" s="13"/>
      <c r="AO124" s="13"/>
      <c r="AP124" s="13"/>
      <c r="AQ124" s="13"/>
      <c r="AR124" s="13"/>
      <c r="AS124" s="12"/>
      <c r="AU124" s="9"/>
      <c r="AV124" s="12"/>
      <c r="AW124" s="12">
        <v>999</v>
      </c>
      <c r="AX124" s="9">
        <v>0</v>
      </c>
      <c r="AY124" s="9">
        <v>10</v>
      </c>
      <c r="AZ124" s="9">
        <v>90</v>
      </c>
      <c r="BA124" s="12">
        <v>10</v>
      </c>
      <c r="BB124" s="53" t="s">
        <v>205</v>
      </c>
      <c r="BC124" s="37" t="str">
        <f t="shared" ref="BC124" si="739">"20"&amp;MID(BM124,SEARCH("#",SUBSTITUTE(BM124,"/","#",2))+1,2) &amp; IF(SEARCH("/",BM124)=2,"0"&amp;MID(BM124,1,1),MID(BM124,1,2)) &amp; IF(SEARCH("#",SUBSTITUTE(BM124,"/","#",2))-SEARCH("/*/",BM124)=2,"0"&amp;MID(BM124,SEARCH("/*/",BM124)+1,1),MID(BM124,SEARCH("/*/",BM124)+1,2))</f>
        <v>20230605</v>
      </c>
      <c r="BD124" s="52" t="str">
        <f t="shared" ref="BD124" si="740">CONCATENATE(TEXT(ROUNDDOWN(ABS(BF124),0),"0"),"° ",TEXT(ROUNDDOWN(ABS((BF124-ROUNDDOWN(BF124,0))*60),0),"00"),"' ",TEXT(TRUNC((ABS((BF124-ROUNDDOWN(BF124,0))*60)-ROUNDDOWN(ABS((BF124-ROUNDDOWN(BF124,0))*60),0))*60,2),"00.00"),"""",IF(BF124&lt;0," W"," E"))</f>
        <v>11° 03' 24.08" E</v>
      </c>
      <c r="BE124" s="52" t="str">
        <f t="shared" ref="BE124" si="741">CONCATENATE(TEXT(ROUNDDOWN(ABS(BG124),0),"00"),"° ",TEXT(ROUNDDOWN(ABS((BG124-ROUNDDOWN(BG124,0))*60),0),"00"),"' ",TEXT(TRUNC((ABS((BG124-ROUNDDOWN(BG124,0))*60)-ROUNDDOWN(ABS((BG124-ROUNDDOWN(BG124,0))*60),0))*60,2),"00.00"),"""",IF(BG124&lt;0," S"," N"))</f>
        <v>47° 26' 24.97" N</v>
      </c>
      <c r="BF124" s="69">
        <f t="shared" ref="BF124" si="742">IF(BB124="","",VALUE(MID(BB124,FIND("lon",BB124)+3,FIND("prec",BB124)-FIND("lon",BB124)-3  )))</f>
        <v>11.05669</v>
      </c>
      <c r="BG124" s="69">
        <f t="shared" ref="BG124" si="743">IF(BB124="","",VALUE(MID(BB124,FIND("lat",BB124)+3,FIND("lon",BB124)-FIND("lat",BB124)-3  )))</f>
        <v>47.440269999999998</v>
      </c>
      <c r="BH124" s="38">
        <f t="shared" ref="BH124" si="744">IF(BB124="","",VALUE(MID(BB124,FIND("prec",BB124)+4,FIND("elev",BB124)-FIND("prec",BB124)-6 )))</f>
        <v>4.5999999999999996</v>
      </c>
      <c r="BI124" s="74">
        <f t="shared" ref="BI124" si="745">IF(BB124="","",VALUE(MID(BB124,FIND("elev",BB124)+4,FIND("m exp",BB124)-FIND("elev",BB124)-4 )))</f>
        <v>1823.6</v>
      </c>
      <c r="BJ124" s="49">
        <v>15</v>
      </c>
      <c r="BK124" s="39">
        <f t="shared" ref="BK124" si="746">IF(BB124="","",VALUE(MID(BB124,FIND("exp",BB124)+4,FIND("° inc",BB124)-FIND("exp",BB124)-4 )))</f>
        <v>80</v>
      </c>
      <c r="BL124" s="39">
        <f t="shared" ref="BL124" si="747">IF(BB124="","",VALUE(MID(BB124,FIND("inc",BB124)+5,2)) )</f>
        <v>50</v>
      </c>
      <c r="BM124" s="50" t="str">
        <f t="shared" ref="BM124" si="748">IF(BB124="","",TRIM(MID(BB124,FIND("date",BB124)+5,FIND("time",BB124)-FIND("date",BB124)-5)))</f>
        <v>6/5/23</v>
      </c>
      <c r="BN124" s="51" t="str">
        <f t="shared" ref="BN124" si="749">IF(BB124="","",TRIM(MID(BB124,FIND("time",BB124)+5,5)))</f>
        <v>10:49</v>
      </c>
      <c r="BO124" s="8" t="s">
        <v>254</v>
      </c>
    </row>
    <row r="125" spans="1:70" x14ac:dyDescent="0.35">
      <c r="A125" s="1" t="str">
        <f t="shared" si="474"/>
        <v>M</v>
      </c>
      <c r="B125" s="48">
        <v>35060</v>
      </c>
      <c r="C125" s="48"/>
      <c r="D125" s="48"/>
      <c r="E125" s="15">
        <v>1</v>
      </c>
      <c r="F125" s="15"/>
      <c r="G125" s="12" t="s">
        <v>73</v>
      </c>
      <c r="H125" s="9"/>
      <c r="I125" s="10" t="s">
        <v>978</v>
      </c>
      <c r="J125" s="12">
        <v>200</v>
      </c>
      <c r="K125" s="9">
        <v>-15</v>
      </c>
      <c r="L125" s="12" t="s">
        <v>70</v>
      </c>
      <c r="M125" s="12" t="s">
        <v>86</v>
      </c>
      <c r="N125" s="12" t="s">
        <v>76</v>
      </c>
      <c r="P125" s="12">
        <v>15</v>
      </c>
      <c r="Y125" s="14"/>
      <c r="Z125" s="14"/>
      <c r="AA125" s="9"/>
      <c r="AB125" s="9"/>
      <c r="AC125" s="9"/>
      <c r="AD125" s="9"/>
      <c r="AE125" s="9"/>
      <c r="AF125" s="6"/>
      <c r="AK125" s="13"/>
      <c r="AL125" s="13"/>
      <c r="AM125" s="13"/>
      <c r="AN125" s="13"/>
      <c r="AO125" s="13"/>
      <c r="AP125" s="13"/>
      <c r="AQ125" s="13"/>
      <c r="AR125" s="13"/>
      <c r="AS125" s="12"/>
      <c r="AU125" s="9"/>
      <c r="AV125" s="12"/>
      <c r="AW125" s="12">
        <v>999</v>
      </c>
      <c r="AX125" s="9">
        <v>0</v>
      </c>
      <c r="AY125" s="9">
        <v>10</v>
      </c>
      <c r="AZ125" s="9">
        <v>90</v>
      </c>
      <c r="BA125" s="12">
        <v>10</v>
      </c>
      <c r="BB125" s="53" t="s">
        <v>206</v>
      </c>
      <c r="BC125" s="37" t="str">
        <f t="shared" ref="BC125" si="750">"20"&amp;MID(BM125,SEARCH("#",SUBSTITUTE(BM125,"/","#",2))+1,2) &amp; IF(SEARCH("/",BM125)=2,"0"&amp;MID(BM125,1,1),MID(BM125,1,2)) &amp; IF(SEARCH("#",SUBSTITUTE(BM125,"/","#",2))-SEARCH("/*/",BM125)=2,"0"&amp;MID(BM125,SEARCH("/*/",BM125)+1,1),MID(BM125,SEARCH("/*/",BM125)+1,2))</f>
        <v>20230605</v>
      </c>
      <c r="BD125" s="52" t="str">
        <f t="shared" ref="BD125" si="751">CONCATENATE(TEXT(ROUNDDOWN(ABS(BF125),0),"0"),"° ",TEXT(ROUNDDOWN(ABS((BF125-ROUNDDOWN(BF125,0))*60),0),"00"),"' ",TEXT(TRUNC((ABS((BF125-ROUNDDOWN(BF125,0))*60)-ROUNDDOWN(ABS((BF125-ROUNDDOWN(BF125,0))*60),0))*60,2),"00.00"),"""",IF(BF125&lt;0," W"," E"))</f>
        <v>11° 03' 25.05" E</v>
      </c>
      <c r="BE125" s="52" t="str">
        <f t="shared" ref="BE125" si="752">CONCATENATE(TEXT(ROUNDDOWN(ABS(BG125),0),"00"),"° ",TEXT(ROUNDDOWN(ABS((BG125-ROUNDDOWN(BG125,0))*60),0),"00"),"' ",TEXT(TRUNC((ABS((BG125-ROUNDDOWN(BG125,0))*60)-ROUNDDOWN(ABS((BG125-ROUNDDOWN(BG125,0))*60),0))*60,2),"00.00"),"""",IF(BG125&lt;0," S"," N"))</f>
        <v>47° 26' 24.86" N</v>
      </c>
      <c r="BF125" s="69">
        <f t="shared" ref="BF125" si="753">IF(BB125="","",VALUE(MID(BB125,FIND("lon",BB125)+3,FIND("prec",BB125)-FIND("lon",BB125)-3  )))</f>
        <v>11.05696</v>
      </c>
      <c r="BG125" s="69">
        <f t="shared" ref="BG125" si="754">IF(BB125="","",VALUE(MID(BB125,FIND("lat",BB125)+3,FIND("lon",BB125)-FIND("lat",BB125)-3  )))</f>
        <v>47.440240000000003</v>
      </c>
      <c r="BH125" s="38">
        <f t="shared" ref="BH125" si="755">IF(BB125="","",VALUE(MID(BB125,FIND("prec",BB125)+4,FIND("elev",BB125)-FIND("prec",BB125)-6 )))</f>
        <v>3.9</v>
      </c>
      <c r="BI125" s="74">
        <f t="shared" ref="BI125" si="756">IF(BB125="","",VALUE(MID(BB125,FIND("elev",BB125)+4,FIND("m exp",BB125)-FIND("elev",BB125)-4 )))</f>
        <v>1841.3</v>
      </c>
      <c r="BJ125" s="49">
        <v>15</v>
      </c>
      <c r="BK125" s="39">
        <f t="shared" ref="BK125" si="757">IF(BB125="","",VALUE(MID(BB125,FIND("exp",BB125)+4,FIND("° inc",BB125)-FIND("exp",BB125)-4 )))</f>
        <v>99</v>
      </c>
      <c r="BL125" s="39">
        <f t="shared" ref="BL125" si="758">IF(BB125="","",VALUE(MID(BB125,FIND("inc",BB125)+5,2)) )</f>
        <v>53</v>
      </c>
      <c r="BM125" s="50" t="str">
        <f t="shared" ref="BM125" si="759">IF(BB125="","",TRIM(MID(BB125,FIND("date",BB125)+5,FIND("time",BB125)-FIND("date",BB125)-5)))</f>
        <v>6/5/23</v>
      </c>
      <c r="BN125" s="51" t="str">
        <f t="shared" ref="BN125" si="760">IF(BB125="","",TRIM(MID(BB125,FIND("time",BB125)+5,5)))</f>
        <v>10:54</v>
      </c>
      <c r="BO125" s="8" t="s">
        <v>254</v>
      </c>
    </row>
    <row r="126" spans="1:70" x14ac:dyDescent="0.35">
      <c r="A126" s="1" t="str">
        <f t="shared" si="474"/>
        <v>M</v>
      </c>
      <c r="B126" s="48">
        <v>35061</v>
      </c>
      <c r="C126" s="48"/>
      <c r="D126" s="48"/>
      <c r="E126" s="15">
        <v>1</v>
      </c>
      <c r="F126" s="15"/>
      <c r="G126" s="12" t="s">
        <v>73</v>
      </c>
      <c r="H126" s="9"/>
      <c r="I126" s="10" t="s">
        <v>978</v>
      </c>
      <c r="J126" s="12">
        <v>200</v>
      </c>
      <c r="K126" s="9">
        <v>-15</v>
      </c>
      <c r="L126" s="12" t="s">
        <v>70</v>
      </c>
      <c r="M126" s="12" t="s">
        <v>86</v>
      </c>
      <c r="N126" s="12" t="s">
        <v>76</v>
      </c>
      <c r="P126" s="12">
        <v>20</v>
      </c>
      <c r="Y126" s="14"/>
      <c r="Z126" s="14"/>
      <c r="AA126" s="9"/>
      <c r="AB126" s="9"/>
      <c r="AC126" s="9"/>
      <c r="AD126" s="9"/>
      <c r="AE126" s="9"/>
      <c r="AF126" s="6"/>
      <c r="AK126" s="13"/>
      <c r="AL126" s="13"/>
      <c r="AM126" s="13"/>
      <c r="AN126" s="13"/>
      <c r="AO126" s="13"/>
      <c r="AP126" s="13"/>
      <c r="AQ126" s="13"/>
      <c r="AR126" s="13"/>
      <c r="AS126" s="12"/>
      <c r="AU126" s="9"/>
      <c r="AV126" s="12"/>
      <c r="AW126" s="12">
        <v>999</v>
      </c>
      <c r="AX126" s="9">
        <v>0</v>
      </c>
      <c r="AY126" s="9">
        <v>10</v>
      </c>
      <c r="AZ126" s="9">
        <v>90</v>
      </c>
      <c r="BA126" s="12">
        <v>10</v>
      </c>
      <c r="BB126" s="53" t="s">
        <v>207</v>
      </c>
      <c r="BC126" s="37" t="str">
        <f t="shared" ref="BC126" si="761">"20"&amp;MID(BM126,SEARCH("#",SUBSTITUTE(BM126,"/","#",2))+1,2) &amp; IF(SEARCH("/",BM126)=2,"0"&amp;MID(BM126,1,1),MID(BM126,1,2)) &amp; IF(SEARCH("#",SUBSTITUTE(BM126,"/","#",2))-SEARCH("/*/",BM126)=2,"0"&amp;MID(BM126,SEARCH("/*/",BM126)+1,1),MID(BM126,SEARCH("/*/",BM126)+1,2))</f>
        <v>20230605</v>
      </c>
      <c r="BD126" s="52" t="str">
        <f t="shared" ref="BD126" si="762">CONCATENATE(TEXT(ROUNDDOWN(ABS(BF126),0),"0"),"° ",TEXT(ROUNDDOWN(ABS((BF126-ROUNDDOWN(BF126,0))*60),0),"00"),"' ",TEXT(TRUNC((ABS((BF126-ROUNDDOWN(BF126,0))*60)-ROUNDDOWN(ABS((BF126-ROUNDDOWN(BF126,0))*60),0))*60,2),"00.00"),"""",IF(BF126&lt;0," W"," E"))</f>
        <v>11° 03' 25.48" E</v>
      </c>
      <c r="BE126" s="52" t="str">
        <f t="shared" ref="BE126" si="763">CONCATENATE(TEXT(ROUNDDOWN(ABS(BG126),0),"00"),"° ",TEXT(ROUNDDOWN(ABS((BG126-ROUNDDOWN(BG126,0))*60),0),"00"),"' ",TEXT(TRUNC((ABS((BG126-ROUNDDOWN(BG126,0))*60)-ROUNDDOWN(ABS((BG126-ROUNDDOWN(BG126,0))*60),0))*60,2),"00.00"),"""",IF(BG126&lt;0," S"," N"))</f>
        <v>47° 26' 24.97" N</v>
      </c>
      <c r="BF126" s="69">
        <f t="shared" ref="BF126" si="764">IF(BB126="","",VALUE(MID(BB126,FIND("lon",BB126)+3,FIND("prec",BB126)-FIND("lon",BB126)-3  )))</f>
        <v>11.057079999999999</v>
      </c>
      <c r="BG126" s="69">
        <f t="shared" ref="BG126" si="765">IF(BB126="","",VALUE(MID(BB126,FIND("lat",BB126)+3,FIND("lon",BB126)-FIND("lat",BB126)-3  )))</f>
        <v>47.440269999999998</v>
      </c>
      <c r="BH126" s="38">
        <f t="shared" ref="BH126" si="766">IF(BB126="","",VALUE(MID(BB126,FIND("prec",BB126)+4,FIND("elev",BB126)-FIND("prec",BB126)-6 )))</f>
        <v>4.5</v>
      </c>
      <c r="BI126" s="74">
        <f t="shared" ref="BI126" si="767">IF(BB126="","",VALUE(MID(BB126,FIND("elev",BB126)+4,FIND("m exp",BB126)-FIND("elev",BB126)-4 )))</f>
        <v>1842.9</v>
      </c>
      <c r="BJ126" s="49">
        <v>15</v>
      </c>
      <c r="BK126" s="39">
        <f t="shared" ref="BK126" si="768">IF(BB126="","",VALUE(MID(BB126,FIND("exp",BB126)+4,FIND("° inc",BB126)-FIND("exp",BB126)-4 )))</f>
        <v>68</v>
      </c>
      <c r="BL126" s="39">
        <f t="shared" ref="BL126" si="769">IF(BB126="","",VALUE(MID(BB126,FIND("inc",BB126)+5,2)) )</f>
        <v>56</v>
      </c>
      <c r="BM126" s="50" t="str">
        <f t="shared" ref="BM126" si="770">IF(BB126="","",TRIM(MID(BB126,FIND("date",BB126)+5,FIND("time",BB126)-FIND("date",BB126)-5)))</f>
        <v>6/5/23</v>
      </c>
      <c r="BN126" s="51" t="str">
        <f t="shared" ref="BN126" si="771">IF(BB126="","",TRIM(MID(BB126,FIND("time",BB126)+5,5)))</f>
        <v>10:57</v>
      </c>
      <c r="BO126" s="8" t="s">
        <v>254</v>
      </c>
    </row>
    <row r="127" spans="1:70" x14ac:dyDescent="0.35">
      <c r="A127" s="1" t="str">
        <f t="shared" si="474"/>
        <v>M</v>
      </c>
      <c r="B127" s="48">
        <v>35062</v>
      </c>
      <c r="C127" s="48"/>
      <c r="D127" s="48"/>
      <c r="E127" s="15">
        <v>1</v>
      </c>
      <c r="F127" s="15"/>
      <c r="G127" s="12" t="s">
        <v>72</v>
      </c>
      <c r="H127" s="9"/>
      <c r="I127" s="10" t="s">
        <v>978</v>
      </c>
      <c r="J127" s="12">
        <v>309</v>
      </c>
      <c r="K127" s="9">
        <v>-15</v>
      </c>
      <c r="L127" s="12" t="s">
        <v>70</v>
      </c>
      <c r="M127" s="12" t="s">
        <v>86</v>
      </c>
      <c r="N127" s="12" t="s">
        <v>76</v>
      </c>
      <c r="P127" s="12">
        <v>45</v>
      </c>
      <c r="Y127" s="14"/>
      <c r="Z127" s="14"/>
      <c r="AA127" s="9"/>
      <c r="AB127" s="9"/>
      <c r="AC127" s="9"/>
      <c r="AD127" s="9"/>
      <c r="AE127" s="9"/>
      <c r="AF127" s="6"/>
      <c r="AK127" s="13"/>
      <c r="AL127" s="13"/>
      <c r="AM127" s="13"/>
      <c r="AN127" s="13"/>
      <c r="AO127" s="13"/>
      <c r="AP127" s="13"/>
      <c r="AQ127" s="13"/>
      <c r="AR127" s="13"/>
      <c r="AS127" s="12"/>
      <c r="AU127" s="9"/>
      <c r="AV127" s="12"/>
      <c r="AW127" s="12">
        <v>999</v>
      </c>
      <c r="AX127" s="9">
        <v>0</v>
      </c>
      <c r="AY127" s="9">
        <v>10</v>
      </c>
      <c r="AZ127" s="9">
        <v>90</v>
      </c>
      <c r="BA127" s="12">
        <v>10</v>
      </c>
      <c r="BB127" s="53" t="s">
        <v>207</v>
      </c>
      <c r="BC127" s="37" t="str">
        <f t="shared" ref="BC127" si="772">"20"&amp;MID(BM127,SEARCH("#",SUBSTITUTE(BM127,"/","#",2))+1,2) &amp; IF(SEARCH("/",BM127)=2,"0"&amp;MID(BM127,1,1),MID(BM127,1,2)) &amp; IF(SEARCH("#",SUBSTITUTE(BM127,"/","#",2))-SEARCH("/*/",BM127)=2,"0"&amp;MID(BM127,SEARCH("/*/",BM127)+1,1),MID(BM127,SEARCH("/*/",BM127)+1,2))</f>
        <v>20230605</v>
      </c>
      <c r="BD127" s="52" t="str">
        <f t="shared" ref="BD127" si="773">CONCATENATE(TEXT(ROUNDDOWN(ABS(BF127),0),"0"),"° ",TEXT(ROUNDDOWN(ABS((BF127-ROUNDDOWN(BF127,0))*60),0),"00"),"' ",TEXT(TRUNC((ABS((BF127-ROUNDDOWN(BF127,0))*60)-ROUNDDOWN(ABS((BF127-ROUNDDOWN(BF127,0))*60),0))*60,2),"00.00"),"""",IF(BF127&lt;0," W"," E"))</f>
        <v>11° 03' 25.48" E</v>
      </c>
      <c r="BE127" s="52" t="str">
        <f t="shared" ref="BE127" si="774">CONCATENATE(TEXT(ROUNDDOWN(ABS(BG127),0),"00"),"° ",TEXT(ROUNDDOWN(ABS((BG127-ROUNDDOWN(BG127,0))*60),0),"00"),"' ",TEXT(TRUNC((ABS((BG127-ROUNDDOWN(BG127,0))*60)-ROUNDDOWN(ABS((BG127-ROUNDDOWN(BG127,0))*60),0))*60,2),"00.00"),"""",IF(BG127&lt;0," S"," N"))</f>
        <v>47° 26' 24.97" N</v>
      </c>
      <c r="BF127" s="69">
        <f t="shared" ref="BF127" si="775">IF(BB127="","",VALUE(MID(BB127,FIND("lon",BB127)+3,FIND("prec",BB127)-FIND("lon",BB127)-3  )))</f>
        <v>11.057079999999999</v>
      </c>
      <c r="BG127" s="69">
        <f t="shared" ref="BG127" si="776">IF(BB127="","",VALUE(MID(BB127,FIND("lat",BB127)+3,FIND("lon",BB127)-FIND("lat",BB127)-3  )))</f>
        <v>47.440269999999998</v>
      </c>
      <c r="BH127" s="38">
        <f t="shared" ref="BH127" si="777">IF(BB127="","",VALUE(MID(BB127,FIND("prec",BB127)+4,FIND("elev",BB127)-FIND("prec",BB127)-6 )))</f>
        <v>4.5</v>
      </c>
      <c r="BI127" s="74">
        <f t="shared" ref="BI127" si="778">IF(BB127="","",VALUE(MID(BB127,FIND("elev",BB127)+4,FIND("m exp",BB127)-FIND("elev",BB127)-4 )))</f>
        <v>1842.9</v>
      </c>
      <c r="BJ127" s="49">
        <v>15</v>
      </c>
      <c r="BK127" s="39">
        <f t="shared" ref="BK127" si="779">IF(BB127="","",VALUE(MID(BB127,FIND("exp",BB127)+4,FIND("° inc",BB127)-FIND("exp",BB127)-4 )))</f>
        <v>68</v>
      </c>
      <c r="BL127" s="39">
        <f t="shared" ref="BL127" si="780">IF(BB127="","",VALUE(MID(BB127,FIND("inc",BB127)+5,2)) )</f>
        <v>56</v>
      </c>
      <c r="BM127" s="50" t="str">
        <f t="shared" ref="BM127" si="781">IF(BB127="","",TRIM(MID(BB127,FIND("date",BB127)+5,FIND("time",BB127)-FIND("date",BB127)-5)))</f>
        <v>6/5/23</v>
      </c>
      <c r="BN127" s="51" t="str">
        <f t="shared" ref="BN127" si="782">IF(BB127="","",TRIM(MID(BB127,FIND("time",BB127)+5,5)))</f>
        <v>10:57</v>
      </c>
      <c r="BO127" s="8" t="s">
        <v>254</v>
      </c>
    </row>
    <row r="128" spans="1:70" x14ac:dyDescent="0.35">
      <c r="A128" s="1" t="str">
        <f t="shared" si="474"/>
        <v>M</v>
      </c>
      <c r="B128" s="48">
        <v>35063</v>
      </c>
      <c r="C128" s="48"/>
      <c r="D128" s="48"/>
      <c r="E128" s="15">
        <v>1</v>
      </c>
      <c r="F128" s="15"/>
      <c r="G128" s="12" t="s">
        <v>116</v>
      </c>
      <c r="H128" s="9"/>
      <c r="I128" s="10" t="s">
        <v>978</v>
      </c>
      <c r="J128" s="12">
        <v>750</v>
      </c>
      <c r="K128" s="9">
        <v>-15</v>
      </c>
      <c r="L128" s="12" t="s">
        <v>70</v>
      </c>
      <c r="M128" s="12" t="s">
        <v>86</v>
      </c>
      <c r="N128" s="12" t="s">
        <v>76</v>
      </c>
      <c r="P128" s="12">
        <v>35</v>
      </c>
      <c r="Y128" s="14"/>
      <c r="Z128" s="14"/>
      <c r="AA128" s="9"/>
      <c r="AB128" s="9"/>
      <c r="AC128" s="9"/>
      <c r="AD128" s="9"/>
      <c r="AE128" s="9"/>
      <c r="AF128" s="6"/>
      <c r="AK128" s="13"/>
      <c r="AL128" s="13"/>
      <c r="AM128" s="13"/>
      <c r="AN128" s="13"/>
      <c r="AO128" s="13"/>
      <c r="AP128" s="13"/>
      <c r="AQ128" s="13"/>
      <c r="AR128" s="13"/>
      <c r="AS128" s="12"/>
      <c r="AU128" s="9"/>
      <c r="AV128" s="12"/>
      <c r="AW128" s="12">
        <v>999</v>
      </c>
      <c r="AX128" s="9">
        <v>0</v>
      </c>
      <c r="AY128" s="9">
        <v>10</v>
      </c>
      <c r="AZ128" s="9">
        <v>90</v>
      </c>
      <c r="BA128" s="12">
        <v>10</v>
      </c>
      <c r="BB128" s="53" t="s">
        <v>207</v>
      </c>
      <c r="BC128" s="37" t="str">
        <f t="shared" ref="BC128" si="783">"20"&amp;MID(BM128,SEARCH("#",SUBSTITUTE(BM128,"/","#",2))+1,2) &amp; IF(SEARCH("/",BM128)=2,"0"&amp;MID(BM128,1,1),MID(BM128,1,2)) &amp; IF(SEARCH("#",SUBSTITUTE(BM128,"/","#",2))-SEARCH("/*/",BM128)=2,"0"&amp;MID(BM128,SEARCH("/*/",BM128)+1,1),MID(BM128,SEARCH("/*/",BM128)+1,2))</f>
        <v>20230605</v>
      </c>
      <c r="BD128" s="52" t="str">
        <f t="shared" ref="BD128" si="784">CONCATENATE(TEXT(ROUNDDOWN(ABS(BF128),0),"0"),"° ",TEXT(ROUNDDOWN(ABS((BF128-ROUNDDOWN(BF128,0))*60),0),"00"),"' ",TEXT(TRUNC((ABS((BF128-ROUNDDOWN(BF128,0))*60)-ROUNDDOWN(ABS((BF128-ROUNDDOWN(BF128,0))*60),0))*60,2),"00.00"),"""",IF(BF128&lt;0," W"," E"))</f>
        <v>11° 03' 25.48" E</v>
      </c>
      <c r="BE128" s="52" t="str">
        <f t="shared" ref="BE128" si="785">CONCATENATE(TEXT(ROUNDDOWN(ABS(BG128),0),"00"),"° ",TEXT(ROUNDDOWN(ABS((BG128-ROUNDDOWN(BG128,0))*60),0),"00"),"' ",TEXT(TRUNC((ABS((BG128-ROUNDDOWN(BG128,0))*60)-ROUNDDOWN(ABS((BG128-ROUNDDOWN(BG128,0))*60),0))*60,2),"00.00"),"""",IF(BG128&lt;0," S"," N"))</f>
        <v>47° 26' 24.97" N</v>
      </c>
      <c r="BF128" s="69">
        <f t="shared" ref="BF128" si="786">IF(BB128="","",VALUE(MID(BB128,FIND("lon",BB128)+3,FIND("prec",BB128)-FIND("lon",BB128)-3  )))</f>
        <v>11.057079999999999</v>
      </c>
      <c r="BG128" s="69">
        <f t="shared" ref="BG128" si="787">IF(BB128="","",VALUE(MID(BB128,FIND("lat",BB128)+3,FIND("lon",BB128)-FIND("lat",BB128)-3  )))</f>
        <v>47.440269999999998</v>
      </c>
      <c r="BH128" s="38">
        <f t="shared" ref="BH128" si="788">IF(BB128="","",VALUE(MID(BB128,FIND("prec",BB128)+4,FIND("elev",BB128)-FIND("prec",BB128)-6 )))</f>
        <v>4.5</v>
      </c>
      <c r="BI128" s="74">
        <f t="shared" ref="BI128" si="789">IF(BB128="","",VALUE(MID(BB128,FIND("elev",BB128)+4,FIND("m exp",BB128)-FIND("elev",BB128)-4 )))</f>
        <v>1842.9</v>
      </c>
      <c r="BJ128" s="49">
        <v>15</v>
      </c>
      <c r="BK128" s="39">
        <f t="shared" ref="BK128" si="790">IF(BB128="","",VALUE(MID(BB128,FIND("exp",BB128)+4,FIND("° inc",BB128)-FIND("exp",BB128)-4 )))</f>
        <v>68</v>
      </c>
      <c r="BL128" s="39">
        <f t="shared" ref="BL128" si="791">IF(BB128="","",VALUE(MID(BB128,FIND("inc",BB128)+5,2)) )</f>
        <v>56</v>
      </c>
      <c r="BM128" s="50" t="str">
        <f t="shared" ref="BM128" si="792">IF(BB128="","",TRIM(MID(BB128,FIND("date",BB128)+5,FIND("time",BB128)-FIND("date",BB128)-5)))</f>
        <v>6/5/23</v>
      </c>
      <c r="BN128" s="51" t="str">
        <f t="shared" ref="BN128" si="793">IF(BB128="","",TRIM(MID(BB128,FIND("time",BB128)+5,5)))</f>
        <v>10:57</v>
      </c>
      <c r="BO128" s="8" t="s">
        <v>254</v>
      </c>
    </row>
    <row r="129" spans="1:70" x14ac:dyDescent="0.35">
      <c r="A129" s="1" t="str">
        <f t="shared" si="474"/>
        <v>M</v>
      </c>
      <c r="B129" s="48">
        <v>35064</v>
      </c>
      <c r="C129" s="48"/>
      <c r="D129" s="48"/>
      <c r="E129" s="15">
        <v>1</v>
      </c>
      <c r="F129" s="15"/>
      <c r="G129" s="12" t="s">
        <v>104</v>
      </c>
      <c r="H129" s="9"/>
      <c r="I129" s="10" t="s">
        <v>978</v>
      </c>
      <c r="J129" s="12">
        <v>15</v>
      </c>
      <c r="K129" s="9">
        <v>-15</v>
      </c>
      <c r="L129" s="12" t="s">
        <v>70</v>
      </c>
      <c r="M129" s="12" t="s">
        <v>86</v>
      </c>
      <c r="N129" s="12" t="s">
        <v>76</v>
      </c>
      <c r="P129" s="12">
        <v>35</v>
      </c>
      <c r="Y129" s="14"/>
      <c r="Z129" s="14"/>
      <c r="AA129" s="9"/>
      <c r="AB129" s="9"/>
      <c r="AC129" s="9"/>
      <c r="AD129" s="9"/>
      <c r="AE129" s="9"/>
      <c r="AF129" s="6"/>
      <c r="AK129" s="13"/>
      <c r="AL129" s="13"/>
      <c r="AM129" s="13"/>
      <c r="AN129" s="13"/>
      <c r="AO129" s="13"/>
      <c r="AP129" s="13"/>
      <c r="AQ129" s="13"/>
      <c r="AR129" s="13"/>
      <c r="AS129" s="12" t="s">
        <v>208</v>
      </c>
      <c r="AU129" s="9"/>
      <c r="AV129" s="12"/>
      <c r="AW129" s="12">
        <v>999</v>
      </c>
      <c r="AX129" s="9">
        <v>0</v>
      </c>
      <c r="AY129" s="9">
        <v>10</v>
      </c>
      <c r="AZ129" s="9">
        <v>90</v>
      </c>
      <c r="BA129" s="12">
        <v>10</v>
      </c>
      <c r="BB129" s="53" t="s">
        <v>207</v>
      </c>
      <c r="BC129" s="37" t="str">
        <f t="shared" ref="BC129:BC130" si="794">"20"&amp;MID(BM129,SEARCH("#",SUBSTITUTE(BM129,"/","#",2))+1,2) &amp; IF(SEARCH("/",BM129)=2,"0"&amp;MID(BM129,1,1),MID(BM129,1,2)) &amp; IF(SEARCH("#",SUBSTITUTE(BM129,"/","#",2))-SEARCH("/*/",BM129)=2,"0"&amp;MID(BM129,SEARCH("/*/",BM129)+1,1),MID(BM129,SEARCH("/*/",BM129)+1,2))</f>
        <v>20230605</v>
      </c>
      <c r="BD129" s="52" t="str">
        <f t="shared" ref="BD129:BD130" si="795">CONCATENATE(TEXT(ROUNDDOWN(ABS(BF129),0),"0"),"° ",TEXT(ROUNDDOWN(ABS((BF129-ROUNDDOWN(BF129,0))*60),0),"00"),"' ",TEXT(TRUNC((ABS((BF129-ROUNDDOWN(BF129,0))*60)-ROUNDDOWN(ABS((BF129-ROUNDDOWN(BF129,0))*60),0))*60,2),"00.00"),"""",IF(BF129&lt;0," W"," E"))</f>
        <v>11° 03' 25.48" E</v>
      </c>
      <c r="BE129" s="52" t="str">
        <f t="shared" ref="BE129:BE130" si="796">CONCATENATE(TEXT(ROUNDDOWN(ABS(BG129),0),"00"),"° ",TEXT(ROUNDDOWN(ABS((BG129-ROUNDDOWN(BG129,0))*60),0),"00"),"' ",TEXT(TRUNC((ABS((BG129-ROUNDDOWN(BG129,0))*60)-ROUNDDOWN(ABS((BG129-ROUNDDOWN(BG129,0))*60),0))*60,2),"00.00"),"""",IF(BG129&lt;0," S"," N"))</f>
        <v>47° 26' 24.97" N</v>
      </c>
      <c r="BF129" s="69">
        <f t="shared" ref="BF129:BF130" si="797">IF(BB129="","",VALUE(MID(BB129,FIND("lon",BB129)+3,FIND("prec",BB129)-FIND("lon",BB129)-3  )))</f>
        <v>11.057079999999999</v>
      </c>
      <c r="BG129" s="69">
        <f t="shared" ref="BG129:BG130" si="798">IF(BB129="","",VALUE(MID(BB129,FIND("lat",BB129)+3,FIND("lon",BB129)-FIND("lat",BB129)-3  )))</f>
        <v>47.440269999999998</v>
      </c>
      <c r="BH129" s="38">
        <f t="shared" ref="BH129:BH130" si="799">IF(BB129="","",VALUE(MID(BB129,FIND("prec",BB129)+4,FIND("elev",BB129)-FIND("prec",BB129)-6 )))</f>
        <v>4.5</v>
      </c>
      <c r="BI129" s="74">
        <f t="shared" ref="BI129:BI130" si="800">IF(BB129="","",VALUE(MID(BB129,FIND("elev",BB129)+4,FIND("m exp",BB129)-FIND("elev",BB129)-4 )))</f>
        <v>1842.9</v>
      </c>
      <c r="BJ129" s="49">
        <v>15</v>
      </c>
      <c r="BK129" s="39">
        <f t="shared" ref="BK129:BK130" si="801">IF(BB129="","",VALUE(MID(BB129,FIND("exp",BB129)+4,FIND("° inc",BB129)-FIND("exp",BB129)-4 )))</f>
        <v>68</v>
      </c>
      <c r="BL129" s="39">
        <f t="shared" ref="BL129:BL130" si="802">IF(BB129="","",VALUE(MID(BB129,FIND("inc",BB129)+5,2)) )</f>
        <v>56</v>
      </c>
      <c r="BM129" s="50" t="str">
        <f t="shared" ref="BM129:BM130" si="803">IF(BB129="","",TRIM(MID(BB129,FIND("date",BB129)+5,FIND("time",BB129)-FIND("date",BB129)-5)))</f>
        <v>6/5/23</v>
      </c>
      <c r="BN129" s="51" t="str">
        <f t="shared" ref="BN129:BN130" si="804">IF(BB129="","",TRIM(MID(BB129,FIND("time",BB129)+5,5)))</f>
        <v>10:57</v>
      </c>
      <c r="BO129" s="8" t="s">
        <v>254</v>
      </c>
    </row>
    <row r="130" spans="1:70" x14ac:dyDescent="0.35">
      <c r="A130" s="1" t="str">
        <f t="shared" si="474"/>
        <v>M</v>
      </c>
      <c r="B130" s="48">
        <v>35065</v>
      </c>
      <c r="C130" s="48"/>
      <c r="D130" s="48"/>
      <c r="E130" s="15">
        <v>1</v>
      </c>
      <c r="F130" s="15"/>
      <c r="G130" s="12" t="s">
        <v>210</v>
      </c>
      <c r="H130" s="9"/>
      <c r="I130" s="10" t="s">
        <v>978</v>
      </c>
      <c r="J130" s="12">
        <v>200</v>
      </c>
      <c r="K130" s="9">
        <v>-15</v>
      </c>
      <c r="L130" s="12" t="s">
        <v>70</v>
      </c>
      <c r="M130" s="12" t="s">
        <v>86</v>
      </c>
      <c r="N130" s="12" t="s">
        <v>76</v>
      </c>
      <c r="P130" s="12">
        <v>20</v>
      </c>
      <c r="Y130" s="14"/>
      <c r="Z130" s="14"/>
      <c r="AA130" s="9"/>
      <c r="AB130" s="9"/>
      <c r="AC130" s="9"/>
      <c r="AD130" s="9"/>
      <c r="AE130" s="9"/>
      <c r="AF130" s="6"/>
      <c r="AK130" s="13"/>
      <c r="AL130" s="13"/>
      <c r="AM130" s="13"/>
      <c r="AN130" s="13"/>
      <c r="AO130" s="13"/>
      <c r="AP130" s="13"/>
      <c r="AQ130" s="13"/>
      <c r="AR130" s="13"/>
      <c r="AS130" s="12"/>
      <c r="AU130" s="9"/>
      <c r="AV130" s="12"/>
      <c r="AW130" s="12">
        <v>999</v>
      </c>
      <c r="AX130" s="9">
        <v>0</v>
      </c>
      <c r="AY130" s="9">
        <v>10</v>
      </c>
      <c r="AZ130" s="9">
        <v>90</v>
      </c>
      <c r="BA130" s="12">
        <v>10</v>
      </c>
      <c r="BB130" s="53" t="s">
        <v>209</v>
      </c>
      <c r="BC130" s="37" t="str">
        <f t="shared" si="794"/>
        <v>20230605</v>
      </c>
      <c r="BD130" s="52" t="str">
        <f t="shared" si="795"/>
        <v>11° 03' 25.45" E</v>
      </c>
      <c r="BE130" s="52" t="str">
        <f t="shared" si="796"/>
        <v>47° 26' 24.82" N</v>
      </c>
      <c r="BF130" s="69">
        <f t="shared" si="797"/>
        <v>11.05707</v>
      </c>
      <c r="BG130" s="69">
        <f t="shared" si="798"/>
        <v>47.44023</v>
      </c>
      <c r="BH130" s="38">
        <f t="shared" si="799"/>
        <v>3.9</v>
      </c>
      <c r="BI130" s="74">
        <f t="shared" si="800"/>
        <v>1831.4</v>
      </c>
      <c r="BJ130" s="49">
        <v>15</v>
      </c>
      <c r="BK130" s="39">
        <f t="shared" si="801"/>
        <v>77</v>
      </c>
      <c r="BL130" s="39">
        <f t="shared" si="802"/>
        <v>55</v>
      </c>
      <c r="BM130" s="50" t="str">
        <f t="shared" si="803"/>
        <v>6/5/23</v>
      </c>
      <c r="BN130" s="51" t="str">
        <f t="shared" si="804"/>
        <v>11:05</v>
      </c>
      <c r="BO130" s="8" t="s">
        <v>254</v>
      </c>
    </row>
    <row r="131" spans="1:70" x14ac:dyDescent="0.35">
      <c r="A131" s="1" t="str">
        <f t="shared" si="474"/>
        <v>M</v>
      </c>
      <c r="B131" s="48">
        <v>35066</v>
      </c>
      <c r="C131" s="48"/>
      <c r="D131" s="48"/>
      <c r="E131" s="15">
        <v>1</v>
      </c>
      <c r="F131" s="15"/>
      <c r="G131" s="12" t="s">
        <v>73</v>
      </c>
      <c r="H131" s="9"/>
      <c r="I131" s="10" t="s">
        <v>978</v>
      </c>
      <c r="J131" s="12">
        <v>130</v>
      </c>
      <c r="K131" s="9">
        <v>-15</v>
      </c>
      <c r="L131" s="12" t="s">
        <v>70</v>
      </c>
      <c r="M131" s="12" t="s">
        <v>86</v>
      </c>
      <c r="N131" s="12" t="s">
        <v>76</v>
      </c>
      <c r="P131" s="12">
        <v>20</v>
      </c>
      <c r="Y131" s="14"/>
      <c r="Z131" s="14"/>
      <c r="AA131" s="9"/>
      <c r="AB131" s="9"/>
      <c r="AC131" s="9"/>
      <c r="AD131" s="9"/>
      <c r="AE131" s="9"/>
      <c r="AF131" s="6"/>
      <c r="AK131" s="13"/>
      <c r="AL131" s="13"/>
      <c r="AM131" s="13"/>
      <c r="AN131" s="13"/>
      <c r="AO131" s="13"/>
      <c r="AP131" s="13"/>
      <c r="AQ131" s="13"/>
      <c r="AR131" s="13"/>
      <c r="AS131" s="12"/>
      <c r="AU131" s="9"/>
      <c r="AV131" s="12"/>
      <c r="AW131" s="12">
        <v>999</v>
      </c>
      <c r="AX131" s="9">
        <v>0</v>
      </c>
      <c r="AY131" s="9">
        <v>10</v>
      </c>
      <c r="AZ131" s="9">
        <v>90</v>
      </c>
      <c r="BA131" s="12">
        <v>10</v>
      </c>
      <c r="BB131" s="53" t="s">
        <v>209</v>
      </c>
      <c r="BC131" s="37" t="str">
        <f t="shared" ref="BC131" si="805">"20"&amp;MID(BM131,SEARCH("#",SUBSTITUTE(BM131,"/","#",2))+1,2) &amp; IF(SEARCH("/",BM131)=2,"0"&amp;MID(BM131,1,1),MID(BM131,1,2)) &amp; IF(SEARCH("#",SUBSTITUTE(BM131,"/","#",2))-SEARCH("/*/",BM131)=2,"0"&amp;MID(BM131,SEARCH("/*/",BM131)+1,1),MID(BM131,SEARCH("/*/",BM131)+1,2))</f>
        <v>20230605</v>
      </c>
      <c r="BD131" s="52" t="str">
        <f t="shared" ref="BD131" si="806">CONCATENATE(TEXT(ROUNDDOWN(ABS(BF131),0),"0"),"° ",TEXT(ROUNDDOWN(ABS((BF131-ROUNDDOWN(BF131,0))*60),0),"00"),"' ",TEXT(TRUNC((ABS((BF131-ROUNDDOWN(BF131,0))*60)-ROUNDDOWN(ABS((BF131-ROUNDDOWN(BF131,0))*60),0))*60,2),"00.00"),"""",IF(BF131&lt;0," W"," E"))</f>
        <v>11° 03' 25.45" E</v>
      </c>
      <c r="BE131" s="52" t="str">
        <f t="shared" ref="BE131" si="807">CONCATENATE(TEXT(ROUNDDOWN(ABS(BG131),0),"00"),"° ",TEXT(ROUNDDOWN(ABS((BG131-ROUNDDOWN(BG131,0))*60),0),"00"),"' ",TEXT(TRUNC((ABS((BG131-ROUNDDOWN(BG131,0))*60)-ROUNDDOWN(ABS((BG131-ROUNDDOWN(BG131,0))*60),0))*60,2),"00.00"),"""",IF(BG131&lt;0," S"," N"))</f>
        <v>47° 26' 24.82" N</v>
      </c>
      <c r="BF131" s="69">
        <f t="shared" ref="BF131" si="808">IF(BB131="","",VALUE(MID(BB131,FIND("lon",BB131)+3,FIND("prec",BB131)-FIND("lon",BB131)-3  )))</f>
        <v>11.05707</v>
      </c>
      <c r="BG131" s="69">
        <f t="shared" ref="BG131" si="809">IF(BB131="","",VALUE(MID(BB131,FIND("lat",BB131)+3,FIND("lon",BB131)-FIND("lat",BB131)-3  )))</f>
        <v>47.44023</v>
      </c>
      <c r="BH131" s="38">
        <f t="shared" ref="BH131" si="810">IF(BB131="","",VALUE(MID(BB131,FIND("prec",BB131)+4,FIND("elev",BB131)-FIND("prec",BB131)-6 )))</f>
        <v>3.9</v>
      </c>
      <c r="BI131" s="74">
        <f t="shared" ref="BI131" si="811">IF(BB131="","",VALUE(MID(BB131,FIND("elev",BB131)+4,FIND("m exp",BB131)-FIND("elev",BB131)-4 )))</f>
        <v>1831.4</v>
      </c>
      <c r="BJ131" s="49">
        <v>15</v>
      </c>
      <c r="BK131" s="39">
        <f t="shared" ref="BK131" si="812">IF(BB131="","",VALUE(MID(BB131,FIND("exp",BB131)+4,FIND("° inc",BB131)-FIND("exp",BB131)-4 )))</f>
        <v>77</v>
      </c>
      <c r="BL131" s="39">
        <f t="shared" ref="BL131" si="813">IF(BB131="","",VALUE(MID(BB131,FIND("inc",BB131)+5,2)) )</f>
        <v>55</v>
      </c>
      <c r="BM131" s="50" t="str">
        <f t="shared" ref="BM131" si="814">IF(BB131="","",TRIM(MID(BB131,FIND("date",BB131)+5,FIND("time",BB131)-FIND("date",BB131)-5)))</f>
        <v>6/5/23</v>
      </c>
      <c r="BN131" s="51" t="str">
        <f t="shared" ref="BN131" si="815">IF(BB131="","",TRIM(MID(BB131,FIND("time",BB131)+5,5)))</f>
        <v>11:05</v>
      </c>
      <c r="BO131" s="8" t="s">
        <v>254</v>
      </c>
    </row>
    <row r="132" spans="1:70" x14ac:dyDescent="0.35">
      <c r="A132" s="1" t="str">
        <f t="shared" si="474"/>
        <v>M</v>
      </c>
      <c r="B132" s="48">
        <v>35067</v>
      </c>
      <c r="C132" s="48"/>
      <c r="D132" s="48"/>
      <c r="E132" s="15">
        <v>1</v>
      </c>
      <c r="F132" s="15"/>
      <c r="G132" s="12" t="s">
        <v>73</v>
      </c>
      <c r="H132" s="9"/>
      <c r="I132" s="10" t="s">
        <v>978</v>
      </c>
      <c r="J132" s="12">
        <v>300</v>
      </c>
      <c r="K132" s="9">
        <v>-10</v>
      </c>
      <c r="L132" s="12" t="s">
        <v>70</v>
      </c>
      <c r="M132" s="12" t="s">
        <v>100</v>
      </c>
      <c r="N132" s="12" t="s">
        <v>76</v>
      </c>
      <c r="P132" s="12">
        <v>15</v>
      </c>
      <c r="Y132" s="14"/>
      <c r="Z132" s="14"/>
      <c r="AA132" s="9"/>
      <c r="AB132" s="9"/>
      <c r="AC132" s="9"/>
      <c r="AD132" s="9"/>
      <c r="AE132" s="9"/>
      <c r="AF132" s="6"/>
      <c r="AK132" s="13"/>
      <c r="AL132" s="13"/>
      <c r="AM132" s="13"/>
      <c r="AN132" s="13"/>
      <c r="AO132" s="13"/>
      <c r="AP132" s="13"/>
      <c r="AQ132" s="13"/>
      <c r="AR132" s="13"/>
      <c r="AS132" s="12"/>
      <c r="AU132" s="9"/>
      <c r="AV132" s="12"/>
      <c r="AW132" s="12">
        <v>300</v>
      </c>
      <c r="AX132" s="9">
        <v>0</v>
      </c>
      <c r="AY132" s="9">
        <v>10</v>
      </c>
      <c r="AZ132" s="9">
        <v>90</v>
      </c>
      <c r="BA132" s="12">
        <v>10</v>
      </c>
      <c r="BB132" s="53" t="s">
        <v>211</v>
      </c>
      <c r="BC132" s="37" t="str">
        <f t="shared" ref="BC132" si="816">"20"&amp;MID(BM132,SEARCH("#",SUBSTITUTE(BM132,"/","#",2))+1,2) &amp; IF(SEARCH("/",BM132)=2,"0"&amp;MID(BM132,1,1),MID(BM132,1,2)) &amp; IF(SEARCH("#",SUBSTITUTE(BM132,"/","#",2))-SEARCH("/*/",BM132)=2,"0"&amp;MID(BM132,SEARCH("/*/",BM132)+1,1),MID(BM132,SEARCH("/*/",BM132)+1,2))</f>
        <v>20230605</v>
      </c>
      <c r="BD132" s="52" t="str">
        <f t="shared" ref="BD132" si="817">CONCATENATE(TEXT(ROUNDDOWN(ABS(BF132),0),"0"),"° ",TEXT(ROUNDDOWN(ABS((BF132-ROUNDDOWN(BF132,0))*60),0),"00"),"' ",TEXT(TRUNC((ABS((BF132-ROUNDDOWN(BF132,0))*60)-ROUNDDOWN(ABS((BF132-ROUNDDOWN(BF132,0))*60),0))*60,2),"00.00"),"""",IF(BF132&lt;0," W"," E"))</f>
        <v>11° 03' 19.15" E</v>
      </c>
      <c r="BE132" s="52" t="str">
        <f t="shared" ref="BE132" si="818">CONCATENATE(TEXT(ROUNDDOWN(ABS(BG132),0),"00"),"° ",TEXT(ROUNDDOWN(ABS((BG132-ROUNDDOWN(BG132,0))*60),0),"00"),"' ",TEXT(TRUNC((ABS((BG132-ROUNDDOWN(BG132,0))*60)-ROUNDDOWN(ABS((BG132-ROUNDDOWN(BG132,0))*60),0))*60,2),"00.00"),"""",IF(BG132&lt;0," S"," N"))</f>
        <v>47° 26' 24.61" N</v>
      </c>
      <c r="BF132" s="69">
        <f t="shared" ref="BF132" si="819">IF(BB132="","",VALUE(MID(BB132,FIND("lon",BB132)+3,FIND("prec",BB132)-FIND("lon",BB132)-3  )))</f>
        <v>11.05532</v>
      </c>
      <c r="BG132" s="69">
        <f t="shared" ref="BG132" si="820">IF(BB132="","",VALUE(MID(BB132,FIND("lat",BB132)+3,FIND("lon",BB132)-FIND("lat",BB132)-3  )))</f>
        <v>47.440170000000002</v>
      </c>
      <c r="BH132" s="38">
        <f t="shared" ref="BH132" si="821">IF(BB132="","",VALUE(MID(BB132,FIND("prec",BB132)+4,FIND("elev",BB132)-FIND("prec",BB132)-6 )))</f>
        <v>6</v>
      </c>
      <c r="BI132" s="74">
        <f t="shared" ref="BI132" si="822">IF(BB132="","",VALUE(MID(BB132,FIND("elev",BB132)+4,FIND("m exp",BB132)-FIND("elev",BB132)-4 )))</f>
        <v>1903.3</v>
      </c>
      <c r="BJ132" s="49">
        <v>15</v>
      </c>
      <c r="BK132" s="39">
        <f t="shared" ref="BK132" si="823">IF(BB132="","",VALUE(MID(BB132,FIND("exp",BB132)+4,FIND("° inc",BB132)-FIND("exp",BB132)-4 )))</f>
        <v>35</v>
      </c>
      <c r="BL132" s="39">
        <f t="shared" ref="BL132" si="824">IF(BB132="","",VALUE(MID(BB132,FIND("inc",BB132)+5,2)) )</f>
        <v>54</v>
      </c>
      <c r="BM132" s="50" t="str">
        <f t="shared" ref="BM132" si="825">IF(BB132="","",TRIM(MID(BB132,FIND("date",BB132)+5,FIND("time",BB132)-FIND("date",BB132)-5)))</f>
        <v>6/5/23</v>
      </c>
      <c r="BN132" s="51" t="str">
        <f t="shared" ref="BN132" si="826">IF(BB132="","",TRIM(MID(BB132,FIND("time",BB132)+5,5)))</f>
        <v>11:44</v>
      </c>
      <c r="BO132" s="8" t="s">
        <v>254</v>
      </c>
    </row>
    <row r="133" spans="1:70" x14ac:dyDescent="0.35">
      <c r="A133" s="1" t="str">
        <f t="shared" si="474"/>
        <v>M</v>
      </c>
      <c r="B133" s="48">
        <v>35068</v>
      </c>
      <c r="C133" s="48"/>
      <c r="D133" s="48"/>
      <c r="E133" s="15">
        <v>1</v>
      </c>
      <c r="F133" s="15"/>
      <c r="G133" s="12" t="s">
        <v>212</v>
      </c>
      <c r="H133" s="9"/>
      <c r="I133" s="10" t="s">
        <v>978</v>
      </c>
      <c r="J133" s="12">
        <v>450</v>
      </c>
      <c r="K133" s="9">
        <v>-10</v>
      </c>
      <c r="L133" s="12" t="s">
        <v>70</v>
      </c>
      <c r="M133" s="12" t="s">
        <v>108</v>
      </c>
      <c r="N133" s="12" t="s">
        <v>76</v>
      </c>
      <c r="P133" s="12">
        <v>15</v>
      </c>
      <c r="Y133" s="14"/>
      <c r="Z133" s="14"/>
      <c r="AA133" s="9"/>
      <c r="AB133" s="9"/>
      <c r="AC133" s="9"/>
      <c r="AD133" s="9"/>
      <c r="AE133" s="9"/>
      <c r="AF133" s="6"/>
      <c r="AK133" s="13"/>
      <c r="AL133" s="13"/>
      <c r="AM133" s="13"/>
      <c r="AN133" s="13"/>
      <c r="AO133" s="13"/>
      <c r="AP133" s="13"/>
      <c r="AQ133" s="13"/>
      <c r="AR133" s="13"/>
      <c r="AS133" s="12"/>
      <c r="AU133" s="9"/>
      <c r="AV133" s="12"/>
      <c r="AW133" s="12">
        <v>300</v>
      </c>
      <c r="AX133" s="9">
        <v>0</v>
      </c>
      <c r="AY133" s="9">
        <v>10</v>
      </c>
      <c r="AZ133" s="9">
        <v>90</v>
      </c>
      <c r="BA133" s="12">
        <v>10</v>
      </c>
      <c r="BB133" s="53" t="s">
        <v>211</v>
      </c>
      <c r="BC133" s="37" t="str">
        <f t="shared" ref="BC133:BC134" si="827">"20"&amp;MID(BM133,SEARCH("#",SUBSTITUTE(BM133,"/","#",2))+1,2) &amp; IF(SEARCH("/",BM133)=2,"0"&amp;MID(BM133,1,1),MID(BM133,1,2)) &amp; IF(SEARCH("#",SUBSTITUTE(BM133,"/","#",2))-SEARCH("/*/",BM133)=2,"0"&amp;MID(BM133,SEARCH("/*/",BM133)+1,1),MID(BM133,SEARCH("/*/",BM133)+1,2))</f>
        <v>20230605</v>
      </c>
      <c r="BD133" s="52" t="str">
        <f t="shared" ref="BD133:BD134" si="828">CONCATENATE(TEXT(ROUNDDOWN(ABS(BF133),0),"0"),"° ",TEXT(ROUNDDOWN(ABS((BF133-ROUNDDOWN(BF133,0))*60),0),"00"),"' ",TEXT(TRUNC((ABS((BF133-ROUNDDOWN(BF133,0))*60)-ROUNDDOWN(ABS((BF133-ROUNDDOWN(BF133,0))*60),0))*60,2),"00.00"),"""",IF(BF133&lt;0," W"," E"))</f>
        <v>11° 03' 19.15" E</v>
      </c>
      <c r="BE133" s="52" t="str">
        <f t="shared" ref="BE133:BE134" si="829">CONCATENATE(TEXT(ROUNDDOWN(ABS(BG133),0),"00"),"° ",TEXT(ROUNDDOWN(ABS((BG133-ROUNDDOWN(BG133,0))*60),0),"00"),"' ",TEXT(TRUNC((ABS((BG133-ROUNDDOWN(BG133,0))*60)-ROUNDDOWN(ABS((BG133-ROUNDDOWN(BG133,0))*60),0))*60,2),"00.00"),"""",IF(BG133&lt;0," S"," N"))</f>
        <v>47° 26' 24.61" N</v>
      </c>
      <c r="BF133" s="69">
        <f t="shared" ref="BF133:BF134" si="830">IF(BB133="","",VALUE(MID(BB133,FIND("lon",BB133)+3,FIND("prec",BB133)-FIND("lon",BB133)-3  )))</f>
        <v>11.05532</v>
      </c>
      <c r="BG133" s="69">
        <f t="shared" ref="BG133:BG134" si="831">IF(BB133="","",VALUE(MID(BB133,FIND("lat",BB133)+3,FIND("lon",BB133)-FIND("lat",BB133)-3  )))</f>
        <v>47.440170000000002</v>
      </c>
      <c r="BH133" s="38">
        <f t="shared" ref="BH133:BH134" si="832">IF(BB133="","",VALUE(MID(BB133,FIND("prec",BB133)+4,FIND("elev",BB133)-FIND("prec",BB133)-6 )))</f>
        <v>6</v>
      </c>
      <c r="BI133" s="74">
        <f t="shared" ref="BI133:BI134" si="833">IF(BB133="","",VALUE(MID(BB133,FIND("elev",BB133)+4,FIND("m exp",BB133)-FIND("elev",BB133)-4 )))</f>
        <v>1903.3</v>
      </c>
      <c r="BJ133" s="49">
        <v>15</v>
      </c>
      <c r="BK133" s="39">
        <f t="shared" ref="BK133:BK134" si="834">IF(BB133="","",VALUE(MID(BB133,FIND("exp",BB133)+4,FIND("° inc",BB133)-FIND("exp",BB133)-4 )))</f>
        <v>35</v>
      </c>
      <c r="BL133" s="39">
        <f t="shared" ref="BL133:BL134" si="835">IF(BB133="","",VALUE(MID(BB133,FIND("inc",BB133)+5,2)) )</f>
        <v>54</v>
      </c>
      <c r="BM133" s="50" t="str">
        <f t="shared" ref="BM133:BM134" si="836">IF(BB133="","",TRIM(MID(BB133,FIND("date",BB133)+5,FIND("time",BB133)-FIND("date",BB133)-5)))</f>
        <v>6/5/23</v>
      </c>
      <c r="BN133" s="51" t="str">
        <f t="shared" ref="BN133:BN134" si="837">IF(BB133="","",TRIM(MID(BB133,FIND("time",BB133)+5,5)))</f>
        <v>11:44</v>
      </c>
      <c r="BO133" s="8" t="s">
        <v>254</v>
      </c>
    </row>
    <row r="134" spans="1:70" x14ac:dyDescent="0.35">
      <c r="A134" s="1" t="str">
        <f t="shared" si="474"/>
        <v>M</v>
      </c>
      <c r="B134" s="48">
        <v>35069</v>
      </c>
      <c r="C134" s="48"/>
      <c r="D134" s="48"/>
      <c r="E134" s="15">
        <v>1</v>
      </c>
      <c r="F134" s="15"/>
      <c r="G134" s="12" t="s">
        <v>73</v>
      </c>
      <c r="H134" s="9"/>
      <c r="I134" s="10" t="s">
        <v>978</v>
      </c>
      <c r="J134" s="12">
        <v>250</v>
      </c>
      <c r="K134" s="9">
        <v>-10</v>
      </c>
      <c r="L134" s="12" t="s">
        <v>70</v>
      </c>
      <c r="M134" s="12" t="s">
        <v>86</v>
      </c>
      <c r="N134" s="12" t="s">
        <v>76</v>
      </c>
      <c r="P134" s="12">
        <v>10</v>
      </c>
      <c r="Y134" s="14"/>
      <c r="Z134" s="14"/>
      <c r="AA134" s="9"/>
      <c r="AB134" s="9"/>
      <c r="AC134" s="9"/>
      <c r="AD134" s="9"/>
      <c r="AE134" s="9"/>
      <c r="AF134" s="6"/>
      <c r="AK134" s="13"/>
      <c r="AL134" s="13"/>
      <c r="AM134" s="13"/>
      <c r="AN134" s="13"/>
      <c r="AO134" s="13"/>
      <c r="AP134" s="13"/>
      <c r="AQ134" s="13"/>
      <c r="AR134" s="13"/>
      <c r="AS134" s="12"/>
      <c r="AU134" s="9"/>
      <c r="AV134" s="12"/>
      <c r="AW134" s="12">
        <v>300</v>
      </c>
      <c r="AX134" s="9">
        <v>0</v>
      </c>
      <c r="AY134" s="9">
        <v>10</v>
      </c>
      <c r="AZ134" s="9">
        <v>90</v>
      </c>
      <c r="BA134" s="12">
        <v>10</v>
      </c>
      <c r="BB134" s="53" t="s">
        <v>211</v>
      </c>
      <c r="BC134" s="37" t="str">
        <f t="shared" si="827"/>
        <v>20230605</v>
      </c>
      <c r="BD134" s="52" t="str">
        <f t="shared" si="828"/>
        <v>11° 03' 19.15" E</v>
      </c>
      <c r="BE134" s="52" t="str">
        <f t="shared" si="829"/>
        <v>47° 26' 24.61" N</v>
      </c>
      <c r="BF134" s="69">
        <f t="shared" si="830"/>
        <v>11.05532</v>
      </c>
      <c r="BG134" s="69">
        <f t="shared" si="831"/>
        <v>47.440170000000002</v>
      </c>
      <c r="BH134" s="38">
        <f t="shared" si="832"/>
        <v>6</v>
      </c>
      <c r="BI134" s="74">
        <f t="shared" si="833"/>
        <v>1903.3</v>
      </c>
      <c r="BJ134" s="49">
        <v>15</v>
      </c>
      <c r="BK134" s="39">
        <f t="shared" si="834"/>
        <v>35</v>
      </c>
      <c r="BL134" s="39">
        <f t="shared" si="835"/>
        <v>54</v>
      </c>
      <c r="BM134" s="50" t="str">
        <f t="shared" si="836"/>
        <v>6/5/23</v>
      </c>
      <c r="BN134" s="51" t="str">
        <f t="shared" si="837"/>
        <v>11:44</v>
      </c>
      <c r="BO134" s="8" t="s">
        <v>254</v>
      </c>
    </row>
    <row r="135" spans="1:70" x14ac:dyDescent="0.35">
      <c r="A135" s="1" t="str">
        <f t="shared" si="474"/>
        <v>M</v>
      </c>
      <c r="B135" s="48">
        <v>35070</v>
      </c>
      <c r="C135" s="48"/>
      <c r="D135" s="48"/>
      <c r="E135" s="15">
        <v>1</v>
      </c>
      <c r="F135" s="15"/>
      <c r="G135" s="12" t="s">
        <v>89</v>
      </c>
      <c r="H135" s="9"/>
      <c r="I135" s="10" t="s">
        <v>978</v>
      </c>
      <c r="J135" s="12">
        <v>650</v>
      </c>
      <c r="K135" s="9">
        <v>-10</v>
      </c>
      <c r="L135" s="12" t="s">
        <v>64</v>
      </c>
      <c r="M135" s="12" t="s">
        <v>65</v>
      </c>
      <c r="N135" s="12" t="s">
        <v>63</v>
      </c>
      <c r="P135" s="12">
        <v>0</v>
      </c>
      <c r="Y135" s="14"/>
      <c r="Z135" s="14"/>
      <c r="AA135" s="9"/>
      <c r="AB135" s="9"/>
      <c r="AC135" s="9"/>
      <c r="AD135" s="9"/>
      <c r="AE135" s="9"/>
      <c r="AF135" s="6"/>
      <c r="AK135" s="13"/>
      <c r="AL135" s="13"/>
      <c r="AM135" s="13"/>
      <c r="AN135" s="13"/>
      <c r="AO135" s="13"/>
      <c r="AP135" s="13"/>
      <c r="AQ135" s="13"/>
      <c r="AR135" s="13"/>
      <c r="AS135" s="12"/>
      <c r="AU135" s="9"/>
      <c r="AV135" s="12"/>
      <c r="AW135" s="12">
        <v>650</v>
      </c>
      <c r="AX135" s="9">
        <v>0</v>
      </c>
      <c r="AY135" s="9">
        <v>10</v>
      </c>
      <c r="AZ135" s="9">
        <v>90</v>
      </c>
      <c r="BA135" s="12">
        <v>10</v>
      </c>
      <c r="BB135" s="53" t="s">
        <v>213</v>
      </c>
      <c r="BC135" s="37" t="str">
        <f t="shared" ref="BC135" si="838">"20"&amp;MID(BM135,SEARCH("#",SUBSTITUTE(BM135,"/","#",2))+1,2) &amp; IF(SEARCH("/",BM135)=2,"0"&amp;MID(BM135,1,1),MID(BM135,1,2)) &amp; IF(SEARCH("#",SUBSTITUTE(BM135,"/","#",2))-SEARCH("/*/",BM135)=2,"0"&amp;MID(BM135,SEARCH("/*/",BM135)+1,1),MID(BM135,SEARCH("/*/",BM135)+1,2))</f>
        <v>20230605</v>
      </c>
      <c r="BD135" s="52" t="str">
        <f t="shared" ref="BD135" si="839">CONCATENATE(TEXT(ROUNDDOWN(ABS(BF135),0),"0"),"° ",TEXT(ROUNDDOWN(ABS((BF135-ROUNDDOWN(BF135,0))*60),0),"00"),"' ",TEXT(TRUNC((ABS((BF135-ROUNDDOWN(BF135,0))*60)-ROUNDDOWN(ABS((BF135-ROUNDDOWN(BF135,0))*60),0))*60,2),"00.00"),"""",IF(BF135&lt;0," W"," E"))</f>
        <v>11° 03' 19.22" E</v>
      </c>
      <c r="BE135" s="52" t="str">
        <f t="shared" ref="BE135" si="840">CONCATENATE(TEXT(ROUNDDOWN(ABS(BG135),0),"00"),"° ",TEXT(ROUNDDOWN(ABS((BG135-ROUNDDOWN(BG135,0))*60),0),"00"),"' ",TEXT(TRUNC((ABS((BG135-ROUNDDOWN(BG135,0))*60)-ROUNDDOWN(ABS((BG135-ROUNDDOWN(BG135,0))*60),0))*60,2),"00.00"),"""",IF(BG135&lt;0," S"," N"))</f>
        <v>47° 26' 24.64" N</v>
      </c>
      <c r="BF135" s="69">
        <f t="shared" ref="BF135" si="841">IF(BB135="","",VALUE(MID(BB135,FIND("lon",BB135)+3,FIND("prec",BB135)-FIND("lon",BB135)-3  )))</f>
        <v>11.055339999999999</v>
      </c>
      <c r="BG135" s="69">
        <f t="shared" ref="BG135" si="842">IF(BB135="","",VALUE(MID(BB135,FIND("lat",BB135)+3,FIND("lon",BB135)-FIND("lat",BB135)-3  )))</f>
        <v>47.440179999999998</v>
      </c>
      <c r="BH135" s="38">
        <f t="shared" ref="BH135" si="843">IF(BB135="","",VALUE(MID(BB135,FIND("prec",BB135)+4,FIND("elev",BB135)-FIND("prec",BB135)-6 )))</f>
        <v>4</v>
      </c>
      <c r="BI135" s="74">
        <f t="shared" ref="BI135" si="844">IF(BB135="","",VALUE(MID(BB135,FIND("elev",BB135)+4,FIND("m exp",BB135)-FIND("elev",BB135)-4 )))</f>
        <v>1897.9</v>
      </c>
      <c r="BJ135" s="49">
        <v>15</v>
      </c>
      <c r="BK135" s="39">
        <f t="shared" ref="BK135" si="845">IF(BB135="","",VALUE(MID(BB135,FIND("exp",BB135)+4,FIND("° inc",BB135)-FIND("exp",BB135)-4 )))</f>
        <v>336</v>
      </c>
      <c r="BL135" s="39">
        <f t="shared" ref="BL135" si="846">IF(BB135="","",VALUE(MID(BB135,FIND("inc",BB135)+5,2)) )</f>
        <v>54</v>
      </c>
      <c r="BM135" s="50" t="str">
        <f t="shared" ref="BM135" si="847">IF(BB135="","",TRIM(MID(BB135,FIND("date",BB135)+5,FIND("time",BB135)-FIND("date",BB135)-5)))</f>
        <v>6/5/23</v>
      </c>
      <c r="BN135" s="51" t="str">
        <f t="shared" ref="BN135" si="848">IF(BB135="","",TRIM(MID(BB135,FIND("time",BB135)+5,5)))</f>
        <v>11:53</v>
      </c>
      <c r="BO135" s="8" t="s">
        <v>254</v>
      </c>
    </row>
    <row r="136" spans="1:70" x14ac:dyDescent="0.35">
      <c r="A136" s="1" t="str">
        <f t="shared" si="474"/>
        <v>M</v>
      </c>
      <c r="B136" s="48">
        <v>35071</v>
      </c>
      <c r="C136" s="48"/>
      <c r="D136" s="48"/>
      <c r="E136" s="15">
        <v>1</v>
      </c>
      <c r="F136" s="15"/>
      <c r="G136" s="12" t="s">
        <v>73</v>
      </c>
      <c r="H136" s="9"/>
      <c r="I136" s="10" t="s">
        <v>978</v>
      </c>
      <c r="J136" s="12">
        <v>250</v>
      </c>
      <c r="K136" s="9">
        <v>-10</v>
      </c>
      <c r="L136" s="12" t="s">
        <v>64</v>
      </c>
      <c r="M136" s="12" t="s">
        <v>65</v>
      </c>
      <c r="N136" s="12" t="s">
        <v>63</v>
      </c>
      <c r="P136" s="12">
        <v>0</v>
      </c>
      <c r="Y136" s="14"/>
      <c r="Z136" s="14"/>
      <c r="AA136" s="9"/>
      <c r="AB136" s="9"/>
      <c r="AC136" s="9"/>
      <c r="AD136" s="9"/>
      <c r="AE136" s="9"/>
      <c r="AF136" s="6"/>
      <c r="AK136" s="13"/>
      <c r="AL136" s="13"/>
      <c r="AM136" s="13"/>
      <c r="AN136" s="13"/>
      <c r="AO136" s="13"/>
      <c r="AP136" s="13"/>
      <c r="AQ136" s="13"/>
      <c r="AR136" s="13"/>
      <c r="AS136" s="12" t="s">
        <v>214</v>
      </c>
      <c r="AU136" s="9"/>
      <c r="AV136" s="12"/>
      <c r="AW136" s="12">
        <v>650</v>
      </c>
      <c r="AX136" s="9">
        <v>0</v>
      </c>
      <c r="AY136" s="9">
        <v>10</v>
      </c>
      <c r="AZ136" s="9">
        <v>90</v>
      </c>
      <c r="BA136" s="12">
        <v>10</v>
      </c>
      <c r="BB136" s="53" t="s">
        <v>213</v>
      </c>
      <c r="BC136" s="37" t="str">
        <f t="shared" ref="BC136:BC137" si="849">"20"&amp;MID(BM136,SEARCH("#",SUBSTITUTE(BM136,"/","#",2))+1,2) &amp; IF(SEARCH("/",BM136)=2,"0"&amp;MID(BM136,1,1),MID(BM136,1,2)) &amp; IF(SEARCH("#",SUBSTITUTE(BM136,"/","#",2))-SEARCH("/*/",BM136)=2,"0"&amp;MID(BM136,SEARCH("/*/",BM136)+1,1),MID(BM136,SEARCH("/*/",BM136)+1,2))</f>
        <v>20230605</v>
      </c>
      <c r="BD136" s="52" t="str">
        <f t="shared" ref="BD136:BD137" si="850">CONCATENATE(TEXT(ROUNDDOWN(ABS(BF136),0),"0"),"° ",TEXT(ROUNDDOWN(ABS((BF136-ROUNDDOWN(BF136,0))*60),0),"00"),"' ",TEXT(TRUNC((ABS((BF136-ROUNDDOWN(BF136,0))*60)-ROUNDDOWN(ABS((BF136-ROUNDDOWN(BF136,0))*60),0))*60,2),"00.00"),"""",IF(BF136&lt;0," W"," E"))</f>
        <v>11° 03' 19.22" E</v>
      </c>
      <c r="BE136" s="52" t="str">
        <f t="shared" ref="BE136:BE137" si="851">CONCATENATE(TEXT(ROUNDDOWN(ABS(BG136),0),"00"),"° ",TEXT(ROUNDDOWN(ABS((BG136-ROUNDDOWN(BG136,0))*60),0),"00"),"' ",TEXT(TRUNC((ABS((BG136-ROUNDDOWN(BG136,0))*60)-ROUNDDOWN(ABS((BG136-ROUNDDOWN(BG136,0))*60),0))*60,2),"00.00"),"""",IF(BG136&lt;0," S"," N"))</f>
        <v>47° 26' 24.64" N</v>
      </c>
      <c r="BF136" s="69">
        <f t="shared" ref="BF136:BF137" si="852">IF(BB136="","",VALUE(MID(BB136,FIND("lon",BB136)+3,FIND("prec",BB136)-FIND("lon",BB136)-3  )))</f>
        <v>11.055339999999999</v>
      </c>
      <c r="BG136" s="69">
        <f t="shared" ref="BG136:BG137" si="853">IF(BB136="","",VALUE(MID(BB136,FIND("lat",BB136)+3,FIND("lon",BB136)-FIND("lat",BB136)-3  )))</f>
        <v>47.440179999999998</v>
      </c>
      <c r="BH136" s="38">
        <f t="shared" ref="BH136:BH137" si="854">IF(BB136="","",VALUE(MID(BB136,FIND("prec",BB136)+4,FIND("elev",BB136)-FIND("prec",BB136)-6 )))</f>
        <v>4</v>
      </c>
      <c r="BI136" s="74">
        <f t="shared" ref="BI136:BI137" si="855">IF(BB136="","",VALUE(MID(BB136,FIND("elev",BB136)+4,FIND("m exp",BB136)-FIND("elev",BB136)-4 )))</f>
        <v>1897.9</v>
      </c>
      <c r="BJ136" s="49">
        <v>15</v>
      </c>
      <c r="BK136" s="39">
        <f t="shared" ref="BK136:BK137" si="856">IF(BB136="","",VALUE(MID(BB136,FIND("exp",BB136)+4,FIND("° inc",BB136)-FIND("exp",BB136)-4 )))</f>
        <v>336</v>
      </c>
      <c r="BL136" s="39">
        <f t="shared" ref="BL136:BL137" si="857">IF(BB136="","",VALUE(MID(BB136,FIND("inc",BB136)+5,2)) )</f>
        <v>54</v>
      </c>
      <c r="BM136" s="50" t="str">
        <f t="shared" ref="BM136:BM137" si="858">IF(BB136="","",TRIM(MID(BB136,FIND("date",BB136)+5,FIND("time",BB136)-FIND("date",BB136)-5)))</f>
        <v>6/5/23</v>
      </c>
      <c r="BN136" s="51" t="str">
        <f t="shared" ref="BN136:BN137" si="859">IF(BB136="","",TRIM(MID(BB136,FIND("time",BB136)+5,5)))</f>
        <v>11:53</v>
      </c>
      <c r="BO136" s="8" t="s">
        <v>254</v>
      </c>
    </row>
    <row r="137" spans="1:70" x14ac:dyDescent="0.35">
      <c r="A137" s="1" t="str">
        <f t="shared" si="474"/>
        <v>M</v>
      </c>
      <c r="B137" s="48">
        <v>35072</v>
      </c>
      <c r="C137" s="48"/>
      <c r="D137" s="48"/>
      <c r="E137" s="15">
        <v>1</v>
      </c>
      <c r="F137" s="15"/>
      <c r="G137" s="12" t="s">
        <v>215</v>
      </c>
      <c r="H137" s="9"/>
      <c r="I137" s="10" t="s">
        <v>978</v>
      </c>
      <c r="J137" s="12">
        <v>150</v>
      </c>
      <c r="K137" s="9">
        <v>-7</v>
      </c>
      <c r="L137" s="12" t="s">
        <v>70</v>
      </c>
      <c r="M137" s="12" t="s">
        <v>100</v>
      </c>
      <c r="N137" s="12" t="s">
        <v>76</v>
      </c>
      <c r="P137" s="12">
        <v>5</v>
      </c>
      <c r="Y137" s="14"/>
      <c r="Z137" s="14"/>
      <c r="AA137" s="9"/>
      <c r="AB137" s="9"/>
      <c r="AC137" s="9"/>
      <c r="AD137" s="9"/>
      <c r="AE137" s="9"/>
      <c r="AF137" s="6"/>
      <c r="AK137" s="13"/>
      <c r="AL137" s="13"/>
      <c r="AM137" s="13"/>
      <c r="AN137" s="13"/>
      <c r="AO137" s="13"/>
      <c r="AP137" s="13"/>
      <c r="AQ137" s="13"/>
      <c r="AR137" s="13"/>
      <c r="AS137" s="12"/>
      <c r="AU137" s="9"/>
      <c r="AV137" s="12"/>
      <c r="AW137" s="12">
        <v>100</v>
      </c>
      <c r="AX137" s="9">
        <v>0</v>
      </c>
      <c r="AY137" s="9">
        <v>10</v>
      </c>
      <c r="AZ137" s="9">
        <v>90</v>
      </c>
      <c r="BA137" s="12">
        <v>10</v>
      </c>
      <c r="BB137" s="53" t="s">
        <v>216</v>
      </c>
      <c r="BC137" s="37" t="str">
        <f t="shared" si="849"/>
        <v>20230605</v>
      </c>
      <c r="BD137" s="52" t="str">
        <f t="shared" si="850"/>
        <v>11° 03' 18.57" E</v>
      </c>
      <c r="BE137" s="52" t="str">
        <f t="shared" si="851"/>
        <v>47° 26' 24.21" N</v>
      </c>
      <c r="BF137" s="69">
        <f t="shared" si="852"/>
        <v>11.055160000000001</v>
      </c>
      <c r="BG137" s="69">
        <f t="shared" si="853"/>
        <v>47.440060000000003</v>
      </c>
      <c r="BH137" s="38">
        <f t="shared" si="854"/>
        <v>4.2</v>
      </c>
      <c r="BI137" s="74">
        <f t="shared" si="855"/>
        <v>1903</v>
      </c>
      <c r="BJ137" s="49">
        <v>15</v>
      </c>
      <c r="BK137" s="39">
        <f t="shared" si="856"/>
        <v>12</v>
      </c>
      <c r="BL137" s="39">
        <f t="shared" si="857"/>
        <v>54</v>
      </c>
      <c r="BM137" s="50" t="str">
        <f t="shared" si="858"/>
        <v>6/5/23</v>
      </c>
      <c r="BN137" s="51" t="str">
        <f t="shared" si="859"/>
        <v>12:10</v>
      </c>
      <c r="BO137" s="8" t="s">
        <v>254</v>
      </c>
    </row>
    <row r="138" spans="1:70" x14ac:dyDescent="0.35">
      <c r="A138" s="1" t="str">
        <f t="shared" si="474"/>
        <v>M</v>
      </c>
      <c r="B138" s="48">
        <v>35073</v>
      </c>
      <c r="C138" s="48"/>
      <c r="D138" s="48"/>
      <c r="E138" s="15">
        <v>1</v>
      </c>
      <c r="F138" s="15"/>
      <c r="G138" s="12" t="s">
        <v>85</v>
      </c>
      <c r="H138" s="9"/>
      <c r="I138" s="10" t="s">
        <v>978</v>
      </c>
      <c r="J138" s="12">
        <v>40</v>
      </c>
      <c r="K138" s="9">
        <v>-7</v>
      </c>
      <c r="L138" s="12" t="s">
        <v>70</v>
      </c>
      <c r="M138" s="12" t="s">
        <v>86</v>
      </c>
      <c r="N138" s="12" t="s">
        <v>76</v>
      </c>
      <c r="P138" s="12">
        <v>5</v>
      </c>
      <c r="Y138" s="14"/>
      <c r="Z138" s="14"/>
      <c r="AA138" s="9"/>
      <c r="AB138" s="9"/>
      <c r="AC138" s="9"/>
      <c r="AD138" s="9"/>
      <c r="AE138" s="9"/>
      <c r="AF138" s="6"/>
      <c r="AK138" s="13"/>
      <c r="AL138" s="13"/>
      <c r="AM138" s="13"/>
      <c r="AN138" s="13"/>
      <c r="AO138" s="13"/>
      <c r="AP138" s="13"/>
      <c r="AQ138" s="13"/>
      <c r="AR138" s="13"/>
      <c r="AS138" s="12" t="s">
        <v>217</v>
      </c>
      <c r="AU138" s="9"/>
      <c r="AV138" s="12"/>
      <c r="AW138" s="12">
        <v>100</v>
      </c>
      <c r="AX138" s="9">
        <v>0</v>
      </c>
      <c r="AY138" s="9">
        <v>10</v>
      </c>
      <c r="AZ138" s="9">
        <v>90</v>
      </c>
      <c r="BA138" s="12">
        <v>10</v>
      </c>
      <c r="BB138" s="53" t="s">
        <v>216</v>
      </c>
      <c r="BC138" s="37" t="str">
        <f t="shared" ref="BC138:BC139" si="860">"20"&amp;MID(BM138,SEARCH("#",SUBSTITUTE(BM138,"/","#",2))+1,2) &amp; IF(SEARCH("/",BM138)=2,"0"&amp;MID(BM138,1,1),MID(BM138,1,2)) &amp; IF(SEARCH("#",SUBSTITUTE(BM138,"/","#",2))-SEARCH("/*/",BM138)=2,"0"&amp;MID(BM138,SEARCH("/*/",BM138)+1,1),MID(BM138,SEARCH("/*/",BM138)+1,2))</f>
        <v>20230605</v>
      </c>
      <c r="BD138" s="52" t="str">
        <f t="shared" ref="BD138:BD139" si="861">CONCATENATE(TEXT(ROUNDDOWN(ABS(BF138),0),"0"),"° ",TEXT(ROUNDDOWN(ABS((BF138-ROUNDDOWN(BF138,0))*60),0),"00"),"' ",TEXT(TRUNC((ABS((BF138-ROUNDDOWN(BF138,0))*60)-ROUNDDOWN(ABS((BF138-ROUNDDOWN(BF138,0))*60),0))*60,2),"00.00"),"""",IF(BF138&lt;0," W"," E"))</f>
        <v>11° 03' 18.57" E</v>
      </c>
      <c r="BE138" s="52" t="str">
        <f t="shared" ref="BE138:BE139" si="862">CONCATENATE(TEXT(ROUNDDOWN(ABS(BG138),0),"00"),"° ",TEXT(ROUNDDOWN(ABS((BG138-ROUNDDOWN(BG138,0))*60),0),"00"),"' ",TEXT(TRUNC((ABS((BG138-ROUNDDOWN(BG138,0))*60)-ROUNDDOWN(ABS((BG138-ROUNDDOWN(BG138,0))*60),0))*60,2),"00.00"),"""",IF(BG138&lt;0," S"," N"))</f>
        <v>47° 26' 24.21" N</v>
      </c>
      <c r="BF138" s="69">
        <f t="shared" ref="BF138:BF139" si="863">IF(BB138="","",VALUE(MID(BB138,FIND("lon",BB138)+3,FIND("prec",BB138)-FIND("lon",BB138)-3  )))</f>
        <v>11.055160000000001</v>
      </c>
      <c r="BG138" s="69">
        <f t="shared" ref="BG138:BG139" si="864">IF(BB138="","",VALUE(MID(BB138,FIND("lat",BB138)+3,FIND("lon",BB138)-FIND("lat",BB138)-3  )))</f>
        <v>47.440060000000003</v>
      </c>
      <c r="BH138" s="38">
        <f t="shared" ref="BH138:BH139" si="865">IF(BB138="","",VALUE(MID(BB138,FIND("prec",BB138)+4,FIND("elev",BB138)-FIND("prec",BB138)-6 )))</f>
        <v>4.2</v>
      </c>
      <c r="BI138" s="74">
        <f t="shared" ref="BI138:BI139" si="866">IF(BB138="","",VALUE(MID(BB138,FIND("elev",BB138)+4,FIND("m exp",BB138)-FIND("elev",BB138)-4 )))</f>
        <v>1903</v>
      </c>
      <c r="BJ138" s="49">
        <v>15</v>
      </c>
      <c r="BK138" s="39">
        <f t="shared" ref="BK138:BK139" si="867">IF(BB138="","",VALUE(MID(BB138,FIND("exp",BB138)+4,FIND("° inc",BB138)-FIND("exp",BB138)-4 )))</f>
        <v>12</v>
      </c>
      <c r="BL138" s="39">
        <f t="shared" ref="BL138:BL139" si="868">IF(BB138="","",VALUE(MID(BB138,FIND("inc",BB138)+5,2)) )</f>
        <v>54</v>
      </c>
      <c r="BM138" s="50" t="str">
        <f t="shared" ref="BM138:BM139" si="869">IF(BB138="","",TRIM(MID(BB138,FIND("date",BB138)+5,FIND("time",BB138)-FIND("date",BB138)-5)))</f>
        <v>6/5/23</v>
      </c>
      <c r="BN138" s="51" t="str">
        <f t="shared" ref="BN138:BN139" si="870">IF(BB138="","",TRIM(MID(BB138,FIND("time",BB138)+5,5)))</f>
        <v>12:10</v>
      </c>
      <c r="BO138" s="8" t="s">
        <v>254</v>
      </c>
    </row>
    <row r="139" spans="1:70" x14ac:dyDescent="0.35">
      <c r="A139" s="1" t="str">
        <f t="shared" ref="A139:A151" si="871">IF(B139="","",IF(ISERROR(VALUE(B139)),"","M") )</f>
        <v>M</v>
      </c>
      <c r="B139" s="48">
        <v>35074</v>
      </c>
      <c r="C139" s="48"/>
      <c r="D139" s="48"/>
      <c r="E139" s="15">
        <v>1</v>
      </c>
      <c r="F139" s="15"/>
      <c r="G139" s="12" t="s">
        <v>89</v>
      </c>
      <c r="H139" s="9"/>
      <c r="I139" s="10" t="s">
        <v>978</v>
      </c>
      <c r="J139" s="12">
        <v>1200</v>
      </c>
      <c r="K139" s="9">
        <v>-10</v>
      </c>
      <c r="L139" s="12" t="s">
        <v>64</v>
      </c>
      <c r="M139" s="12" t="s">
        <v>65</v>
      </c>
      <c r="N139" s="12" t="s">
        <v>63</v>
      </c>
      <c r="P139" s="12">
        <v>0</v>
      </c>
      <c r="Y139" s="14"/>
      <c r="Z139" s="14"/>
      <c r="AA139" s="9"/>
      <c r="AB139" s="9"/>
      <c r="AC139" s="9"/>
      <c r="AD139" s="9"/>
      <c r="AE139" s="9"/>
      <c r="AF139" s="6"/>
      <c r="AK139" s="13"/>
      <c r="AL139" s="13"/>
      <c r="AM139" s="13"/>
      <c r="AN139" s="13"/>
      <c r="AO139" s="13"/>
      <c r="AP139" s="13"/>
      <c r="AQ139" s="13"/>
      <c r="AR139" s="13"/>
      <c r="AS139" s="12"/>
      <c r="AU139" s="9"/>
      <c r="AV139" s="12"/>
      <c r="AW139" s="12">
        <v>500</v>
      </c>
      <c r="AX139" s="9">
        <v>0</v>
      </c>
      <c r="AY139" s="9">
        <v>10</v>
      </c>
      <c r="AZ139" s="9">
        <v>90</v>
      </c>
      <c r="BA139" s="12">
        <v>10</v>
      </c>
      <c r="BB139" s="53" t="s">
        <v>218</v>
      </c>
      <c r="BC139" s="37" t="str">
        <f t="shared" si="860"/>
        <v>20230605</v>
      </c>
      <c r="BD139" s="52" t="str">
        <f t="shared" si="861"/>
        <v>11° 03' 18.46" E</v>
      </c>
      <c r="BE139" s="52" t="str">
        <f t="shared" si="862"/>
        <v>47° 26' 24.14" N</v>
      </c>
      <c r="BF139" s="69">
        <f t="shared" si="863"/>
        <v>11.05513</v>
      </c>
      <c r="BG139" s="69">
        <f t="shared" si="864"/>
        <v>47.440040000000003</v>
      </c>
      <c r="BH139" s="38">
        <f t="shared" si="865"/>
        <v>4</v>
      </c>
      <c r="BI139" s="74">
        <f t="shared" si="866"/>
        <v>1906.9</v>
      </c>
      <c r="BJ139" s="49">
        <v>15</v>
      </c>
      <c r="BK139" s="39">
        <f t="shared" si="867"/>
        <v>13</v>
      </c>
      <c r="BL139" s="39">
        <f t="shared" si="868"/>
        <v>58</v>
      </c>
      <c r="BM139" s="50" t="str">
        <f t="shared" si="869"/>
        <v>6/5/23</v>
      </c>
      <c r="BN139" s="51" t="str">
        <f t="shared" si="870"/>
        <v>12:19</v>
      </c>
      <c r="BO139" s="8" t="s">
        <v>254</v>
      </c>
    </row>
    <row r="140" spans="1:70" x14ac:dyDescent="0.35">
      <c r="A140" s="1" t="str">
        <f t="shared" si="871"/>
        <v/>
      </c>
      <c r="B140" s="47" t="s">
        <v>969</v>
      </c>
      <c r="C140" s="47"/>
      <c r="D140" s="47"/>
      <c r="E140" s="15"/>
      <c r="F140" s="15"/>
      <c r="G140" s="12"/>
      <c r="I140" s="10"/>
      <c r="J140" s="12"/>
      <c r="K140" s="9"/>
      <c r="L140" s="12"/>
      <c r="M140" s="12"/>
      <c r="N140" s="12"/>
      <c r="P140" s="12"/>
      <c r="Y140" s="14"/>
      <c r="Z140" s="14"/>
      <c r="AA140" s="9"/>
      <c r="AB140" s="9"/>
      <c r="AC140" s="9"/>
      <c r="AD140" s="9"/>
      <c r="AE140" s="9"/>
      <c r="AF140" s="6"/>
      <c r="AK140" s="13"/>
      <c r="AL140" s="13"/>
      <c r="AM140" s="13"/>
      <c r="AN140" s="13"/>
      <c r="AO140" s="13"/>
      <c r="AP140" s="13"/>
      <c r="AQ140" s="13"/>
      <c r="AR140" s="13"/>
      <c r="AS140" s="9"/>
      <c r="AU140" s="9"/>
      <c r="AV140" s="12"/>
      <c r="AW140" s="12"/>
      <c r="AX140" s="9"/>
      <c r="AY140" s="9"/>
      <c r="AZ140" s="9"/>
      <c r="BA140" s="12"/>
      <c r="BC140" s="32"/>
      <c r="BD140" s="32"/>
      <c r="BE140" s="33"/>
      <c r="BF140" s="71"/>
      <c r="BJ140" s="34"/>
      <c r="BK140" s="8"/>
      <c r="BL140" s="8"/>
      <c r="BQ140"/>
      <c r="BR140"/>
    </row>
    <row r="141" spans="1:70" x14ac:dyDescent="0.35">
      <c r="A141" s="1" t="str">
        <f t="shared" si="871"/>
        <v>M</v>
      </c>
      <c r="B141" s="48">
        <v>35075</v>
      </c>
      <c r="C141" s="48"/>
      <c r="D141" s="48"/>
      <c r="E141" s="15">
        <v>1</v>
      </c>
      <c r="F141" s="15"/>
      <c r="G141" s="12" t="s">
        <v>219</v>
      </c>
      <c r="H141" s="9"/>
      <c r="I141" s="10" t="s">
        <v>978</v>
      </c>
      <c r="J141" s="12">
        <v>3000</v>
      </c>
      <c r="K141" s="9">
        <v>-10</v>
      </c>
      <c r="L141" s="12" t="s">
        <v>64</v>
      </c>
      <c r="M141" s="12" t="s">
        <v>65</v>
      </c>
      <c r="N141" s="12" t="s">
        <v>63</v>
      </c>
      <c r="P141" s="12">
        <v>0</v>
      </c>
      <c r="Y141" s="14"/>
      <c r="Z141" s="14"/>
      <c r="AA141" s="9"/>
      <c r="AB141" s="9"/>
      <c r="AC141" s="9"/>
      <c r="AD141" s="9"/>
      <c r="AE141" s="9"/>
      <c r="AF141" s="6"/>
      <c r="AK141" s="13"/>
      <c r="AL141" s="13"/>
      <c r="AM141" s="13"/>
      <c r="AN141" s="13"/>
      <c r="AO141" s="13"/>
      <c r="AP141" s="13"/>
      <c r="AQ141" s="13"/>
      <c r="AR141" s="13"/>
      <c r="AS141" s="12"/>
      <c r="AU141" s="9"/>
      <c r="AV141" s="12"/>
      <c r="AW141" s="12">
        <v>500</v>
      </c>
      <c r="AX141" s="9">
        <v>0</v>
      </c>
      <c r="AY141" s="9">
        <v>10</v>
      </c>
      <c r="AZ141" s="9">
        <v>90</v>
      </c>
      <c r="BA141" s="12">
        <v>10</v>
      </c>
      <c r="BB141" s="53" t="s">
        <v>220</v>
      </c>
      <c r="BC141" s="37" t="str">
        <f t="shared" ref="BC141" si="872">"20"&amp;MID(BM141,SEARCH("#",SUBSTITUTE(BM141,"/","#",2))+1,2) &amp; IF(SEARCH("/",BM141)=2,"0"&amp;MID(BM141,1,1),MID(BM141,1,2)) &amp; IF(SEARCH("#",SUBSTITUTE(BM141,"/","#",2))-SEARCH("/*/",BM141)=2,"0"&amp;MID(BM141,SEARCH("/*/",BM141)+1,1),MID(BM141,SEARCH("/*/",BM141)+1,2))</f>
        <v>20230605</v>
      </c>
      <c r="BD141" s="52" t="str">
        <f t="shared" ref="BD141" si="873">CONCATENATE(TEXT(ROUNDDOWN(ABS(BF141),0),"0"),"° ",TEXT(ROUNDDOWN(ABS((BF141-ROUNDDOWN(BF141,0))*60),0),"00"),"' ",TEXT(TRUNC((ABS((BF141-ROUNDDOWN(BF141,0))*60)-ROUNDDOWN(ABS((BF141-ROUNDDOWN(BF141,0))*60),0))*60,2),"00.00"),"""",IF(BF141&lt;0," W"," E"))</f>
        <v>11° 03' 18.75" E</v>
      </c>
      <c r="BE141" s="52" t="str">
        <f t="shared" ref="BE141" si="874">CONCATENATE(TEXT(ROUNDDOWN(ABS(BG141),0),"00"),"° ",TEXT(ROUNDDOWN(ABS((BG141-ROUNDDOWN(BG141,0))*60),0),"00"),"' ",TEXT(TRUNC((ABS((BG141-ROUNDDOWN(BG141,0))*60)-ROUNDDOWN(ABS((BG141-ROUNDDOWN(BG141,0))*60),0))*60,2),"00.00"),"""",IF(BG141&lt;0," S"," N"))</f>
        <v>47° 26' 26.59" N</v>
      </c>
      <c r="BF141" s="69">
        <f t="shared" ref="BF141" si="875">IF(BB141="","",VALUE(MID(BB141,FIND("lon",BB141)+3,FIND("prec",BB141)-FIND("lon",BB141)-3  )))</f>
        <v>11.055210000000001</v>
      </c>
      <c r="BG141" s="69">
        <f t="shared" ref="BG141" si="876">IF(BB141="","",VALUE(MID(BB141,FIND("lat",BB141)+3,FIND("lon",BB141)-FIND("lat",BB141)-3  )))</f>
        <v>47.440719999999999</v>
      </c>
      <c r="BH141" s="38">
        <f t="shared" ref="BH141" si="877">IF(BB141="","",VALUE(MID(BB141,FIND("prec",BB141)+4,FIND("elev",BB141)-FIND("prec",BB141)-6 )))</f>
        <v>6.3</v>
      </c>
      <c r="BI141" s="74">
        <f t="shared" ref="BI141" si="878">IF(BB141="","",VALUE(MID(BB141,FIND("elev",BB141)+4,FIND("m exp",BB141)-FIND("elev",BB141)-4 )))</f>
        <v>1861.5</v>
      </c>
      <c r="BJ141" s="49">
        <v>15</v>
      </c>
      <c r="BK141" s="39">
        <f t="shared" ref="BK141" si="879">IF(BB141="","",VALUE(MID(BB141,FIND("exp",BB141)+4,FIND("° inc",BB141)-FIND("exp",BB141)-4 )))</f>
        <v>354</v>
      </c>
      <c r="BL141" s="39">
        <f t="shared" ref="BL141" si="880">IF(BB141="","",VALUE(MID(BB141,FIND("inc",BB141)+5,2)) )</f>
        <v>62</v>
      </c>
      <c r="BM141" s="50" t="str">
        <f t="shared" ref="BM141" si="881">IF(BB141="","",TRIM(MID(BB141,FIND("date",BB141)+5,FIND("time",BB141)-FIND("date",BB141)-5)))</f>
        <v>6/5/23</v>
      </c>
      <c r="BN141" s="51" t="str">
        <f t="shared" ref="BN141" si="882">IF(BB141="","",TRIM(MID(BB141,FIND("time",BB141)+5,5)))</f>
        <v>12:44</v>
      </c>
      <c r="BO141" s="8" t="s">
        <v>254</v>
      </c>
    </row>
    <row r="142" spans="1:70" x14ac:dyDescent="0.35">
      <c r="A142" s="1" t="str">
        <f t="shared" si="871"/>
        <v>M</v>
      </c>
      <c r="B142" s="48">
        <v>35076</v>
      </c>
      <c r="C142" s="48"/>
      <c r="D142" s="48"/>
      <c r="E142" s="15">
        <v>1</v>
      </c>
      <c r="F142" s="15"/>
      <c r="G142" s="12" t="s">
        <v>73</v>
      </c>
      <c r="H142" s="9"/>
      <c r="I142" s="10" t="s">
        <v>978</v>
      </c>
      <c r="J142" s="12">
        <v>250</v>
      </c>
      <c r="K142" s="9">
        <v>-10</v>
      </c>
      <c r="L142" s="12" t="s">
        <v>70</v>
      </c>
      <c r="M142" s="12" t="s">
        <v>100</v>
      </c>
      <c r="N142" s="12" t="s">
        <v>76</v>
      </c>
      <c r="P142" s="12">
        <v>10</v>
      </c>
      <c r="Y142" s="14"/>
      <c r="Z142" s="14"/>
      <c r="AA142" s="9"/>
      <c r="AB142" s="9"/>
      <c r="AC142" s="9"/>
      <c r="AD142" s="9"/>
      <c r="AE142" s="9"/>
      <c r="AF142" s="6"/>
      <c r="AK142" s="13"/>
      <c r="AL142" s="13"/>
      <c r="AM142" s="13"/>
      <c r="AN142" s="13"/>
      <c r="AO142" s="13"/>
      <c r="AP142" s="13"/>
      <c r="AQ142" s="13"/>
      <c r="AR142" s="13"/>
      <c r="AS142" s="12"/>
      <c r="AU142" s="9"/>
      <c r="AV142" s="12"/>
      <c r="AW142" s="12">
        <v>500</v>
      </c>
      <c r="AX142" s="9">
        <v>0</v>
      </c>
      <c r="AY142" s="9">
        <v>10</v>
      </c>
      <c r="AZ142" s="9">
        <v>90</v>
      </c>
      <c r="BA142" s="12">
        <v>10</v>
      </c>
      <c r="BB142" s="53" t="s">
        <v>220</v>
      </c>
      <c r="BC142" s="37" t="str">
        <f t="shared" ref="BC142" si="883">"20"&amp;MID(BM142,SEARCH("#",SUBSTITUTE(BM142,"/","#",2))+1,2) &amp; IF(SEARCH("/",BM142)=2,"0"&amp;MID(BM142,1,1),MID(BM142,1,2)) &amp; IF(SEARCH("#",SUBSTITUTE(BM142,"/","#",2))-SEARCH("/*/",BM142)=2,"0"&amp;MID(BM142,SEARCH("/*/",BM142)+1,1),MID(BM142,SEARCH("/*/",BM142)+1,2))</f>
        <v>20230605</v>
      </c>
      <c r="BD142" s="52" t="str">
        <f t="shared" ref="BD142" si="884">CONCATENATE(TEXT(ROUNDDOWN(ABS(BF142),0),"0"),"° ",TEXT(ROUNDDOWN(ABS((BF142-ROUNDDOWN(BF142,0))*60),0),"00"),"' ",TEXT(TRUNC((ABS((BF142-ROUNDDOWN(BF142,0))*60)-ROUNDDOWN(ABS((BF142-ROUNDDOWN(BF142,0))*60),0))*60,2),"00.00"),"""",IF(BF142&lt;0," W"," E"))</f>
        <v>11° 03' 18.75" E</v>
      </c>
      <c r="BE142" s="52" t="str">
        <f t="shared" ref="BE142" si="885">CONCATENATE(TEXT(ROUNDDOWN(ABS(BG142),0),"00"),"° ",TEXT(ROUNDDOWN(ABS((BG142-ROUNDDOWN(BG142,0))*60),0),"00"),"' ",TEXT(TRUNC((ABS((BG142-ROUNDDOWN(BG142,0))*60)-ROUNDDOWN(ABS((BG142-ROUNDDOWN(BG142,0))*60),0))*60,2),"00.00"),"""",IF(BG142&lt;0," S"," N"))</f>
        <v>47° 26' 26.59" N</v>
      </c>
      <c r="BF142" s="69">
        <f t="shared" ref="BF142" si="886">IF(BB142="","",VALUE(MID(BB142,FIND("lon",BB142)+3,FIND("prec",BB142)-FIND("lon",BB142)-3  )))</f>
        <v>11.055210000000001</v>
      </c>
      <c r="BG142" s="69">
        <f t="shared" ref="BG142" si="887">IF(BB142="","",VALUE(MID(BB142,FIND("lat",BB142)+3,FIND("lon",BB142)-FIND("lat",BB142)-3  )))</f>
        <v>47.440719999999999</v>
      </c>
      <c r="BH142" s="38">
        <f t="shared" ref="BH142" si="888">IF(BB142="","",VALUE(MID(BB142,FIND("prec",BB142)+4,FIND("elev",BB142)-FIND("prec",BB142)-6 )))</f>
        <v>6.3</v>
      </c>
      <c r="BI142" s="74">
        <f t="shared" ref="BI142" si="889">IF(BB142="","",VALUE(MID(BB142,FIND("elev",BB142)+4,FIND("m exp",BB142)-FIND("elev",BB142)-4 )))</f>
        <v>1861.5</v>
      </c>
      <c r="BJ142" s="49">
        <v>15</v>
      </c>
      <c r="BK142" s="39">
        <f t="shared" ref="BK142" si="890">IF(BB142="","",VALUE(MID(BB142,FIND("exp",BB142)+4,FIND("° inc",BB142)-FIND("exp",BB142)-4 )))</f>
        <v>354</v>
      </c>
      <c r="BL142" s="39">
        <f t="shared" ref="BL142" si="891">IF(BB142="","",VALUE(MID(BB142,FIND("inc",BB142)+5,2)) )</f>
        <v>62</v>
      </c>
      <c r="BM142" s="50" t="str">
        <f t="shared" ref="BM142" si="892">IF(BB142="","",TRIM(MID(BB142,FIND("date",BB142)+5,FIND("time",BB142)-FIND("date",BB142)-5)))</f>
        <v>6/5/23</v>
      </c>
      <c r="BN142" s="51" t="str">
        <f t="shared" ref="BN142" si="893">IF(BB142="","",TRIM(MID(BB142,FIND("time",BB142)+5,5)))</f>
        <v>12:44</v>
      </c>
      <c r="BO142" s="8" t="s">
        <v>254</v>
      </c>
    </row>
    <row r="143" spans="1:70" x14ac:dyDescent="0.35">
      <c r="A143" s="1" t="str">
        <f t="shared" si="871"/>
        <v>M</v>
      </c>
      <c r="B143" s="48">
        <v>35077</v>
      </c>
      <c r="C143" s="48"/>
      <c r="D143" s="48"/>
      <c r="E143" s="15">
        <v>1</v>
      </c>
      <c r="F143" s="15"/>
      <c r="G143" s="12" t="s">
        <v>73</v>
      </c>
      <c r="H143" s="9"/>
      <c r="I143" s="10" t="s">
        <v>978</v>
      </c>
      <c r="J143" s="12">
        <v>250</v>
      </c>
      <c r="K143" s="9">
        <v>-10</v>
      </c>
      <c r="L143" s="12" t="s">
        <v>64</v>
      </c>
      <c r="M143" s="12" t="s">
        <v>65</v>
      </c>
      <c r="N143" s="12" t="s">
        <v>63</v>
      </c>
      <c r="P143" s="12">
        <v>0</v>
      </c>
      <c r="Y143" s="14"/>
      <c r="Z143" s="14"/>
      <c r="AA143" s="9"/>
      <c r="AB143" s="9"/>
      <c r="AC143" s="9"/>
      <c r="AD143" s="9"/>
      <c r="AE143" s="9"/>
      <c r="AF143" s="6"/>
      <c r="AK143" s="13"/>
      <c r="AL143" s="13"/>
      <c r="AM143" s="13"/>
      <c r="AN143" s="13"/>
      <c r="AO143" s="13"/>
      <c r="AP143" s="13"/>
      <c r="AQ143" s="13"/>
      <c r="AR143" s="13"/>
      <c r="AS143" s="12"/>
      <c r="AU143" s="9"/>
      <c r="AV143" s="12"/>
      <c r="AW143" s="12">
        <v>300</v>
      </c>
      <c r="AX143" s="9">
        <v>0</v>
      </c>
      <c r="AY143" s="9">
        <v>10</v>
      </c>
      <c r="AZ143" s="9">
        <v>90</v>
      </c>
      <c r="BA143" s="12">
        <v>10</v>
      </c>
      <c r="BB143" s="53" t="s">
        <v>220</v>
      </c>
      <c r="BC143" s="37" t="str">
        <f t="shared" ref="BC143" si="894">"20"&amp;MID(BM143,SEARCH("#",SUBSTITUTE(BM143,"/","#",2))+1,2) &amp; IF(SEARCH("/",BM143)=2,"0"&amp;MID(BM143,1,1),MID(BM143,1,2)) &amp; IF(SEARCH("#",SUBSTITUTE(BM143,"/","#",2))-SEARCH("/*/",BM143)=2,"0"&amp;MID(BM143,SEARCH("/*/",BM143)+1,1),MID(BM143,SEARCH("/*/",BM143)+1,2))</f>
        <v>20230605</v>
      </c>
      <c r="BD143" s="52" t="str">
        <f t="shared" ref="BD143" si="895">CONCATENATE(TEXT(ROUNDDOWN(ABS(BF143),0),"0"),"° ",TEXT(ROUNDDOWN(ABS((BF143-ROUNDDOWN(BF143,0))*60),0),"00"),"' ",TEXT(TRUNC((ABS((BF143-ROUNDDOWN(BF143,0))*60)-ROUNDDOWN(ABS((BF143-ROUNDDOWN(BF143,0))*60),0))*60,2),"00.00"),"""",IF(BF143&lt;0," W"," E"))</f>
        <v>11° 03' 18.75" E</v>
      </c>
      <c r="BE143" s="52" t="str">
        <f t="shared" ref="BE143" si="896">CONCATENATE(TEXT(ROUNDDOWN(ABS(BG143),0),"00"),"° ",TEXT(ROUNDDOWN(ABS((BG143-ROUNDDOWN(BG143,0))*60),0),"00"),"' ",TEXT(TRUNC((ABS((BG143-ROUNDDOWN(BG143,0))*60)-ROUNDDOWN(ABS((BG143-ROUNDDOWN(BG143,0))*60),0))*60,2),"00.00"),"""",IF(BG143&lt;0," S"," N"))</f>
        <v>47° 26' 26.59" N</v>
      </c>
      <c r="BF143" s="69">
        <f t="shared" ref="BF143" si="897">IF(BB143="","",VALUE(MID(BB143,FIND("lon",BB143)+3,FIND("prec",BB143)-FIND("lon",BB143)-3  )))</f>
        <v>11.055210000000001</v>
      </c>
      <c r="BG143" s="69">
        <f t="shared" ref="BG143" si="898">IF(BB143="","",VALUE(MID(BB143,FIND("lat",BB143)+3,FIND("lon",BB143)-FIND("lat",BB143)-3  )))</f>
        <v>47.440719999999999</v>
      </c>
      <c r="BH143" s="38">
        <f t="shared" ref="BH143" si="899">IF(BB143="","",VALUE(MID(BB143,FIND("prec",BB143)+4,FIND("elev",BB143)-FIND("prec",BB143)-6 )))</f>
        <v>6.3</v>
      </c>
      <c r="BI143" s="74">
        <f t="shared" ref="BI143" si="900">IF(BB143="","",VALUE(MID(BB143,FIND("elev",BB143)+4,FIND("m exp",BB143)-FIND("elev",BB143)-4 )))</f>
        <v>1861.5</v>
      </c>
      <c r="BJ143" s="49">
        <v>15</v>
      </c>
      <c r="BK143" s="39">
        <f t="shared" ref="BK143" si="901">IF(BB143="","",VALUE(MID(BB143,FIND("exp",BB143)+4,FIND("° inc",BB143)-FIND("exp",BB143)-4 )))</f>
        <v>354</v>
      </c>
      <c r="BL143" s="39">
        <f t="shared" ref="BL143" si="902">IF(BB143="","",VALUE(MID(BB143,FIND("inc",BB143)+5,2)) )</f>
        <v>62</v>
      </c>
      <c r="BM143" s="50" t="str">
        <f t="shared" ref="BM143" si="903">IF(BB143="","",TRIM(MID(BB143,FIND("date",BB143)+5,FIND("time",BB143)-FIND("date",BB143)-5)))</f>
        <v>6/5/23</v>
      </c>
      <c r="BN143" s="51" t="str">
        <f t="shared" ref="BN143" si="904">IF(BB143="","",TRIM(MID(BB143,FIND("time",BB143)+5,5)))</f>
        <v>12:44</v>
      </c>
      <c r="BO143" s="8" t="s">
        <v>254</v>
      </c>
    </row>
    <row r="144" spans="1:70" x14ac:dyDescent="0.35">
      <c r="A144" s="1" t="str">
        <f t="shared" si="871"/>
        <v>M</v>
      </c>
      <c r="B144" s="48">
        <v>35078</v>
      </c>
      <c r="C144" s="48"/>
      <c r="D144" s="48"/>
      <c r="E144" s="15">
        <v>1</v>
      </c>
      <c r="F144" s="15"/>
      <c r="G144" s="12" t="s">
        <v>89</v>
      </c>
      <c r="H144" s="9"/>
      <c r="I144" s="10" t="s">
        <v>978</v>
      </c>
      <c r="J144" s="12">
        <v>2500</v>
      </c>
      <c r="K144" s="9">
        <v>-10</v>
      </c>
      <c r="L144" s="12" t="s">
        <v>64</v>
      </c>
      <c r="M144" s="12" t="s">
        <v>65</v>
      </c>
      <c r="N144" s="12" t="s">
        <v>63</v>
      </c>
      <c r="P144" s="12">
        <v>0</v>
      </c>
      <c r="Y144" s="14"/>
      <c r="Z144" s="14"/>
      <c r="AA144" s="9"/>
      <c r="AB144" s="9"/>
      <c r="AC144" s="9"/>
      <c r="AD144" s="9"/>
      <c r="AE144" s="9"/>
      <c r="AF144" s="6"/>
      <c r="AK144" s="13"/>
      <c r="AL144" s="13"/>
      <c r="AM144" s="13"/>
      <c r="AN144" s="13"/>
      <c r="AO144" s="13"/>
      <c r="AP144" s="13"/>
      <c r="AQ144" s="13"/>
      <c r="AR144" s="13"/>
      <c r="AS144" s="12"/>
      <c r="AU144" s="9"/>
      <c r="AV144" s="12"/>
      <c r="AW144" s="12">
        <v>300</v>
      </c>
      <c r="AX144" s="9">
        <v>0</v>
      </c>
      <c r="AY144" s="9">
        <v>10</v>
      </c>
      <c r="AZ144" s="9">
        <v>90</v>
      </c>
      <c r="BA144" s="12">
        <v>10</v>
      </c>
      <c r="BB144" s="53" t="s">
        <v>220</v>
      </c>
      <c r="BC144" s="37" t="str">
        <f t="shared" ref="BC144" si="905">"20"&amp;MID(BM144,SEARCH("#",SUBSTITUTE(BM144,"/","#",2))+1,2) &amp; IF(SEARCH("/",BM144)=2,"0"&amp;MID(BM144,1,1),MID(BM144,1,2)) &amp; IF(SEARCH("#",SUBSTITUTE(BM144,"/","#",2))-SEARCH("/*/",BM144)=2,"0"&amp;MID(BM144,SEARCH("/*/",BM144)+1,1),MID(BM144,SEARCH("/*/",BM144)+1,2))</f>
        <v>20230605</v>
      </c>
      <c r="BD144" s="52" t="str">
        <f t="shared" ref="BD144" si="906">CONCATENATE(TEXT(ROUNDDOWN(ABS(BF144),0),"0"),"° ",TEXT(ROUNDDOWN(ABS((BF144-ROUNDDOWN(BF144,0))*60),0),"00"),"' ",TEXT(TRUNC((ABS((BF144-ROUNDDOWN(BF144,0))*60)-ROUNDDOWN(ABS((BF144-ROUNDDOWN(BF144,0))*60),0))*60,2),"00.00"),"""",IF(BF144&lt;0," W"," E"))</f>
        <v>11° 03' 18.75" E</v>
      </c>
      <c r="BE144" s="52" t="str">
        <f t="shared" ref="BE144" si="907">CONCATENATE(TEXT(ROUNDDOWN(ABS(BG144),0),"00"),"° ",TEXT(ROUNDDOWN(ABS((BG144-ROUNDDOWN(BG144,0))*60),0),"00"),"' ",TEXT(TRUNC((ABS((BG144-ROUNDDOWN(BG144,0))*60)-ROUNDDOWN(ABS((BG144-ROUNDDOWN(BG144,0))*60),0))*60,2),"00.00"),"""",IF(BG144&lt;0," S"," N"))</f>
        <v>47° 26' 26.59" N</v>
      </c>
      <c r="BF144" s="69">
        <f t="shared" ref="BF144" si="908">IF(BB144="","",VALUE(MID(BB144,FIND("lon",BB144)+3,FIND("prec",BB144)-FIND("lon",BB144)-3  )))</f>
        <v>11.055210000000001</v>
      </c>
      <c r="BG144" s="69">
        <f t="shared" ref="BG144" si="909">IF(BB144="","",VALUE(MID(BB144,FIND("lat",BB144)+3,FIND("lon",BB144)-FIND("lat",BB144)-3  )))</f>
        <v>47.440719999999999</v>
      </c>
      <c r="BH144" s="38">
        <f t="shared" ref="BH144" si="910">IF(BB144="","",VALUE(MID(BB144,FIND("prec",BB144)+4,FIND("elev",BB144)-FIND("prec",BB144)-6 )))</f>
        <v>6.3</v>
      </c>
      <c r="BI144" s="74">
        <f t="shared" ref="BI144" si="911">IF(BB144="","",VALUE(MID(BB144,FIND("elev",BB144)+4,FIND("m exp",BB144)-FIND("elev",BB144)-4 )))</f>
        <v>1861.5</v>
      </c>
      <c r="BJ144" s="49">
        <v>15</v>
      </c>
      <c r="BK144" s="39">
        <f t="shared" ref="BK144" si="912">IF(BB144="","",VALUE(MID(BB144,FIND("exp",BB144)+4,FIND("° inc",BB144)-FIND("exp",BB144)-4 )))</f>
        <v>354</v>
      </c>
      <c r="BL144" s="39">
        <f t="shared" ref="BL144" si="913">IF(BB144="","",VALUE(MID(BB144,FIND("inc",BB144)+5,2)) )</f>
        <v>62</v>
      </c>
      <c r="BM144" s="50" t="str">
        <f t="shared" ref="BM144" si="914">IF(BB144="","",TRIM(MID(BB144,FIND("date",BB144)+5,FIND("time",BB144)-FIND("date",BB144)-5)))</f>
        <v>6/5/23</v>
      </c>
      <c r="BN144" s="51" t="str">
        <f t="shared" ref="BN144" si="915">IF(BB144="","",TRIM(MID(BB144,FIND("time",BB144)+5,5)))</f>
        <v>12:44</v>
      </c>
      <c r="BO144" s="8" t="s">
        <v>254</v>
      </c>
    </row>
    <row r="145" spans="1:70" x14ac:dyDescent="0.35">
      <c r="A145" s="1" t="str">
        <f t="shared" si="871"/>
        <v/>
      </c>
      <c r="B145" s="47" t="s">
        <v>970</v>
      </c>
      <c r="C145" s="47"/>
      <c r="D145" s="47"/>
      <c r="E145" s="15"/>
      <c r="F145" s="15"/>
      <c r="G145" s="12"/>
      <c r="I145" s="10"/>
      <c r="J145" s="12"/>
      <c r="K145" s="9"/>
      <c r="L145" s="12"/>
      <c r="M145" s="12"/>
      <c r="N145" s="12"/>
      <c r="P145" s="12"/>
      <c r="Y145" s="14"/>
      <c r="Z145" s="14"/>
      <c r="AA145" s="9"/>
      <c r="AB145" s="9"/>
      <c r="AC145" s="9"/>
      <c r="AD145" s="9"/>
      <c r="AE145" s="9"/>
      <c r="AF145" s="6"/>
      <c r="AK145" s="13"/>
      <c r="AL145" s="13"/>
      <c r="AM145" s="13"/>
      <c r="AN145" s="13"/>
      <c r="AO145" s="13"/>
      <c r="AP145" s="13"/>
      <c r="AQ145" s="13"/>
      <c r="AR145" s="13"/>
      <c r="AS145" s="9"/>
      <c r="AU145" s="9"/>
      <c r="AV145" s="12"/>
      <c r="AW145" s="12"/>
      <c r="AX145" s="9"/>
      <c r="AY145" s="9"/>
      <c r="AZ145" s="9"/>
      <c r="BA145" s="12"/>
      <c r="BC145" s="32"/>
      <c r="BD145" s="32"/>
      <c r="BE145" s="33"/>
      <c r="BF145" s="71"/>
      <c r="BJ145" s="34"/>
      <c r="BK145" s="8"/>
      <c r="BL145" s="8"/>
      <c r="BO145" s="8" t="s">
        <v>254</v>
      </c>
      <c r="BQ145"/>
      <c r="BR145"/>
    </row>
    <row r="146" spans="1:70" x14ac:dyDescent="0.35">
      <c r="A146" s="1" t="str">
        <f t="shared" si="871"/>
        <v/>
      </c>
      <c r="B146" s="47"/>
      <c r="C146" s="47"/>
      <c r="D146" s="47"/>
      <c r="E146" s="15" t="s">
        <v>153</v>
      </c>
      <c r="F146" s="15"/>
      <c r="G146" s="12" t="s">
        <v>221</v>
      </c>
      <c r="I146" s="10"/>
      <c r="J146" s="12"/>
      <c r="K146" s="9"/>
      <c r="L146" s="12"/>
      <c r="M146" s="12"/>
      <c r="N146" s="12"/>
      <c r="P146" s="12"/>
      <c r="Y146" s="14"/>
      <c r="Z146" s="14"/>
      <c r="AA146" s="9"/>
      <c r="AB146" s="9"/>
      <c r="AC146" s="9"/>
      <c r="AD146" s="9"/>
      <c r="AE146" s="9"/>
      <c r="AF146" s="6"/>
      <c r="AK146" s="13"/>
      <c r="AL146" s="13"/>
      <c r="AM146" s="13"/>
      <c r="AN146" s="13"/>
      <c r="AO146" s="13"/>
      <c r="AP146" s="13"/>
      <c r="AQ146" s="13"/>
      <c r="AR146" s="13"/>
      <c r="AS146" s="9" t="s">
        <v>222</v>
      </c>
      <c r="AU146" s="9"/>
      <c r="AV146" s="12"/>
      <c r="AW146" s="12"/>
      <c r="AX146" s="9"/>
      <c r="AY146" s="9"/>
      <c r="AZ146" s="9"/>
      <c r="BA146" s="12"/>
      <c r="BB146" s="53" t="s">
        <v>223</v>
      </c>
      <c r="BC146" s="37" t="str">
        <f t="shared" ref="BC146" si="916">"20"&amp;MID(BM146,SEARCH("#",SUBSTITUTE(BM146,"/","#",2))+1,2) &amp; IF(SEARCH("/",BM146)=2,"0"&amp;MID(BM146,1,1),MID(BM146,1,2)) &amp; IF(SEARCH("#",SUBSTITUTE(BM146,"/","#",2))-SEARCH("/*/",BM146)=2,"0"&amp;MID(BM146,SEARCH("/*/",BM146)+1,1),MID(BM146,SEARCH("/*/",BM146)+1,2))</f>
        <v>20230605</v>
      </c>
      <c r="BD146" s="52" t="str">
        <f t="shared" ref="BD146" si="917">CONCATENATE(TEXT(ROUNDDOWN(ABS(BF146),0),"0"),"° ",TEXT(ROUNDDOWN(ABS((BF146-ROUNDDOWN(BF146,0))*60),0),"00"),"' ",TEXT(TRUNC((ABS((BF146-ROUNDDOWN(BF146,0))*60)-ROUNDDOWN(ABS((BF146-ROUNDDOWN(BF146,0))*60),0))*60,2),"00.00"),"""",IF(BF146&lt;0," W"," E"))</f>
        <v>11° 03' 15.94" E</v>
      </c>
      <c r="BE146" s="52" t="str">
        <f t="shared" ref="BE146" si="918">CONCATENATE(TEXT(ROUNDDOWN(ABS(BG146),0),"00"),"° ",TEXT(ROUNDDOWN(ABS((BG146-ROUNDDOWN(BG146,0))*60),0),"00"),"' ",TEXT(TRUNC((ABS((BG146-ROUNDDOWN(BG146,0))*60)-ROUNDDOWN(ABS((BG146-ROUNDDOWN(BG146,0))*60),0))*60,2),"00.00"),"""",IF(BG146&lt;0," S"," N"))</f>
        <v>47° 26' 46.86" N</v>
      </c>
      <c r="BF146" s="69">
        <f t="shared" ref="BF146" si="919">IF(BB146="","",VALUE(MID(BB146,FIND("lon",BB146)+3,FIND("prec",BB146)-FIND("lon",BB146)-3  )))</f>
        <v>11.05443</v>
      </c>
      <c r="BG146" s="69">
        <f t="shared" ref="BG146" si="920">IF(BB146="","",VALUE(MID(BB146,FIND("lat",BB146)+3,FIND("lon",BB146)-FIND("lat",BB146)-3  )))</f>
        <v>47.446350000000002</v>
      </c>
      <c r="BH146" s="38">
        <f t="shared" ref="BH146" si="921">IF(BB146="","",VALUE(MID(BB146,FIND("prec",BB146)+4,FIND("elev",BB146)-FIND("prec",BB146)-6 )))</f>
        <v>6.6</v>
      </c>
      <c r="BI146" s="74">
        <f t="shared" ref="BI146" si="922">IF(BB146="","",VALUE(MID(BB146,FIND("elev",BB146)+4,FIND("m exp",BB146)-FIND("elev",BB146)-4 )))</f>
        <v>1649.1</v>
      </c>
      <c r="BJ146" s="49">
        <v>15</v>
      </c>
      <c r="BK146" s="39">
        <f t="shared" ref="BK146" si="923">IF(BB146="","",VALUE(MID(BB146,FIND("exp",BB146)+4,FIND("° inc",BB146)-FIND("exp",BB146)-4 )))</f>
        <v>274</v>
      </c>
      <c r="BL146" s="39">
        <f t="shared" ref="BL146" si="924">IF(BB146="","",VALUE(MID(BB146,FIND("inc",BB146)+5,2)) )</f>
        <v>57</v>
      </c>
      <c r="BM146" s="50" t="str">
        <f t="shared" ref="BM146" si="925">IF(BB146="","",TRIM(MID(BB146,FIND("date",BB146)+5,FIND("time",BB146)-FIND("date",BB146)-5)))</f>
        <v>6/5/23</v>
      </c>
      <c r="BN146" s="51" t="str">
        <f t="shared" ref="BN146" si="926">IF(BB146="","",TRIM(MID(BB146,FIND("time",BB146)+5,5)))</f>
        <v>13:25</v>
      </c>
      <c r="BQ146"/>
      <c r="BR146"/>
    </row>
    <row r="147" spans="1:70" x14ac:dyDescent="0.35">
      <c r="A147" s="1" t="str">
        <f t="shared" si="871"/>
        <v/>
      </c>
      <c r="G147" s="1" t="s">
        <v>232</v>
      </c>
    </row>
    <row r="148" spans="1:70" x14ac:dyDescent="0.35">
      <c r="A148" s="1" t="str">
        <f t="shared" si="871"/>
        <v/>
      </c>
      <c r="G148" s="1" t="s">
        <v>233</v>
      </c>
    </row>
    <row r="149" spans="1:70" ht="13.15" x14ac:dyDescent="0.35">
      <c r="A149" s="1" t="str">
        <f t="shared" si="871"/>
        <v/>
      </c>
      <c r="B149" s="17"/>
      <c r="C149" s="17"/>
      <c r="D149" s="17"/>
      <c r="E149" s="54" t="s">
        <v>234</v>
      </c>
      <c r="F149" s="15"/>
      <c r="G149" s="15"/>
      <c r="H149" s="9"/>
      <c r="I149" s="16"/>
      <c r="J149" s="12"/>
      <c r="K149" s="9"/>
      <c r="L149" s="12"/>
      <c r="M149" s="12"/>
      <c r="N149" s="12"/>
      <c r="P149" s="12"/>
      <c r="Y149" s="14"/>
      <c r="Z149" s="14"/>
      <c r="AA149" s="9"/>
      <c r="AB149" s="9"/>
      <c r="AC149" s="9"/>
      <c r="AD149" s="9"/>
      <c r="AE149" s="9"/>
      <c r="AF149" s="6"/>
      <c r="AK149" s="13"/>
      <c r="AL149" s="13"/>
      <c r="AM149" s="13"/>
      <c r="AN149" s="13"/>
      <c r="AO149" s="13"/>
      <c r="AP149" s="13"/>
      <c r="AQ149" s="13"/>
      <c r="AR149" s="13"/>
      <c r="AS149" s="12"/>
      <c r="AU149" s="9"/>
      <c r="AV149" s="12"/>
      <c r="AW149" s="12"/>
      <c r="AX149" s="9"/>
      <c r="AY149" s="9"/>
      <c r="AZ149" s="9"/>
      <c r="BA149" s="12"/>
      <c r="BJ149" s="8"/>
      <c r="BK149" s="8"/>
      <c r="BL149" s="8"/>
      <c r="BQ149"/>
      <c r="BR149"/>
    </row>
    <row r="150" spans="1:70" x14ac:dyDescent="0.35">
      <c r="A150" s="1" t="str">
        <f t="shared" si="871"/>
        <v/>
      </c>
      <c r="B150" s="47" t="s">
        <v>971</v>
      </c>
      <c r="C150" s="47"/>
      <c r="D150" s="47"/>
      <c r="E150" s="15"/>
      <c r="F150" s="15"/>
      <c r="G150" s="12"/>
      <c r="I150" s="10"/>
      <c r="J150" s="12"/>
      <c r="K150" s="9"/>
      <c r="L150" s="12"/>
      <c r="M150" s="12"/>
      <c r="N150" s="12"/>
      <c r="P150" s="12"/>
      <c r="Y150" s="14"/>
      <c r="Z150" s="14"/>
      <c r="AA150" s="9"/>
      <c r="AB150" s="9"/>
      <c r="AC150" s="9"/>
      <c r="AD150" s="9"/>
      <c r="AE150" s="9"/>
      <c r="AF150" s="6"/>
      <c r="AK150" s="13"/>
      <c r="AL150" s="13"/>
      <c r="AM150" s="13"/>
      <c r="AN150" s="13"/>
      <c r="AO150" s="13"/>
      <c r="AP150" s="13"/>
      <c r="AQ150" s="13"/>
      <c r="AR150" s="13"/>
      <c r="AS150" s="9"/>
      <c r="AU150" s="9"/>
      <c r="AV150" s="12"/>
      <c r="AW150" s="12"/>
      <c r="AX150" s="9"/>
      <c r="AY150" s="9"/>
      <c r="AZ150" s="9"/>
      <c r="BA150" s="12"/>
      <c r="BC150" s="32"/>
      <c r="BD150" s="32"/>
      <c r="BE150" s="33"/>
      <c r="BF150" s="71"/>
      <c r="BJ150" s="34"/>
      <c r="BK150" s="8"/>
      <c r="BL150" s="8"/>
      <c r="BQ150"/>
      <c r="BR150"/>
    </row>
    <row r="151" spans="1:70" x14ac:dyDescent="0.35">
      <c r="A151" s="1" t="str">
        <f t="shared" si="871"/>
        <v/>
      </c>
      <c r="B151" s="48"/>
      <c r="C151" s="48"/>
      <c r="D151" s="48"/>
      <c r="E151" s="15">
        <v>0</v>
      </c>
      <c r="F151" s="15"/>
      <c r="G151" s="12" t="s">
        <v>143</v>
      </c>
      <c r="H151" s="9"/>
      <c r="I151" s="10" t="s">
        <v>983</v>
      </c>
      <c r="J151" s="12">
        <v>0</v>
      </c>
      <c r="K151" s="9">
        <v>-99</v>
      </c>
      <c r="L151" s="12" t="s">
        <v>64</v>
      </c>
      <c r="M151" s="12"/>
      <c r="N151" s="12"/>
      <c r="P151" s="12"/>
      <c r="Y151" s="14"/>
      <c r="Z151" s="14"/>
      <c r="AA151" s="9"/>
      <c r="AB151" s="9"/>
      <c r="AC151" s="9"/>
      <c r="AD151" s="9"/>
      <c r="AE151" s="9"/>
      <c r="AF151" s="6"/>
      <c r="AK151" s="13"/>
      <c r="AL151" s="13"/>
      <c r="AM151" s="13"/>
      <c r="AN151" s="13"/>
      <c r="AO151" s="13"/>
      <c r="AP151" s="13"/>
      <c r="AQ151" s="13"/>
      <c r="AR151" s="13"/>
      <c r="AS151" s="12"/>
      <c r="AU151" s="9"/>
      <c r="AV151" s="12"/>
      <c r="AW151" s="12">
        <v>999</v>
      </c>
      <c r="AX151" s="9">
        <v>0</v>
      </c>
      <c r="AY151" s="9">
        <v>10</v>
      </c>
      <c r="AZ151" s="9">
        <v>95</v>
      </c>
      <c r="BA151" s="12">
        <v>5</v>
      </c>
      <c r="BB151" s="53" t="s">
        <v>225</v>
      </c>
      <c r="BC151" s="37" t="str">
        <f t="shared" ref="BC151" si="927">"20"&amp;MID(BM151,SEARCH("#",SUBSTITUTE(BM151,"/","#",2))+1,2) &amp; IF(SEARCH("/",BM151)=2,"0"&amp;MID(BM151,1,1),MID(BM151,1,2)) &amp; IF(SEARCH("#",SUBSTITUTE(BM151,"/","#",2))-SEARCH("/*/",BM151)=2,"0"&amp;MID(BM151,SEARCH("/*/",BM151)+1,1),MID(BM151,SEARCH("/*/",BM151)+1,2))</f>
        <v>20230606</v>
      </c>
      <c r="BD151" s="52" t="str">
        <f t="shared" ref="BD151" si="928">CONCATENATE(TEXT(ROUNDDOWN(ABS(BF151),0),"0"),"° ",TEXT(ROUNDDOWN(ABS((BF151-ROUNDDOWN(BF151,0))*60),0),"00"),"' ",TEXT(TRUNC((ABS((BF151-ROUNDDOWN(BF151,0))*60)-ROUNDDOWN(ABS((BF151-ROUNDDOWN(BF151,0))*60),0))*60,2),"00.00"),"""",IF(BF151&lt;0," W"," E"))</f>
        <v>11° 06' 36.57" E</v>
      </c>
      <c r="BE151" s="52" t="str">
        <f t="shared" ref="BE151" si="929">CONCATENATE(TEXT(ROUNDDOWN(ABS(BG151),0),"00"),"° ",TEXT(ROUNDDOWN(ABS((BG151-ROUNDDOWN(BG151,0))*60),0),"00"),"' ",TEXT(TRUNC((ABS((BG151-ROUNDDOWN(BG151,0))*60)-ROUNDDOWN(ABS((BG151-ROUNDDOWN(BG151,0))*60),0))*60,2),"00.00"),"""",IF(BG151&lt;0," S"," N"))</f>
        <v>47° 28' 01.63" N</v>
      </c>
      <c r="BF151" s="69">
        <f t="shared" ref="BF151" si="930">IF(BB151="","",VALUE(MID(BB151,FIND("lon",BB151)+3,FIND("prec",BB151)-FIND("lon",BB151)-3  )))</f>
        <v>11.11016</v>
      </c>
      <c r="BG151" s="69">
        <f t="shared" ref="BG151" si="931">IF(BB151="","",VALUE(MID(BB151,FIND("lat",BB151)+3,FIND("lon",BB151)-FIND("lat",BB151)-3  )))</f>
        <v>47.467120000000001</v>
      </c>
      <c r="BH151" s="38">
        <f t="shared" ref="BH151" si="932">IF(BB151="","",VALUE(MID(BB151,FIND("prec",BB151)+4,FIND("elev",BB151)-FIND("prec",BB151)-6 )))</f>
        <v>4.3</v>
      </c>
      <c r="BI151" s="74">
        <f t="shared" ref="BI151" si="933">IF(BB151="","",VALUE(MID(BB151,FIND("elev",BB151)+4,FIND("m exp",BB151)-FIND("elev",BB151)-4 )))</f>
        <v>1123</v>
      </c>
      <c r="BJ151" s="49">
        <v>15</v>
      </c>
      <c r="BK151" s="39">
        <f t="shared" ref="BK151" si="934">IF(BB151="","",VALUE(MID(BB151,FIND("exp",BB151)+4,FIND("° inc",BB151)-FIND("exp",BB151)-4 )))</f>
        <v>341</v>
      </c>
      <c r="BL151" s="39">
        <f t="shared" ref="BL151" si="935">IF(BB151="","",VALUE(MID(BB151,FIND("inc",BB151)+5,2)) )</f>
        <v>60</v>
      </c>
      <c r="BM151" s="50" t="str">
        <f t="shared" ref="BM151" si="936">IF(BB151="","",TRIM(MID(BB151,FIND("date",BB151)+5,FIND("time",BB151)-FIND("date",BB151)-5)))</f>
        <v>6/6/23</v>
      </c>
      <c r="BN151" s="51" t="str">
        <f t="shared" ref="BN151" si="937">IF(BB151="","",TRIM(MID(BB151,FIND("time",BB151)+5,5)))</f>
        <v>10:07</v>
      </c>
    </row>
    <row r="153" spans="1:70" ht="13.15" x14ac:dyDescent="0.35">
      <c r="B153" s="17" t="s">
        <v>237</v>
      </c>
      <c r="C153" s="17"/>
      <c r="D153" s="17"/>
    </row>
    <row r="154" spans="1:70" x14ac:dyDescent="0.35">
      <c r="B154" s="4" t="s">
        <v>238</v>
      </c>
    </row>
    <row r="155" spans="1:70" ht="14.25" x14ac:dyDescent="0.35">
      <c r="A155" s="55"/>
      <c r="B155" s="4" t="s">
        <v>239</v>
      </c>
    </row>
    <row r="156" spans="1:70" ht="14.25" x14ac:dyDescent="0.35">
      <c r="A156" s="55"/>
      <c r="B156" s="42" t="s">
        <v>252</v>
      </c>
      <c r="C156" s="6"/>
      <c r="D156" s="6"/>
    </row>
    <row r="157" spans="1:70" ht="14.25" x14ac:dyDescent="0.35">
      <c r="A157" s="55"/>
      <c r="B157" s="56" t="s">
        <v>251</v>
      </c>
      <c r="C157" s="56"/>
      <c r="D157" s="56"/>
    </row>
    <row r="158" spans="1:70" ht="14.25" x14ac:dyDescent="0.35">
      <c r="A158" s="55"/>
      <c r="B158" s="56" t="s">
        <v>249</v>
      </c>
      <c r="C158" s="56"/>
      <c r="D158" s="56"/>
    </row>
    <row r="159" spans="1:70" ht="14.25" x14ac:dyDescent="0.35">
      <c r="A159" s="55"/>
      <c r="B159" s="56" t="s">
        <v>247</v>
      </c>
      <c r="C159" s="56"/>
      <c r="D159" s="56"/>
    </row>
    <row r="160" spans="1:70" ht="14.25" x14ac:dyDescent="0.35">
      <c r="A160" s="55"/>
      <c r="B160" s="56" t="s">
        <v>245</v>
      </c>
      <c r="C160" s="56"/>
      <c r="D160" s="56"/>
    </row>
    <row r="161" spans="1:79" ht="14.25" x14ac:dyDescent="0.35">
      <c r="A161" s="55"/>
      <c r="B161" s="56" t="s">
        <v>243</v>
      </c>
      <c r="C161" s="56"/>
      <c r="D161" s="56"/>
    </row>
    <row r="162" spans="1:79" ht="14.25" x14ac:dyDescent="0.35">
      <c r="A162" s="55"/>
      <c r="B162" s="56" t="s">
        <v>242</v>
      </c>
      <c r="C162" s="56"/>
      <c r="D162" s="56"/>
    </row>
    <row r="163" spans="1:79" ht="14.25" x14ac:dyDescent="0.45">
      <c r="A163" s="55" t="s">
        <v>236</v>
      </c>
      <c r="B163" s="63">
        <v>35079</v>
      </c>
      <c r="D163" s="4" t="s">
        <v>574</v>
      </c>
      <c r="E163" s="1">
        <v>1</v>
      </c>
      <c r="G163" s="55" t="s">
        <v>260</v>
      </c>
      <c r="I163" s="55" t="s">
        <v>984</v>
      </c>
      <c r="J163" s="1"/>
      <c r="L163" s="55" t="s">
        <v>70</v>
      </c>
      <c r="M163" s="55" t="s">
        <v>100</v>
      </c>
      <c r="N163" s="55" t="s">
        <v>76</v>
      </c>
      <c r="P163" s="55">
        <v>25</v>
      </c>
      <c r="AS163" s="55"/>
      <c r="AW163" s="55">
        <v>999</v>
      </c>
      <c r="BC163" s="55">
        <v>20230601</v>
      </c>
      <c r="BD163" s="52" t="str">
        <f t="shared" ref="BD163" si="938">CONCATENATE(TEXT(ROUNDDOWN(ABS(BF163),0),"0"),"° ",TEXT(ROUNDDOWN(ABS((BF163-ROUNDDOWN(BF163,0))*60),0),"00"),"' ",TEXT(TRUNC((ABS((BF163-ROUNDDOWN(BF163,0))*60)-ROUNDDOWN(ABS((BF163-ROUNDDOWN(BF163,0))*60),0))*60,2),"00.00"),"""",IF(BF163&lt;0," W"," E"))</f>
        <v>11° 03' 32.62" E</v>
      </c>
      <c r="BE163" s="52" t="str">
        <f t="shared" ref="BE163" si="939">CONCATENATE(TEXT(ROUNDDOWN(ABS(BG163),0),"00"),"° ",TEXT(ROUNDDOWN(ABS((BG163-ROUNDDOWN(BG163,0))*60),0),"00"),"' ",TEXT(TRUNC((ABS((BG163-ROUNDDOWN(BG163,0))*60)-ROUNDDOWN(ABS((BG163-ROUNDDOWN(BG163,0))*60),0))*60,2),"00.00"),"""",IF(BG163&lt;0," S"," N"))</f>
        <v>47° 26' 44.96" N</v>
      </c>
      <c r="BF163" s="58">
        <v>11.0590633</v>
      </c>
      <c r="BG163" s="58">
        <v>47.4458232</v>
      </c>
      <c r="BH163" s="59">
        <v>4</v>
      </c>
      <c r="BI163" s="60">
        <v>1808.63</v>
      </c>
      <c r="BJ163" s="59">
        <v>7.1440000000000001</v>
      </c>
      <c r="BK163" s="55"/>
      <c r="BL163" s="61"/>
      <c r="BM163" s="55"/>
      <c r="BN163" s="55" t="s">
        <v>263</v>
      </c>
      <c r="BO163" s="55" t="s">
        <v>261</v>
      </c>
      <c r="BP163" s="55"/>
      <c r="BQ163" s="55" t="s">
        <v>262</v>
      </c>
      <c r="BS163" s="62"/>
      <c r="BT163" s="62"/>
      <c r="BX163" s="55" t="s">
        <v>261</v>
      </c>
      <c r="CA163" s="55"/>
    </row>
    <row r="164" spans="1:79" ht="14.25" x14ac:dyDescent="0.45">
      <c r="A164" s="55" t="s">
        <v>236</v>
      </c>
      <c r="B164" s="63">
        <v>35080</v>
      </c>
      <c r="D164" s="4" t="s">
        <v>575</v>
      </c>
      <c r="E164" s="1">
        <v>1</v>
      </c>
      <c r="G164" s="55" t="s">
        <v>77</v>
      </c>
      <c r="I164" s="55" t="s">
        <v>984</v>
      </c>
      <c r="J164" s="1"/>
      <c r="L164" s="55" t="s">
        <v>64</v>
      </c>
      <c r="M164" s="55" t="s">
        <v>65</v>
      </c>
      <c r="N164" s="55" t="s">
        <v>63</v>
      </c>
      <c r="P164" s="55">
        <v>0</v>
      </c>
      <c r="AS164" s="55"/>
      <c r="AW164" s="55">
        <v>999</v>
      </c>
      <c r="BC164" s="55">
        <v>20230601</v>
      </c>
      <c r="BD164" s="52" t="str">
        <f t="shared" ref="BD164:BD227" si="940">CONCATENATE(TEXT(ROUNDDOWN(ABS(BF164),0),"0"),"° ",TEXT(ROUNDDOWN(ABS((BF164-ROUNDDOWN(BF164,0))*60),0),"00"),"' ",TEXT(TRUNC((ABS((BF164-ROUNDDOWN(BF164,0))*60)-ROUNDDOWN(ABS((BF164-ROUNDDOWN(BF164,0))*60),0))*60,2),"00.00"),"""",IF(BF164&lt;0," W"," E"))</f>
        <v>11° 03' 31.90" E</v>
      </c>
      <c r="BE164" s="52" t="str">
        <f t="shared" ref="BE164:BE227" si="941">CONCATENATE(TEXT(ROUNDDOWN(ABS(BG164),0),"00"),"° ",TEXT(ROUNDDOWN(ABS((BG164-ROUNDDOWN(BG164,0))*60),0),"00"),"' ",TEXT(TRUNC((ABS((BG164-ROUNDDOWN(BG164,0))*60)-ROUNDDOWN(ABS((BG164-ROUNDDOWN(BG164,0))*60),0))*60,2),"00.00"),"""",IF(BG164&lt;0," S"," N"))</f>
        <v>47° 26' 44.83" N</v>
      </c>
      <c r="BF164" s="58">
        <v>11.0588617</v>
      </c>
      <c r="BG164" s="58">
        <v>47.4457886</v>
      </c>
      <c r="BH164" s="59">
        <v>8</v>
      </c>
      <c r="BI164" s="60">
        <v>1807.31</v>
      </c>
      <c r="BJ164" s="59">
        <v>6.2809999999999997</v>
      </c>
      <c r="BK164" s="55"/>
      <c r="BL164" s="61"/>
      <c r="BM164" s="55"/>
      <c r="BN164" s="55" t="s">
        <v>264</v>
      </c>
      <c r="BO164" s="55" t="s">
        <v>261</v>
      </c>
      <c r="BP164" s="55"/>
      <c r="BQ164" s="55" t="s">
        <v>262</v>
      </c>
      <c r="BS164" s="62"/>
      <c r="BT164" s="62"/>
      <c r="BX164" s="55" t="s">
        <v>261</v>
      </c>
      <c r="CA164" s="55"/>
    </row>
    <row r="165" spans="1:79" ht="14.25" x14ac:dyDescent="0.45">
      <c r="A165" s="55" t="s">
        <v>236</v>
      </c>
      <c r="B165" s="63">
        <v>35081</v>
      </c>
      <c r="D165" s="4" t="s">
        <v>576</v>
      </c>
      <c r="E165" s="1">
        <v>1</v>
      </c>
      <c r="G165" s="55" t="s">
        <v>260</v>
      </c>
      <c r="I165" s="55" t="s">
        <v>984</v>
      </c>
      <c r="J165" s="1"/>
      <c r="L165" s="55" t="s">
        <v>64</v>
      </c>
      <c r="M165" s="55" t="s">
        <v>93</v>
      </c>
      <c r="N165" s="55" t="s">
        <v>63</v>
      </c>
      <c r="P165" s="55">
        <v>0</v>
      </c>
      <c r="AS165" s="55"/>
      <c r="AW165" s="55">
        <v>999</v>
      </c>
      <c r="BC165" s="55">
        <v>20230601</v>
      </c>
      <c r="BD165" s="52" t="str">
        <f t="shared" si="940"/>
        <v>11° 03' 31.89" E</v>
      </c>
      <c r="BE165" s="52" t="str">
        <f t="shared" si="941"/>
        <v>47° 26' 44.84" N</v>
      </c>
      <c r="BF165" s="58">
        <v>11.0588604</v>
      </c>
      <c r="BG165" s="58">
        <v>47.445789699999999</v>
      </c>
      <c r="BH165" s="59">
        <v>4.5810000000000004</v>
      </c>
      <c r="BI165" s="60">
        <v>1807.35</v>
      </c>
      <c r="BJ165" s="59">
        <v>6.3129999999999997</v>
      </c>
      <c r="BK165" s="55"/>
      <c r="BL165" s="61"/>
      <c r="BM165" s="55"/>
      <c r="BN165" s="55" t="s">
        <v>264</v>
      </c>
      <c r="BO165" s="55" t="s">
        <v>261</v>
      </c>
      <c r="BP165" s="55"/>
      <c r="BQ165" s="55" t="s">
        <v>262</v>
      </c>
      <c r="BS165" s="62"/>
      <c r="BT165" s="62"/>
      <c r="BX165" s="55" t="s">
        <v>261</v>
      </c>
      <c r="CA165" s="55"/>
    </row>
    <row r="166" spans="1:79" ht="14.25" x14ac:dyDescent="0.45">
      <c r="A166" s="55" t="s">
        <v>236</v>
      </c>
      <c r="B166" s="63">
        <v>35082</v>
      </c>
      <c r="D166" s="4" t="s">
        <v>577</v>
      </c>
      <c r="E166" s="1">
        <v>1</v>
      </c>
      <c r="G166" s="55" t="s">
        <v>73</v>
      </c>
      <c r="I166" s="55" t="s">
        <v>984</v>
      </c>
      <c r="J166" s="1"/>
      <c r="L166" s="55" t="s">
        <v>64</v>
      </c>
      <c r="M166" s="55" t="s">
        <v>65</v>
      </c>
      <c r="N166" s="55" t="s">
        <v>76</v>
      </c>
      <c r="P166" s="55">
        <v>2</v>
      </c>
      <c r="AS166" s="55"/>
      <c r="AW166" s="55">
        <v>999</v>
      </c>
      <c r="BC166" s="55">
        <v>20230601</v>
      </c>
      <c r="BD166" s="52" t="str">
        <f t="shared" si="940"/>
        <v>11° 03' 32.29" E</v>
      </c>
      <c r="BE166" s="52" t="str">
        <f t="shared" si="941"/>
        <v>47° 26' 44.99" N</v>
      </c>
      <c r="BF166" s="58">
        <v>11.0589695</v>
      </c>
      <c r="BG166" s="58">
        <v>47.445830999999998</v>
      </c>
      <c r="BH166" s="59">
        <v>4.077</v>
      </c>
      <c r="BI166" s="60">
        <v>1807.85</v>
      </c>
      <c r="BJ166" s="59">
        <v>8.2230000000000008</v>
      </c>
      <c r="BK166" s="55"/>
      <c r="BL166" s="61"/>
      <c r="BM166" s="55"/>
      <c r="BN166" s="55" t="s">
        <v>265</v>
      </c>
      <c r="BO166" s="55" t="s">
        <v>261</v>
      </c>
      <c r="BP166" s="55"/>
      <c r="BQ166" s="55" t="s">
        <v>262</v>
      </c>
      <c r="BS166" s="62"/>
      <c r="BT166" s="62"/>
      <c r="BX166" s="55" t="s">
        <v>261</v>
      </c>
      <c r="CA166" s="55"/>
    </row>
    <row r="167" spans="1:79" ht="14.25" x14ac:dyDescent="0.45">
      <c r="A167" s="55" t="s">
        <v>236</v>
      </c>
      <c r="B167" s="63">
        <v>35083</v>
      </c>
      <c r="D167" s="4" t="s">
        <v>578</v>
      </c>
      <c r="E167" s="1">
        <v>1</v>
      </c>
      <c r="G167" s="55" t="s">
        <v>73</v>
      </c>
      <c r="I167" s="55" t="s">
        <v>984</v>
      </c>
      <c r="J167" s="1"/>
      <c r="L167" s="55" t="s">
        <v>75</v>
      </c>
      <c r="M167" s="62" t="s">
        <v>266</v>
      </c>
      <c r="N167" s="55" t="s">
        <v>63</v>
      </c>
      <c r="P167" s="55">
        <v>5</v>
      </c>
      <c r="AS167" s="55"/>
      <c r="AW167" s="55">
        <v>999</v>
      </c>
      <c r="BC167" s="55">
        <v>20230601</v>
      </c>
      <c r="BD167" s="52" t="str">
        <f t="shared" si="940"/>
        <v>11° 03' 32.30" E</v>
      </c>
      <c r="BE167" s="52" t="str">
        <f t="shared" si="941"/>
        <v>47° 26' 44.98" N</v>
      </c>
      <c r="BF167" s="58">
        <v>11.0589724</v>
      </c>
      <c r="BG167" s="58">
        <v>47.4458299</v>
      </c>
      <c r="BH167" s="59">
        <v>6</v>
      </c>
      <c r="BI167" s="60">
        <v>1807.73</v>
      </c>
      <c r="BJ167" s="59">
        <v>8.5950000000000006</v>
      </c>
      <c r="BK167" s="55"/>
      <c r="BL167" s="61"/>
      <c r="BM167" s="55"/>
      <c r="BN167" s="55" t="s">
        <v>267</v>
      </c>
      <c r="BO167" s="55" t="s">
        <v>261</v>
      </c>
      <c r="BP167" s="55"/>
      <c r="BQ167" s="55" t="s">
        <v>262</v>
      </c>
      <c r="BS167" s="62"/>
      <c r="BT167" s="62"/>
      <c r="BX167" s="55" t="s">
        <v>261</v>
      </c>
      <c r="CA167" s="55"/>
    </row>
    <row r="168" spans="1:79" ht="14.25" x14ac:dyDescent="0.45">
      <c r="A168" s="55" t="s">
        <v>236</v>
      </c>
      <c r="B168" s="63">
        <v>35084</v>
      </c>
      <c r="D168" s="4" t="s">
        <v>579</v>
      </c>
      <c r="E168" s="1">
        <v>1</v>
      </c>
      <c r="G168" s="55" t="s">
        <v>260</v>
      </c>
      <c r="I168" s="55" t="s">
        <v>984</v>
      </c>
      <c r="J168" s="1"/>
      <c r="L168" s="55" t="s">
        <v>70</v>
      </c>
      <c r="M168" s="55" t="s">
        <v>100</v>
      </c>
      <c r="N168" s="55" t="s">
        <v>76</v>
      </c>
      <c r="P168" s="55">
        <v>25</v>
      </c>
      <c r="AS168" s="55"/>
      <c r="AW168" s="55">
        <v>999</v>
      </c>
      <c r="BC168" s="55">
        <v>20230601</v>
      </c>
      <c r="BD168" s="52" t="str">
        <f t="shared" si="940"/>
        <v>11° 03' 32.30" E</v>
      </c>
      <c r="BE168" s="52" t="str">
        <f t="shared" si="941"/>
        <v>47° 26' 44.98" N</v>
      </c>
      <c r="BF168" s="58">
        <v>11.0589724</v>
      </c>
      <c r="BG168" s="58">
        <v>47.4458299</v>
      </c>
      <c r="BH168" s="59">
        <v>4.5709999999999997</v>
      </c>
      <c r="BI168" s="60">
        <v>1807.88</v>
      </c>
      <c r="BJ168" s="59">
        <v>9.2070000000000007</v>
      </c>
      <c r="BK168" s="55"/>
      <c r="BL168" s="61"/>
      <c r="BM168" s="55"/>
      <c r="BN168" s="55" t="s">
        <v>268</v>
      </c>
      <c r="BO168" s="55" t="s">
        <v>261</v>
      </c>
      <c r="BP168" s="55"/>
      <c r="BQ168" s="55" t="s">
        <v>262</v>
      </c>
      <c r="BS168" s="62"/>
      <c r="BT168" s="62"/>
      <c r="BX168" s="55" t="s">
        <v>261</v>
      </c>
      <c r="CA168" s="55"/>
    </row>
    <row r="169" spans="1:79" ht="14.25" x14ac:dyDescent="0.45">
      <c r="A169" s="55" t="s">
        <v>236</v>
      </c>
      <c r="B169" s="63">
        <v>35085</v>
      </c>
      <c r="D169" s="4" t="s">
        <v>580</v>
      </c>
      <c r="E169" s="1">
        <v>1</v>
      </c>
      <c r="G169" s="55" t="s">
        <v>73</v>
      </c>
      <c r="I169" s="55" t="s">
        <v>984</v>
      </c>
      <c r="J169" s="1"/>
      <c r="L169" s="55" t="s">
        <v>70</v>
      </c>
      <c r="M169" s="55" t="s">
        <v>100</v>
      </c>
      <c r="N169" s="55" t="s">
        <v>76</v>
      </c>
      <c r="P169" s="55">
        <v>20</v>
      </c>
      <c r="AS169" s="55"/>
      <c r="AW169" s="55">
        <v>999</v>
      </c>
      <c r="BC169" s="55">
        <v>20230601</v>
      </c>
      <c r="BD169" s="52" t="str">
        <f t="shared" si="940"/>
        <v>11° 03' 32.33" E</v>
      </c>
      <c r="BE169" s="52" t="str">
        <f t="shared" si="941"/>
        <v>47° 26' 44.79" N</v>
      </c>
      <c r="BF169" s="58">
        <v>11.058983100000001</v>
      </c>
      <c r="BG169" s="58">
        <v>47.445776500000001</v>
      </c>
      <c r="BH169" s="59">
        <v>4</v>
      </c>
      <c r="BI169" s="60">
        <v>1779.62</v>
      </c>
      <c r="BJ169" s="59">
        <v>9.5060000000000002</v>
      </c>
      <c r="BK169" s="55"/>
      <c r="BL169" s="61"/>
      <c r="BM169" s="55"/>
      <c r="BN169" s="55" t="s">
        <v>269</v>
      </c>
      <c r="BO169" s="55" t="s">
        <v>261</v>
      </c>
      <c r="BP169" s="55"/>
      <c r="BQ169" s="55" t="s">
        <v>262</v>
      </c>
      <c r="BS169" s="62"/>
      <c r="BT169" s="62"/>
      <c r="BX169" s="55" t="s">
        <v>261</v>
      </c>
      <c r="CA169" s="55"/>
    </row>
    <row r="170" spans="1:79" ht="14.25" x14ac:dyDescent="0.45">
      <c r="A170" s="55" t="s">
        <v>236</v>
      </c>
      <c r="B170" s="63">
        <v>35086</v>
      </c>
      <c r="D170" s="4" t="s">
        <v>581</v>
      </c>
      <c r="E170" s="1">
        <v>1</v>
      </c>
      <c r="G170" s="55" t="s">
        <v>77</v>
      </c>
      <c r="I170" s="55" t="s">
        <v>984</v>
      </c>
      <c r="J170" s="1"/>
      <c r="L170" s="55" t="s">
        <v>70</v>
      </c>
      <c r="M170" s="55" t="s">
        <v>100</v>
      </c>
      <c r="N170" s="55" t="s">
        <v>76</v>
      </c>
      <c r="P170" s="55">
        <v>15</v>
      </c>
      <c r="AS170" s="55"/>
      <c r="AW170" s="55">
        <v>999</v>
      </c>
      <c r="BC170" s="55">
        <v>20230601</v>
      </c>
      <c r="BD170" s="52" t="str">
        <f t="shared" si="940"/>
        <v>11° 03' 32.34" E</v>
      </c>
      <c r="BE170" s="52" t="str">
        <f t="shared" si="941"/>
        <v>47° 26' 44.82" N</v>
      </c>
      <c r="BF170" s="58">
        <v>11.0589849</v>
      </c>
      <c r="BG170" s="58">
        <v>47.445785999999998</v>
      </c>
      <c r="BH170" s="59">
        <v>5.6070000000000002</v>
      </c>
      <c r="BI170" s="60">
        <v>1779.65</v>
      </c>
      <c r="BJ170" s="59">
        <v>9.4789999999999992</v>
      </c>
      <c r="BK170" s="55"/>
      <c r="BL170" s="61"/>
      <c r="BM170" s="55"/>
      <c r="BN170" s="55" t="s">
        <v>270</v>
      </c>
      <c r="BO170" s="55" t="s">
        <v>261</v>
      </c>
      <c r="BP170" s="55"/>
      <c r="BQ170" s="55" t="s">
        <v>262</v>
      </c>
      <c r="BS170" s="62"/>
      <c r="BT170" s="62"/>
      <c r="BX170" s="55" t="s">
        <v>261</v>
      </c>
      <c r="CA170" s="55"/>
    </row>
    <row r="171" spans="1:79" ht="14.25" x14ac:dyDescent="0.45">
      <c r="A171" s="55" t="s">
        <v>236</v>
      </c>
      <c r="B171" s="63">
        <v>35087</v>
      </c>
      <c r="D171" s="4" t="s">
        <v>582</v>
      </c>
      <c r="E171" s="1">
        <v>1</v>
      </c>
      <c r="G171" s="55" t="s">
        <v>77</v>
      </c>
      <c r="I171" s="55" t="s">
        <v>984</v>
      </c>
      <c r="J171" s="1"/>
      <c r="L171" s="55" t="s">
        <v>70</v>
      </c>
      <c r="M171" s="55" t="s">
        <v>100</v>
      </c>
      <c r="N171" s="55" t="s">
        <v>76</v>
      </c>
      <c r="P171" s="55">
        <v>25</v>
      </c>
      <c r="AS171" s="55"/>
      <c r="AW171" s="55">
        <v>999</v>
      </c>
      <c r="BC171" s="55">
        <v>20230601</v>
      </c>
      <c r="BD171" s="52" t="str">
        <f t="shared" si="940"/>
        <v>11° 03' 32.33" E</v>
      </c>
      <c r="BE171" s="52" t="str">
        <f t="shared" si="941"/>
        <v>47° 26' 44.55" N</v>
      </c>
      <c r="BF171" s="58">
        <v>11.058982200000001</v>
      </c>
      <c r="BG171" s="58">
        <v>47.445708600000003</v>
      </c>
      <c r="BH171" s="59">
        <v>5.6449999999999996</v>
      </c>
      <c r="BI171" s="60">
        <v>1777.15</v>
      </c>
      <c r="BJ171" s="59">
        <v>9.202</v>
      </c>
      <c r="BK171" s="55"/>
      <c r="BL171" s="61"/>
      <c r="BM171" s="55"/>
      <c r="BN171" s="55" t="s">
        <v>271</v>
      </c>
      <c r="BO171" s="55" t="s">
        <v>261</v>
      </c>
      <c r="BP171" s="55"/>
      <c r="BQ171" s="55" t="s">
        <v>262</v>
      </c>
      <c r="BS171" s="62"/>
      <c r="BT171" s="62"/>
      <c r="BX171" s="55" t="s">
        <v>261</v>
      </c>
      <c r="CA171" s="55"/>
    </row>
    <row r="172" spans="1:79" ht="14.25" x14ac:dyDescent="0.45">
      <c r="A172" s="55" t="s">
        <v>236</v>
      </c>
      <c r="B172" s="63">
        <v>35088</v>
      </c>
      <c r="D172" s="4" t="s">
        <v>583</v>
      </c>
      <c r="E172" s="1">
        <v>1</v>
      </c>
      <c r="G172" s="55" t="s">
        <v>77</v>
      </c>
      <c r="I172" s="55" t="s">
        <v>984</v>
      </c>
      <c r="J172" s="1"/>
      <c r="L172" s="55" t="s">
        <v>70</v>
      </c>
      <c r="M172" s="55" t="s">
        <v>100</v>
      </c>
      <c r="N172" s="55" t="s">
        <v>76</v>
      </c>
      <c r="P172" s="55">
        <v>20</v>
      </c>
      <c r="AS172" s="55"/>
      <c r="AW172" s="55">
        <v>999</v>
      </c>
      <c r="BC172" s="55">
        <v>20230601</v>
      </c>
      <c r="BD172" s="52" t="str">
        <f t="shared" si="940"/>
        <v>11° 03' 32.38" E</v>
      </c>
      <c r="BE172" s="52" t="str">
        <f t="shared" si="941"/>
        <v>47° 26' 44.88" N</v>
      </c>
      <c r="BF172" s="58">
        <v>11.058997099999999</v>
      </c>
      <c r="BG172" s="58">
        <v>47.445802499999999</v>
      </c>
      <c r="BH172" s="59">
        <v>6.4470000000000001</v>
      </c>
      <c r="BI172" s="60">
        <v>1637.6</v>
      </c>
      <c r="BJ172" s="59">
        <v>18.189</v>
      </c>
      <c r="BK172" s="55"/>
      <c r="BL172" s="61"/>
      <c r="BM172" s="55"/>
      <c r="BN172" s="55" t="s">
        <v>272</v>
      </c>
      <c r="BO172" s="55" t="s">
        <v>261</v>
      </c>
      <c r="BP172" s="55"/>
      <c r="BQ172" s="55" t="s">
        <v>262</v>
      </c>
      <c r="BS172" s="62"/>
      <c r="BT172" s="62"/>
      <c r="BX172" s="55" t="s">
        <v>261</v>
      </c>
      <c r="CA172" s="55"/>
    </row>
    <row r="173" spans="1:79" ht="14.25" x14ac:dyDescent="0.45">
      <c r="A173" s="55" t="s">
        <v>236</v>
      </c>
      <c r="B173" s="63">
        <v>35089</v>
      </c>
      <c r="D173" s="4" t="s">
        <v>584</v>
      </c>
      <c r="E173" s="1">
        <v>1</v>
      </c>
      <c r="G173" s="55" t="s">
        <v>77</v>
      </c>
      <c r="I173" s="55" t="s">
        <v>984</v>
      </c>
      <c r="J173" s="1"/>
      <c r="L173" s="55" t="s">
        <v>70</v>
      </c>
      <c r="M173" s="55" t="s">
        <v>100</v>
      </c>
      <c r="N173" s="55" t="s">
        <v>76</v>
      </c>
      <c r="P173" s="55">
        <v>20</v>
      </c>
      <c r="AS173" s="55"/>
      <c r="AW173" s="55">
        <v>999</v>
      </c>
      <c r="BC173" s="55">
        <v>20230601</v>
      </c>
      <c r="BD173" s="52" t="str">
        <f t="shared" si="940"/>
        <v>11° 03' 32.43" E</v>
      </c>
      <c r="BE173" s="52" t="str">
        <f t="shared" si="941"/>
        <v>47° 26' 44.90" N</v>
      </c>
      <c r="BF173" s="58">
        <v>11.059009400000001</v>
      </c>
      <c r="BG173" s="58">
        <v>47.445807700000003</v>
      </c>
      <c r="BH173" s="59">
        <v>6</v>
      </c>
      <c r="BI173" s="60">
        <v>1635.75</v>
      </c>
      <c r="BJ173" s="59">
        <v>29.616</v>
      </c>
      <c r="BK173" s="55"/>
      <c r="BL173" s="61"/>
      <c r="BM173" s="55"/>
      <c r="BN173" s="55" t="s">
        <v>273</v>
      </c>
      <c r="BO173" s="55" t="s">
        <v>261</v>
      </c>
      <c r="BP173" s="55"/>
      <c r="BQ173" s="55" t="s">
        <v>262</v>
      </c>
      <c r="BS173" s="62"/>
      <c r="BT173" s="62"/>
      <c r="BX173" s="55" t="s">
        <v>261</v>
      </c>
      <c r="CA173" s="55"/>
    </row>
    <row r="174" spans="1:79" ht="14.25" x14ac:dyDescent="0.45">
      <c r="A174" s="55" t="s">
        <v>236</v>
      </c>
      <c r="B174" s="63">
        <v>35090</v>
      </c>
      <c r="D174" s="4" t="s">
        <v>585</v>
      </c>
      <c r="E174" s="1">
        <v>1</v>
      </c>
      <c r="G174" s="55" t="s">
        <v>73</v>
      </c>
      <c r="I174" s="55" t="s">
        <v>984</v>
      </c>
      <c r="J174" s="1"/>
      <c r="L174" s="55" t="s">
        <v>70</v>
      </c>
      <c r="M174" s="55" t="s">
        <v>100</v>
      </c>
      <c r="N174" s="55" t="s">
        <v>76</v>
      </c>
      <c r="P174" s="55">
        <v>10</v>
      </c>
      <c r="AS174" s="55"/>
      <c r="AW174" s="55">
        <v>999</v>
      </c>
      <c r="BC174" s="55">
        <v>20230601</v>
      </c>
      <c r="BD174" s="52" t="str">
        <f t="shared" si="940"/>
        <v>11° 03' 32.39" E</v>
      </c>
      <c r="BE174" s="52" t="str">
        <f t="shared" si="941"/>
        <v>47° 26' 44.82" N</v>
      </c>
      <c r="BF174" s="58">
        <v>11.0589982</v>
      </c>
      <c r="BG174" s="58">
        <v>47.4457855</v>
      </c>
      <c r="BH174" s="59">
        <v>3.9</v>
      </c>
      <c r="BI174" s="60">
        <v>1635.98</v>
      </c>
      <c r="BJ174" s="59">
        <v>24.669</v>
      </c>
      <c r="BK174" s="55"/>
      <c r="BL174" s="61"/>
      <c r="BM174" s="55"/>
      <c r="BN174" s="55" t="s">
        <v>274</v>
      </c>
      <c r="BO174" s="55" t="s">
        <v>261</v>
      </c>
      <c r="BP174" s="55"/>
      <c r="BQ174" s="55" t="s">
        <v>262</v>
      </c>
      <c r="BS174" s="62"/>
      <c r="BT174" s="62"/>
      <c r="BX174" s="55" t="s">
        <v>261</v>
      </c>
      <c r="CA174" s="55"/>
    </row>
    <row r="175" spans="1:79" ht="14.25" x14ac:dyDescent="0.45">
      <c r="A175" s="55" t="s">
        <v>236</v>
      </c>
      <c r="B175" s="63">
        <v>35091</v>
      </c>
      <c r="D175" s="4" t="s">
        <v>586</v>
      </c>
      <c r="E175" s="1">
        <v>1</v>
      </c>
      <c r="G175" s="55" t="s">
        <v>73</v>
      </c>
      <c r="I175" s="55" t="s">
        <v>984</v>
      </c>
      <c r="J175" s="1"/>
      <c r="L175" s="55" t="s">
        <v>70</v>
      </c>
      <c r="M175" s="62" t="s">
        <v>266</v>
      </c>
      <c r="N175" s="55" t="s">
        <v>76</v>
      </c>
      <c r="P175" s="55">
        <v>25</v>
      </c>
      <c r="AS175" s="55"/>
      <c r="AW175" s="55">
        <v>999</v>
      </c>
      <c r="BC175" s="55">
        <v>20230601</v>
      </c>
      <c r="BD175" s="52" t="str">
        <f t="shared" si="940"/>
        <v>11° 03' 32.40" E</v>
      </c>
      <c r="BE175" s="52" t="str">
        <f t="shared" si="941"/>
        <v>47° 26' 44.90" N</v>
      </c>
      <c r="BF175" s="58">
        <v>11.059000599999999</v>
      </c>
      <c r="BG175" s="58">
        <v>47.4458056</v>
      </c>
      <c r="BH175" s="59">
        <v>3.948</v>
      </c>
      <c r="BI175" s="60">
        <v>1636.11</v>
      </c>
      <c r="BJ175" s="59">
        <v>21.667999999999999</v>
      </c>
      <c r="BK175" s="55"/>
      <c r="BL175" s="61"/>
      <c r="BM175" s="55"/>
      <c r="BN175" s="55" t="s">
        <v>275</v>
      </c>
      <c r="BO175" s="55" t="s">
        <v>261</v>
      </c>
      <c r="BP175" s="55"/>
      <c r="BQ175" s="55" t="s">
        <v>262</v>
      </c>
      <c r="BS175" s="62"/>
      <c r="BT175" s="62"/>
      <c r="BX175" s="55" t="s">
        <v>261</v>
      </c>
      <c r="CA175" s="55"/>
    </row>
    <row r="176" spans="1:79" ht="14.25" x14ac:dyDescent="0.45">
      <c r="A176" s="55" t="s">
        <v>236</v>
      </c>
      <c r="B176" s="63">
        <v>35092</v>
      </c>
      <c r="D176" s="4" t="s">
        <v>587</v>
      </c>
      <c r="E176" s="1">
        <v>1</v>
      </c>
      <c r="G176" s="55" t="s">
        <v>73</v>
      </c>
      <c r="I176" s="55" t="s">
        <v>984</v>
      </c>
      <c r="J176" s="1"/>
      <c r="L176" s="55" t="s">
        <v>70</v>
      </c>
      <c r="M176" s="55" t="s">
        <v>100</v>
      </c>
      <c r="N176" s="55" t="s">
        <v>76</v>
      </c>
      <c r="P176" s="55">
        <v>25</v>
      </c>
      <c r="AS176" s="55"/>
      <c r="AW176" s="55">
        <v>999</v>
      </c>
      <c r="BC176" s="55">
        <v>20230601</v>
      </c>
      <c r="BD176" s="52" t="str">
        <f t="shared" si="940"/>
        <v>11° 03' 32.27" E</v>
      </c>
      <c r="BE176" s="52" t="str">
        <f t="shared" si="941"/>
        <v>47° 26' 45.33" N</v>
      </c>
      <c r="BF176" s="58">
        <v>11.0589659</v>
      </c>
      <c r="BG176" s="58">
        <v>47.445926300000004</v>
      </c>
      <c r="BH176" s="59">
        <v>6</v>
      </c>
      <c r="BI176" s="60">
        <v>1637.94</v>
      </c>
      <c r="BJ176" s="59">
        <v>25.093</v>
      </c>
      <c r="BK176" s="55"/>
      <c r="BL176" s="61"/>
      <c r="BM176" s="55"/>
      <c r="BN176" s="55" t="s">
        <v>276</v>
      </c>
      <c r="BO176" s="55" t="s">
        <v>261</v>
      </c>
      <c r="BP176" s="55"/>
      <c r="BQ176" s="55" t="s">
        <v>262</v>
      </c>
      <c r="BS176" s="62"/>
      <c r="BT176" s="62"/>
      <c r="BX176" s="55" t="s">
        <v>261</v>
      </c>
      <c r="CA176" s="55"/>
    </row>
    <row r="177" spans="1:79" ht="14.25" x14ac:dyDescent="0.45">
      <c r="A177" s="55" t="s">
        <v>236</v>
      </c>
      <c r="B177" s="63">
        <v>35093</v>
      </c>
      <c r="D177" s="4" t="s">
        <v>588</v>
      </c>
      <c r="E177" s="1">
        <v>1</v>
      </c>
      <c r="G177" s="55" t="s">
        <v>77</v>
      </c>
      <c r="I177" s="55" t="s">
        <v>984</v>
      </c>
      <c r="J177" s="1"/>
      <c r="L177" s="55" t="s">
        <v>70</v>
      </c>
      <c r="M177" s="55" t="s">
        <v>93</v>
      </c>
      <c r="N177" s="55" t="s">
        <v>76</v>
      </c>
      <c r="P177" s="55">
        <v>50</v>
      </c>
      <c r="AS177" s="55"/>
      <c r="AW177" s="55">
        <v>999</v>
      </c>
      <c r="BC177" s="55">
        <v>20230601</v>
      </c>
      <c r="BD177" s="52" t="str">
        <f t="shared" si="940"/>
        <v>11° 03' 32.27" E</v>
      </c>
      <c r="BE177" s="52" t="str">
        <f t="shared" si="941"/>
        <v>47° 26' 45.33" N</v>
      </c>
      <c r="BF177" s="58">
        <v>11.0589659</v>
      </c>
      <c r="BG177" s="58">
        <v>47.445926300000004</v>
      </c>
      <c r="BH177" s="59">
        <v>6</v>
      </c>
      <c r="BI177" s="60">
        <v>1637.9</v>
      </c>
      <c r="BJ177" s="59">
        <v>28.138000000000002</v>
      </c>
      <c r="BK177" s="55"/>
      <c r="BL177" s="61"/>
      <c r="BM177" s="55"/>
      <c r="BN177" s="55" t="s">
        <v>276</v>
      </c>
      <c r="BO177" s="55" t="s">
        <v>261</v>
      </c>
      <c r="BP177" s="55"/>
      <c r="BQ177" s="55" t="s">
        <v>262</v>
      </c>
      <c r="BS177" s="62"/>
      <c r="BT177" s="62"/>
      <c r="BX177" s="55" t="s">
        <v>261</v>
      </c>
      <c r="CA177" s="55"/>
    </row>
    <row r="178" spans="1:79" ht="14.25" x14ac:dyDescent="0.45">
      <c r="A178" s="55" t="s">
        <v>236</v>
      </c>
      <c r="B178" s="63">
        <v>35094</v>
      </c>
      <c r="D178" s="4" t="s">
        <v>589</v>
      </c>
      <c r="E178" s="1">
        <v>1</v>
      </c>
      <c r="G178" s="55" t="s">
        <v>77</v>
      </c>
      <c r="I178" s="55" t="s">
        <v>984</v>
      </c>
      <c r="J178" s="1"/>
      <c r="L178" s="55" t="s">
        <v>64</v>
      </c>
      <c r="M178" s="55" t="s">
        <v>65</v>
      </c>
      <c r="N178" s="55" t="s">
        <v>63</v>
      </c>
      <c r="P178" s="55">
        <v>0</v>
      </c>
      <c r="AS178" s="55"/>
      <c r="AW178" s="55">
        <v>999</v>
      </c>
      <c r="BC178" s="55">
        <v>20230601</v>
      </c>
      <c r="BD178" s="52" t="str">
        <f t="shared" si="940"/>
        <v>11° 03' 32.19" E</v>
      </c>
      <c r="BE178" s="52" t="str">
        <f t="shared" si="941"/>
        <v>47° 26' 45.41" N</v>
      </c>
      <c r="BF178" s="58">
        <v>11.0589429</v>
      </c>
      <c r="BG178" s="58">
        <v>47.445949800000001</v>
      </c>
      <c r="BH178" s="59">
        <v>4</v>
      </c>
      <c r="BI178" s="60">
        <v>1635.82</v>
      </c>
      <c r="BJ178" s="59">
        <v>14.254</v>
      </c>
      <c r="BK178" s="55"/>
      <c r="BL178" s="61"/>
      <c r="BM178" s="55"/>
      <c r="BN178" s="55" t="s">
        <v>277</v>
      </c>
      <c r="BO178" s="55" t="s">
        <v>261</v>
      </c>
      <c r="BP178" s="55"/>
      <c r="BQ178" s="55" t="s">
        <v>262</v>
      </c>
      <c r="BS178" s="62"/>
      <c r="BT178" s="62"/>
      <c r="BX178" s="55" t="s">
        <v>261</v>
      </c>
      <c r="CA178" s="55"/>
    </row>
    <row r="179" spans="1:79" ht="14.25" x14ac:dyDescent="0.45">
      <c r="A179" s="55" t="s">
        <v>236</v>
      </c>
      <c r="B179" s="63">
        <v>35095</v>
      </c>
      <c r="D179" s="4" t="s">
        <v>590</v>
      </c>
      <c r="E179" s="1">
        <v>1</v>
      </c>
      <c r="G179" s="55" t="s">
        <v>77</v>
      </c>
      <c r="I179" s="55" t="s">
        <v>984</v>
      </c>
      <c r="J179" s="1"/>
      <c r="L179" s="55" t="s">
        <v>70</v>
      </c>
      <c r="M179" s="55" t="s">
        <v>100</v>
      </c>
      <c r="N179" s="55" t="s">
        <v>76</v>
      </c>
      <c r="P179" s="55">
        <v>30</v>
      </c>
      <c r="AS179" s="55"/>
      <c r="AW179" s="55">
        <v>999</v>
      </c>
      <c r="BC179" s="55">
        <v>20230601</v>
      </c>
      <c r="BD179" s="52" t="str">
        <f t="shared" si="940"/>
        <v>11° 03' 32.22" E</v>
      </c>
      <c r="BE179" s="52" t="str">
        <f t="shared" si="941"/>
        <v>47° 26' 45.40" N</v>
      </c>
      <c r="BF179" s="58">
        <v>11.058951499999999</v>
      </c>
      <c r="BG179" s="58">
        <v>47.445946200000002</v>
      </c>
      <c r="BH179" s="59">
        <v>4</v>
      </c>
      <c r="BI179" s="60">
        <v>1635.61</v>
      </c>
      <c r="BJ179" s="59">
        <v>12.117000000000001</v>
      </c>
      <c r="BK179" s="55"/>
      <c r="BL179" s="61"/>
      <c r="BM179" s="55"/>
      <c r="BN179" s="55" t="s">
        <v>277</v>
      </c>
      <c r="BO179" s="55" t="s">
        <v>261</v>
      </c>
      <c r="BP179" s="55"/>
      <c r="BQ179" s="55" t="s">
        <v>262</v>
      </c>
      <c r="BS179" s="62"/>
      <c r="BT179" s="62"/>
      <c r="BX179" s="55" t="s">
        <v>261</v>
      </c>
      <c r="CA179" s="55"/>
    </row>
    <row r="180" spans="1:79" ht="14.25" x14ac:dyDescent="0.45">
      <c r="A180" s="55" t="s">
        <v>236</v>
      </c>
      <c r="B180" s="63">
        <v>35096</v>
      </c>
      <c r="D180" s="4" t="s">
        <v>591</v>
      </c>
      <c r="E180" s="1">
        <v>1</v>
      </c>
      <c r="G180" s="55" t="s">
        <v>77</v>
      </c>
      <c r="I180" s="55" t="s">
        <v>984</v>
      </c>
      <c r="J180" s="1"/>
      <c r="L180" s="55" t="s">
        <v>70</v>
      </c>
      <c r="M180" s="55" t="s">
        <v>100</v>
      </c>
      <c r="N180" s="55" t="s">
        <v>63</v>
      </c>
      <c r="P180" s="55">
        <v>40</v>
      </c>
      <c r="AS180" s="55"/>
      <c r="AW180" s="55">
        <v>999</v>
      </c>
      <c r="BC180" s="55">
        <v>20230601</v>
      </c>
      <c r="BD180" s="52" t="str">
        <f t="shared" si="940"/>
        <v>11° 03' 32.09" E</v>
      </c>
      <c r="BE180" s="52" t="str">
        <f t="shared" si="941"/>
        <v>47° 26' 45.05" N</v>
      </c>
      <c r="BF180" s="58">
        <v>11.058916099999999</v>
      </c>
      <c r="BG180" s="58">
        <v>47.4458482</v>
      </c>
      <c r="BH180" s="59">
        <v>4</v>
      </c>
      <c r="BI180" s="60">
        <v>1818.87</v>
      </c>
      <c r="BJ180" s="59">
        <v>6.3220000000000001</v>
      </c>
      <c r="BK180" s="55"/>
      <c r="BL180" s="61"/>
      <c r="BM180" s="55"/>
      <c r="BN180" s="55" t="s">
        <v>278</v>
      </c>
      <c r="BO180" s="55" t="s">
        <v>261</v>
      </c>
      <c r="BP180" s="55"/>
      <c r="BQ180" s="55" t="s">
        <v>262</v>
      </c>
      <c r="BS180" s="62"/>
      <c r="BT180" s="62"/>
      <c r="BX180" s="55" t="s">
        <v>261</v>
      </c>
      <c r="CA180" s="55"/>
    </row>
    <row r="181" spans="1:79" ht="14.25" x14ac:dyDescent="0.45">
      <c r="A181" s="55" t="s">
        <v>236</v>
      </c>
      <c r="B181" s="63">
        <v>35097</v>
      </c>
      <c r="D181" s="4" t="s">
        <v>592</v>
      </c>
      <c r="E181" s="1">
        <v>1</v>
      </c>
      <c r="G181" s="55" t="s">
        <v>77</v>
      </c>
      <c r="I181" s="55" t="s">
        <v>984</v>
      </c>
      <c r="J181" s="1"/>
      <c r="L181" s="55" t="s">
        <v>70</v>
      </c>
      <c r="M181" s="55" t="s">
        <v>279</v>
      </c>
      <c r="N181" s="55" t="s">
        <v>63</v>
      </c>
      <c r="P181" s="55">
        <v>25</v>
      </c>
      <c r="AS181" s="55"/>
      <c r="AW181" s="55">
        <v>999</v>
      </c>
      <c r="BC181" s="55">
        <v>20230601</v>
      </c>
      <c r="BD181" s="52" t="str">
        <f t="shared" si="940"/>
        <v>11° 03' 32.23" E</v>
      </c>
      <c r="BE181" s="52" t="str">
        <f t="shared" si="941"/>
        <v>47° 26' 45.05" N</v>
      </c>
      <c r="BF181" s="58">
        <v>11.058954399999999</v>
      </c>
      <c r="BG181" s="58">
        <v>47.445849099999997</v>
      </c>
      <c r="BH181" s="59">
        <v>3.9</v>
      </c>
      <c r="BI181" s="60">
        <v>1818.04</v>
      </c>
      <c r="BJ181" s="59">
        <v>6.2889999999999997</v>
      </c>
      <c r="BK181" s="55"/>
      <c r="BL181" s="61"/>
      <c r="BM181" s="55"/>
      <c r="BN181" s="55" t="s">
        <v>280</v>
      </c>
      <c r="BO181" s="55" t="s">
        <v>261</v>
      </c>
      <c r="BP181" s="55"/>
      <c r="BQ181" s="55" t="s">
        <v>262</v>
      </c>
      <c r="BS181" s="62"/>
      <c r="BT181" s="62"/>
      <c r="BX181" s="55" t="s">
        <v>261</v>
      </c>
      <c r="CA181" s="55"/>
    </row>
    <row r="182" spans="1:79" ht="14.25" x14ac:dyDescent="0.45">
      <c r="A182" s="55" t="s">
        <v>236</v>
      </c>
      <c r="B182" s="63">
        <v>35098</v>
      </c>
      <c r="D182" s="4" t="s">
        <v>593</v>
      </c>
      <c r="E182" s="1">
        <v>1</v>
      </c>
      <c r="G182" s="55" t="s">
        <v>77</v>
      </c>
      <c r="I182" s="55" t="s">
        <v>984</v>
      </c>
      <c r="J182" s="1"/>
      <c r="L182" s="55" t="s">
        <v>70</v>
      </c>
      <c r="M182" s="55" t="s">
        <v>279</v>
      </c>
      <c r="N182" s="55" t="s">
        <v>76</v>
      </c>
      <c r="P182" s="55">
        <v>30</v>
      </c>
      <c r="AS182" s="55"/>
      <c r="AW182" s="55">
        <v>999</v>
      </c>
      <c r="BC182" s="55">
        <v>20230601</v>
      </c>
      <c r="BD182" s="52" t="str">
        <f t="shared" si="940"/>
        <v>11° 03' 32.28" E</v>
      </c>
      <c r="BE182" s="52" t="str">
        <f t="shared" si="941"/>
        <v>47° 26' 45.02" N</v>
      </c>
      <c r="BF182" s="58">
        <v>11.0589692</v>
      </c>
      <c r="BG182" s="58">
        <v>47.445841000000001</v>
      </c>
      <c r="BH182" s="59">
        <v>3.75</v>
      </c>
      <c r="BI182" s="60">
        <v>1817.75</v>
      </c>
      <c r="BJ182" s="59">
        <v>6.726</v>
      </c>
      <c r="BK182" s="55"/>
      <c r="BL182" s="61"/>
      <c r="BM182" s="55"/>
      <c r="BN182" s="55" t="s">
        <v>280</v>
      </c>
      <c r="BO182" s="55" t="s">
        <v>261</v>
      </c>
      <c r="BP182" s="55"/>
      <c r="BQ182" s="55" t="s">
        <v>262</v>
      </c>
      <c r="BS182" s="62"/>
      <c r="BT182" s="62"/>
      <c r="BX182" s="55" t="s">
        <v>261</v>
      </c>
      <c r="CA182" s="55"/>
    </row>
    <row r="183" spans="1:79" ht="14.25" x14ac:dyDescent="0.45">
      <c r="A183" s="55" t="s">
        <v>236</v>
      </c>
      <c r="B183" s="63">
        <v>35099</v>
      </c>
      <c r="D183" s="4" t="s">
        <v>594</v>
      </c>
      <c r="E183" s="1">
        <v>1</v>
      </c>
      <c r="G183" s="55" t="s">
        <v>77</v>
      </c>
      <c r="I183" s="55" t="s">
        <v>984</v>
      </c>
      <c r="J183" s="1"/>
      <c r="L183" s="55" t="s">
        <v>70</v>
      </c>
      <c r="M183" s="55" t="s">
        <v>279</v>
      </c>
      <c r="N183" s="55" t="s">
        <v>76</v>
      </c>
      <c r="P183" s="55">
        <v>25</v>
      </c>
      <c r="AS183" s="55"/>
      <c r="AW183" s="55">
        <v>999</v>
      </c>
      <c r="BC183" s="55">
        <v>20230601</v>
      </c>
      <c r="BD183" s="52" t="str">
        <f t="shared" si="940"/>
        <v>11° 03' 32.31" E</v>
      </c>
      <c r="BE183" s="52" t="str">
        <f t="shared" si="941"/>
        <v>47° 26' 45.04" N</v>
      </c>
      <c r="BF183" s="58">
        <v>11.058976700000001</v>
      </c>
      <c r="BG183" s="58">
        <v>47.445845200000001</v>
      </c>
      <c r="BH183" s="59">
        <v>6</v>
      </c>
      <c r="BI183" s="60">
        <v>1804.04</v>
      </c>
      <c r="BJ183" s="59">
        <v>6.2729999999999997</v>
      </c>
      <c r="BK183" s="55"/>
      <c r="BL183" s="61"/>
      <c r="BM183" s="55"/>
      <c r="BN183" s="55" t="s">
        <v>281</v>
      </c>
      <c r="BO183" s="55" t="s">
        <v>261</v>
      </c>
      <c r="BP183" s="55"/>
      <c r="BQ183" s="55" t="s">
        <v>262</v>
      </c>
      <c r="BS183" s="62"/>
      <c r="BT183" s="62"/>
      <c r="BX183" s="55" t="s">
        <v>261</v>
      </c>
      <c r="CA183" s="55"/>
    </row>
    <row r="184" spans="1:79" ht="14.25" x14ac:dyDescent="0.45">
      <c r="A184" s="55" t="s">
        <v>236</v>
      </c>
      <c r="B184" s="63">
        <v>35100</v>
      </c>
      <c r="D184" s="4" t="s">
        <v>595</v>
      </c>
      <c r="E184" s="1">
        <v>1</v>
      </c>
      <c r="G184" s="55" t="s">
        <v>77</v>
      </c>
      <c r="I184" s="55" t="s">
        <v>984</v>
      </c>
      <c r="J184" s="1"/>
      <c r="L184" s="55" t="s">
        <v>70</v>
      </c>
      <c r="M184" s="55" t="s">
        <v>93</v>
      </c>
      <c r="N184" s="55" t="s">
        <v>63</v>
      </c>
      <c r="P184" s="55">
        <v>50</v>
      </c>
      <c r="AS184" s="55"/>
      <c r="AW184" s="55">
        <v>999</v>
      </c>
      <c r="BC184" s="55">
        <v>20230601</v>
      </c>
      <c r="BD184" s="52" t="str">
        <f t="shared" si="940"/>
        <v>11° 03' 32.28" E</v>
      </c>
      <c r="BE184" s="52" t="str">
        <f t="shared" si="941"/>
        <v>47° 26' 45.26" N</v>
      </c>
      <c r="BF184" s="58">
        <v>11.0589686</v>
      </c>
      <c r="BG184" s="58">
        <v>47.445908000000003</v>
      </c>
      <c r="BH184" s="59">
        <v>3.7709999999999999</v>
      </c>
      <c r="BI184" s="60">
        <v>1803.86</v>
      </c>
      <c r="BJ184" s="59">
        <v>9.0050000000000008</v>
      </c>
      <c r="BK184" s="55"/>
      <c r="BL184" s="61"/>
      <c r="BM184" s="55"/>
      <c r="BN184" s="55" t="s">
        <v>282</v>
      </c>
      <c r="BO184" s="55" t="s">
        <v>261</v>
      </c>
      <c r="BP184" s="55"/>
      <c r="BQ184" s="55" t="s">
        <v>262</v>
      </c>
      <c r="BS184" s="62"/>
      <c r="BT184" s="62"/>
      <c r="BX184" s="55" t="s">
        <v>261</v>
      </c>
      <c r="CA184" s="55"/>
    </row>
    <row r="185" spans="1:79" ht="14.25" x14ac:dyDescent="0.45">
      <c r="A185" s="55" t="s">
        <v>236</v>
      </c>
      <c r="B185" s="63">
        <v>35101</v>
      </c>
      <c r="D185" s="4" t="s">
        <v>596</v>
      </c>
      <c r="E185" s="1">
        <v>1</v>
      </c>
      <c r="G185" s="55" t="s">
        <v>77</v>
      </c>
      <c r="I185" s="55" t="s">
        <v>984</v>
      </c>
      <c r="J185" s="1"/>
      <c r="L185" s="55" t="s">
        <v>64</v>
      </c>
      <c r="M185" s="55" t="s">
        <v>65</v>
      </c>
      <c r="N185" s="55" t="s">
        <v>63</v>
      </c>
      <c r="P185" s="55">
        <v>0</v>
      </c>
      <c r="AS185" s="55"/>
      <c r="AW185" s="55">
        <v>999</v>
      </c>
      <c r="BC185" s="55">
        <v>20230601</v>
      </c>
      <c r="BD185" s="52" t="str">
        <f t="shared" si="940"/>
        <v>11° 03' 32.26" E</v>
      </c>
      <c r="BE185" s="52" t="str">
        <f t="shared" si="941"/>
        <v>47° 26' 45.30" N</v>
      </c>
      <c r="BF185" s="58">
        <v>11.058963800000001</v>
      </c>
      <c r="BG185" s="58">
        <v>47.4459181</v>
      </c>
      <c r="BH185" s="59">
        <v>3.9710000000000001</v>
      </c>
      <c r="BI185" s="60">
        <v>1803.29</v>
      </c>
      <c r="BJ185" s="59">
        <v>7.1219999999999999</v>
      </c>
      <c r="BK185" s="55"/>
      <c r="BL185" s="61"/>
      <c r="BM185" s="55"/>
      <c r="BN185" s="55" t="s">
        <v>283</v>
      </c>
      <c r="BO185" s="55" t="s">
        <v>261</v>
      </c>
      <c r="BP185" s="55"/>
      <c r="BQ185" s="55" t="s">
        <v>262</v>
      </c>
      <c r="BS185" s="62"/>
      <c r="BT185" s="62"/>
      <c r="BX185" s="55" t="s">
        <v>261</v>
      </c>
      <c r="CA185" s="55"/>
    </row>
    <row r="186" spans="1:79" ht="14.25" x14ac:dyDescent="0.45">
      <c r="A186" s="55" t="s">
        <v>236</v>
      </c>
      <c r="B186" s="63">
        <v>35102</v>
      </c>
      <c r="D186" s="4" t="s">
        <v>597</v>
      </c>
      <c r="E186" s="1">
        <v>1</v>
      </c>
      <c r="G186" s="55" t="s">
        <v>77</v>
      </c>
      <c r="I186" s="55" t="s">
        <v>984</v>
      </c>
      <c r="J186" s="1"/>
      <c r="L186" s="55" t="s">
        <v>64</v>
      </c>
      <c r="M186" s="55" t="s">
        <v>65</v>
      </c>
      <c r="N186" s="55" t="s">
        <v>63</v>
      </c>
      <c r="P186" s="55">
        <v>5</v>
      </c>
      <c r="AS186" s="55"/>
      <c r="AW186" s="55">
        <v>999</v>
      </c>
      <c r="BC186" s="55">
        <v>20230601</v>
      </c>
      <c r="BD186" s="52" t="str">
        <f t="shared" si="940"/>
        <v>11° 03' 32.33" E</v>
      </c>
      <c r="BE186" s="52" t="str">
        <f t="shared" si="941"/>
        <v>47° 26' 45.02" N</v>
      </c>
      <c r="BF186" s="58">
        <v>11.058982</v>
      </c>
      <c r="BG186" s="58">
        <v>47.445841299999998</v>
      </c>
      <c r="BH186" s="59">
        <v>6</v>
      </c>
      <c r="BI186" s="60">
        <v>1804.32</v>
      </c>
      <c r="BJ186" s="59">
        <v>9.3740000000000006</v>
      </c>
      <c r="BK186" s="55"/>
      <c r="BL186" s="61"/>
      <c r="BM186" s="55"/>
      <c r="BN186" s="55" t="s">
        <v>284</v>
      </c>
      <c r="BO186" s="55" t="s">
        <v>261</v>
      </c>
      <c r="BP186" s="55"/>
      <c r="BQ186" s="55" t="s">
        <v>262</v>
      </c>
      <c r="BS186" s="62"/>
      <c r="BT186" s="62"/>
      <c r="BX186" s="55" t="s">
        <v>261</v>
      </c>
      <c r="CA186" s="55"/>
    </row>
    <row r="187" spans="1:79" ht="14.25" x14ac:dyDescent="0.45">
      <c r="A187" s="55" t="s">
        <v>236</v>
      </c>
      <c r="B187" s="63">
        <v>35103</v>
      </c>
      <c r="D187" s="4" t="s">
        <v>598</v>
      </c>
      <c r="E187" s="1">
        <v>1</v>
      </c>
      <c r="G187" s="55" t="s">
        <v>77</v>
      </c>
      <c r="I187" s="55" t="s">
        <v>984</v>
      </c>
      <c r="J187" s="1"/>
      <c r="L187" s="55" t="s">
        <v>64</v>
      </c>
      <c r="M187" s="55" t="s">
        <v>65</v>
      </c>
      <c r="N187" s="55" t="s">
        <v>63</v>
      </c>
      <c r="P187" s="55">
        <v>0</v>
      </c>
      <c r="AS187" s="55"/>
      <c r="AW187" s="55">
        <v>999</v>
      </c>
      <c r="BC187" s="55">
        <v>20230601</v>
      </c>
      <c r="BD187" s="52" t="str">
        <f t="shared" si="940"/>
        <v>11° 03' 32.29" E</v>
      </c>
      <c r="BE187" s="52" t="str">
        <f t="shared" si="941"/>
        <v>47° 26' 45.13" N</v>
      </c>
      <c r="BF187" s="58">
        <v>11.058969599999999</v>
      </c>
      <c r="BG187" s="58">
        <v>47.445870300000003</v>
      </c>
      <c r="BH187" s="59">
        <v>3.8460000000000001</v>
      </c>
      <c r="BI187" s="60">
        <v>1804.2</v>
      </c>
      <c r="BJ187" s="59">
        <v>8.2279999999999998</v>
      </c>
      <c r="BK187" s="55"/>
      <c r="BL187" s="61"/>
      <c r="BM187" s="55"/>
      <c r="BN187" s="55" t="s">
        <v>285</v>
      </c>
      <c r="BO187" s="55" t="s">
        <v>261</v>
      </c>
      <c r="BP187" s="55"/>
      <c r="BQ187" s="55" t="s">
        <v>262</v>
      </c>
      <c r="BS187" s="62"/>
      <c r="BT187" s="62"/>
      <c r="BX187" s="55" t="s">
        <v>261</v>
      </c>
      <c r="CA187" s="55"/>
    </row>
    <row r="188" spans="1:79" ht="14.25" x14ac:dyDescent="0.45">
      <c r="A188" s="55" t="s">
        <v>236</v>
      </c>
      <c r="B188" s="63">
        <v>35104</v>
      </c>
      <c r="D188" s="4" t="s">
        <v>599</v>
      </c>
      <c r="E188" s="1">
        <v>1</v>
      </c>
      <c r="G188" s="55" t="s">
        <v>77</v>
      </c>
      <c r="I188" s="55" t="s">
        <v>984</v>
      </c>
      <c r="J188" s="1"/>
      <c r="L188" s="55" t="s">
        <v>64</v>
      </c>
      <c r="M188" s="55" t="s">
        <v>65</v>
      </c>
      <c r="N188" s="55" t="s">
        <v>63</v>
      </c>
      <c r="P188" s="55">
        <v>0</v>
      </c>
      <c r="AS188" s="55"/>
      <c r="AW188" s="55">
        <v>999</v>
      </c>
      <c r="BC188" s="55">
        <v>20230601</v>
      </c>
      <c r="BD188" s="52" t="str">
        <f t="shared" si="940"/>
        <v>11° 03' 32.27" E</v>
      </c>
      <c r="BE188" s="52" t="str">
        <f t="shared" si="941"/>
        <v>47° 26' 45.25" N</v>
      </c>
      <c r="BF188" s="58">
        <v>11.0589659</v>
      </c>
      <c r="BG188" s="58">
        <v>47.445903700000002</v>
      </c>
      <c r="BH188" s="59">
        <v>3.9</v>
      </c>
      <c r="BI188" s="60">
        <v>1804.16</v>
      </c>
      <c r="BJ188" s="59">
        <v>6.6079999999999997</v>
      </c>
      <c r="BK188" s="55"/>
      <c r="BL188" s="61"/>
      <c r="BM188" s="55"/>
      <c r="BN188" s="55" t="s">
        <v>286</v>
      </c>
      <c r="BO188" s="55" t="s">
        <v>261</v>
      </c>
      <c r="BP188" s="55"/>
      <c r="BQ188" s="55" t="s">
        <v>262</v>
      </c>
      <c r="BS188" s="62"/>
      <c r="BT188" s="62"/>
      <c r="BX188" s="55" t="s">
        <v>261</v>
      </c>
      <c r="CA188" s="55"/>
    </row>
    <row r="189" spans="1:79" ht="14.25" x14ac:dyDescent="0.45">
      <c r="A189" s="55" t="s">
        <v>236</v>
      </c>
      <c r="B189" s="63">
        <v>35105</v>
      </c>
      <c r="D189" s="4" t="s">
        <v>600</v>
      </c>
      <c r="E189" s="1">
        <v>1</v>
      </c>
      <c r="G189" s="55" t="s">
        <v>77</v>
      </c>
      <c r="I189" s="55" t="s">
        <v>984</v>
      </c>
      <c r="J189" s="1"/>
      <c r="L189" s="55" t="s">
        <v>64</v>
      </c>
      <c r="M189" s="55" t="s">
        <v>65</v>
      </c>
      <c r="N189" s="55" t="s">
        <v>63</v>
      </c>
      <c r="P189" s="55">
        <v>0</v>
      </c>
      <c r="AS189" s="55"/>
      <c r="AW189" s="55">
        <v>999</v>
      </c>
      <c r="BC189" s="55">
        <v>20230601</v>
      </c>
      <c r="BD189" s="52" t="str">
        <f t="shared" si="940"/>
        <v>11° 03' 32.37" E</v>
      </c>
      <c r="BE189" s="52" t="str">
        <f t="shared" si="941"/>
        <v>47° 26' 45.26" N</v>
      </c>
      <c r="BF189" s="58">
        <v>11.058993299999999</v>
      </c>
      <c r="BG189" s="58">
        <v>47.445907699999999</v>
      </c>
      <c r="BH189" s="59">
        <v>3.9</v>
      </c>
      <c r="BI189" s="60">
        <v>1804.28</v>
      </c>
      <c r="BJ189" s="59">
        <v>6.5060000000000002</v>
      </c>
      <c r="BK189" s="55"/>
      <c r="BL189" s="61"/>
      <c r="BM189" s="55"/>
      <c r="BN189" s="55" t="s">
        <v>287</v>
      </c>
      <c r="BO189" s="55" t="s">
        <v>261</v>
      </c>
      <c r="BP189" s="55"/>
      <c r="BQ189" s="55" t="s">
        <v>262</v>
      </c>
      <c r="BS189" s="62"/>
      <c r="BT189" s="62"/>
      <c r="BX189" s="55" t="s">
        <v>261</v>
      </c>
      <c r="CA189" s="55"/>
    </row>
    <row r="190" spans="1:79" ht="14.25" x14ac:dyDescent="0.45">
      <c r="A190" s="55" t="s">
        <v>236</v>
      </c>
      <c r="B190" s="63">
        <v>35106</v>
      </c>
      <c r="D190" s="4" t="s">
        <v>601</v>
      </c>
      <c r="E190" s="1">
        <v>1</v>
      </c>
      <c r="G190" s="55" t="s">
        <v>77</v>
      </c>
      <c r="I190" s="55" t="s">
        <v>984</v>
      </c>
      <c r="J190" s="1"/>
      <c r="L190" s="55" t="s">
        <v>70</v>
      </c>
      <c r="M190" s="55" t="s">
        <v>279</v>
      </c>
      <c r="N190" s="55" t="s">
        <v>76</v>
      </c>
      <c r="P190" s="55">
        <v>30</v>
      </c>
      <c r="AS190" s="55"/>
      <c r="AW190" s="55">
        <v>999</v>
      </c>
      <c r="BC190" s="55">
        <v>20230601</v>
      </c>
      <c r="BD190" s="52" t="str">
        <f t="shared" si="940"/>
        <v>11° 03' 32.26" E</v>
      </c>
      <c r="BE190" s="52" t="str">
        <f t="shared" si="941"/>
        <v>47° 26' 45.19" N</v>
      </c>
      <c r="BF190" s="58">
        <v>11.0589628</v>
      </c>
      <c r="BG190" s="58">
        <v>47.445888199999999</v>
      </c>
      <c r="BH190" s="59">
        <v>3.9</v>
      </c>
      <c r="BI190" s="60">
        <v>1804.34</v>
      </c>
      <c r="BJ190" s="59">
        <v>6.4550000000000001</v>
      </c>
      <c r="BK190" s="55"/>
      <c r="BL190" s="61"/>
      <c r="BM190" s="55"/>
      <c r="BN190" s="55" t="s">
        <v>288</v>
      </c>
      <c r="BO190" s="55" t="s">
        <v>261</v>
      </c>
      <c r="BP190" s="55"/>
      <c r="BQ190" s="55" t="s">
        <v>262</v>
      </c>
      <c r="BS190" s="62"/>
      <c r="BT190" s="62"/>
      <c r="BX190" s="55" t="s">
        <v>261</v>
      </c>
      <c r="CA190" s="55"/>
    </row>
    <row r="191" spans="1:79" ht="14.25" x14ac:dyDescent="0.45">
      <c r="A191" s="55" t="s">
        <v>236</v>
      </c>
      <c r="B191" s="63">
        <v>35107</v>
      </c>
      <c r="D191" s="4" t="s">
        <v>602</v>
      </c>
      <c r="E191" s="1">
        <v>1</v>
      </c>
      <c r="G191" s="55" t="s">
        <v>77</v>
      </c>
      <c r="I191" s="55" t="s">
        <v>984</v>
      </c>
      <c r="J191" s="1"/>
      <c r="L191" s="55" t="s">
        <v>75</v>
      </c>
      <c r="M191" s="55" t="s">
        <v>266</v>
      </c>
      <c r="N191" s="55" t="s">
        <v>63</v>
      </c>
      <c r="P191" s="55">
        <v>30</v>
      </c>
      <c r="AS191" s="55"/>
      <c r="AW191" s="55">
        <v>999</v>
      </c>
      <c r="BC191" s="55">
        <v>20230601</v>
      </c>
      <c r="BD191" s="52" t="str">
        <f t="shared" si="940"/>
        <v>11° 03' 32.38" E</v>
      </c>
      <c r="BE191" s="52" t="str">
        <f t="shared" si="941"/>
        <v>47° 26' 45.06" N</v>
      </c>
      <c r="BF191" s="58">
        <v>11.0589952</v>
      </c>
      <c r="BG191" s="58">
        <v>47.445852700000003</v>
      </c>
      <c r="BH191" s="59">
        <v>6</v>
      </c>
      <c r="BI191" s="60">
        <v>1805.49</v>
      </c>
      <c r="BJ191" s="59">
        <v>6.9370000000000003</v>
      </c>
      <c r="BK191" s="55"/>
      <c r="BL191" s="61"/>
      <c r="BM191" s="55"/>
      <c r="BN191" s="55" t="s">
        <v>289</v>
      </c>
      <c r="BO191" s="55" t="s">
        <v>261</v>
      </c>
      <c r="BP191" s="55"/>
      <c r="BQ191" s="55" t="s">
        <v>262</v>
      </c>
      <c r="BS191" s="62"/>
      <c r="BT191" s="62"/>
      <c r="BX191" s="55" t="s">
        <v>261</v>
      </c>
      <c r="CA191" s="55"/>
    </row>
    <row r="192" spans="1:79" ht="14.25" x14ac:dyDescent="0.45">
      <c r="A192" s="55" t="s">
        <v>236</v>
      </c>
      <c r="B192" s="63">
        <v>35108</v>
      </c>
      <c r="D192" s="4" t="s">
        <v>603</v>
      </c>
      <c r="E192" s="1">
        <v>1</v>
      </c>
      <c r="G192" s="55" t="s">
        <v>77</v>
      </c>
      <c r="I192" s="55" t="s">
        <v>984</v>
      </c>
      <c r="J192" s="1"/>
      <c r="L192" s="55" t="s">
        <v>70</v>
      </c>
      <c r="M192" s="55" t="s">
        <v>100</v>
      </c>
      <c r="N192" s="55" t="s">
        <v>76</v>
      </c>
      <c r="P192" s="55">
        <v>25</v>
      </c>
      <c r="AS192" s="55"/>
      <c r="AW192" s="55">
        <v>999</v>
      </c>
      <c r="BC192" s="55">
        <v>20230601</v>
      </c>
      <c r="BD192" s="52" t="str">
        <f t="shared" si="940"/>
        <v>11° 03' 32.38" E</v>
      </c>
      <c r="BE192" s="52" t="str">
        <f t="shared" si="941"/>
        <v>47° 26' 45.06" N</v>
      </c>
      <c r="BF192" s="58">
        <v>11.0589952</v>
      </c>
      <c r="BG192" s="58">
        <v>47.445852700000003</v>
      </c>
      <c r="BH192" s="59">
        <v>5.6660000000000004</v>
      </c>
      <c r="BI192" s="60">
        <v>1805.41</v>
      </c>
      <c r="BJ192" s="59">
        <v>7.3739999999999997</v>
      </c>
      <c r="BK192" s="55"/>
      <c r="BL192" s="61"/>
      <c r="BM192" s="55"/>
      <c r="BN192" s="55" t="s">
        <v>290</v>
      </c>
      <c r="BO192" s="55" t="s">
        <v>261</v>
      </c>
      <c r="BP192" s="55"/>
      <c r="BQ192" s="55" t="s">
        <v>262</v>
      </c>
      <c r="BS192" s="62"/>
      <c r="BT192" s="62"/>
      <c r="BX192" s="55" t="s">
        <v>261</v>
      </c>
      <c r="CA192" s="55"/>
    </row>
    <row r="193" spans="1:79" ht="14.25" x14ac:dyDescent="0.45">
      <c r="A193" s="55" t="s">
        <v>236</v>
      </c>
      <c r="B193" s="63">
        <v>35109</v>
      </c>
      <c r="D193" s="4" t="s">
        <v>604</v>
      </c>
      <c r="E193" s="1">
        <v>1</v>
      </c>
      <c r="G193" s="55" t="s">
        <v>77</v>
      </c>
      <c r="I193" s="55" t="s">
        <v>984</v>
      </c>
      <c r="J193" s="1"/>
      <c r="L193" s="55" t="s">
        <v>70</v>
      </c>
      <c r="M193" s="55" t="s">
        <v>93</v>
      </c>
      <c r="N193" s="55" t="s">
        <v>76</v>
      </c>
      <c r="P193" s="55">
        <v>100</v>
      </c>
      <c r="AS193" s="55"/>
      <c r="AW193" s="55">
        <v>999</v>
      </c>
      <c r="BC193" s="55">
        <v>20230601</v>
      </c>
      <c r="BD193" s="52" t="str">
        <f t="shared" si="940"/>
        <v>11° 03' 32.38" E</v>
      </c>
      <c r="BE193" s="52" t="str">
        <f t="shared" si="941"/>
        <v>47° 26' 45.06" N</v>
      </c>
      <c r="BF193" s="58">
        <v>11.0589952</v>
      </c>
      <c r="BG193" s="58">
        <v>47.445852700000003</v>
      </c>
      <c r="BH193" s="59">
        <v>5.1420000000000003</v>
      </c>
      <c r="BI193" s="60">
        <v>1805.49</v>
      </c>
      <c r="BJ193" s="59">
        <v>8.9090000000000007</v>
      </c>
      <c r="BK193" s="55"/>
      <c r="BL193" s="61"/>
      <c r="BM193" s="55"/>
      <c r="BN193" s="55" t="s">
        <v>291</v>
      </c>
      <c r="BO193" s="55" t="s">
        <v>261</v>
      </c>
      <c r="BP193" s="55"/>
      <c r="BQ193" s="55" t="s">
        <v>262</v>
      </c>
      <c r="BS193" s="62"/>
      <c r="BT193" s="62"/>
      <c r="BX193" s="55" t="s">
        <v>261</v>
      </c>
      <c r="CA193" s="55"/>
    </row>
    <row r="194" spans="1:79" ht="14.25" x14ac:dyDescent="0.45">
      <c r="A194" s="55" t="s">
        <v>236</v>
      </c>
      <c r="B194" s="63">
        <v>35110</v>
      </c>
      <c r="D194" s="4" t="s">
        <v>605</v>
      </c>
      <c r="E194" s="1">
        <v>1</v>
      </c>
      <c r="G194" s="55" t="s">
        <v>77</v>
      </c>
      <c r="I194" s="55" t="s">
        <v>984</v>
      </c>
      <c r="J194" s="1"/>
      <c r="L194" s="55" t="s">
        <v>64</v>
      </c>
      <c r="M194" s="55" t="s">
        <v>65</v>
      </c>
      <c r="N194" s="55" t="s">
        <v>63</v>
      </c>
      <c r="P194" s="55">
        <v>0</v>
      </c>
      <c r="AS194" s="55"/>
      <c r="AW194" s="55">
        <v>999</v>
      </c>
      <c r="BC194" s="55">
        <v>20230601</v>
      </c>
      <c r="BD194" s="52" t="str">
        <f t="shared" si="940"/>
        <v>11° 03' 34.60" E</v>
      </c>
      <c r="BE194" s="52" t="str">
        <f t="shared" si="941"/>
        <v>47° 26' 44.34" N</v>
      </c>
      <c r="BF194" s="58">
        <v>11.0596117</v>
      </c>
      <c r="BG194" s="58">
        <v>47.445650700000002</v>
      </c>
      <c r="BH194" s="59">
        <v>6</v>
      </c>
      <c r="BI194" s="60">
        <v>1792</v>
      </c>
      <c r="BJ194" s="59">
        <v>9.1859999999999999</v>
      </c>
      <c r="BK194" s="55"/>
      <c r="BL194" s="61"/>
      <c r="BM194" s="55"/>
      <c r="BN194" s="55" t="s">
        <v>292</v>
      </c>
      <c r="BO194" s="55" t="s">
        <v>261</v>
      </c>
      <c r="BP194" s="55"/>
      <c r="BQ194" s="55" t="s">
        <v>262</v>
      </c>
      <c r="BS194" s="62"/>
      <c r="BT194" s="62"/>
      <c r="BX194" s="55" t="s">
        <v>261</v>
      </c>
      <c r="CA194" s="55"/>
    </row>
    <row r="195" spans="1:79" ht="14.25" x14ac:dyDescent="0.45">
      <c r="A195" s="55" t="s">
        <v>236</v>
      </c>
      <c r="B195" s="63">
        <v>35111</v>
      </c>
      <c r="D195" s="4" t="s">
        <v>606</v>
      </c>
      <c r="E195" s="1">
        <v>1</v>
      </c>
      <c r="G195" s="55" t="s">
        <v>73</v>
      </c>
      <c r="I195" s="55" t="s">
        <v>984</v>
      </c>
      <c r="J195" s="1"/>
      <c r="L195" s="55" t="s">
        <v>75</v>
      </c>
      <c r="M195" s="62" t="s">
        <v>266</v>
      </c>
      <c r="N195" s="55" t="s">
        <v>76</v>
      </c>
      <c r="P195" s="55">
        <v>25</v>
      </c>
      <c r="AS195" s="55"/>
      <c r="AW195" s="55">
        <v>999</v>
      </c>
      <c r="BC195" s="55">
        <v>20230602</v>
      </c>
      <c r="BD195" s="52" t="str">
        <f t="shared" si="940"/>
        <v>11° 03' 45.88" E</v>
      </c>
      <c r="BE195" s="52" t="str">
        <f t="shared" si="941"/>
        <v>47° 26' 34.76" N</v>
      </c>
      <c r="BF195" s="58">
        <v>11.0627469</v>
      </c>
      <c r="BG195" s="58">
        <v>47.442991499999998</v>
      </c>
      <c r="BH195" s="59">
        <v>6</v>
      </c>
      <c r="BI195" s="60">
        <v>1698.46</v>
      </c>
      <c r="BJ195" s="59">
        <v>11.01</v>
      </c>
      <c r="BK195" s="55"/>
      <c r="BL195" s="61"/>
      <c r="BM195" s="55"/>
      <c r="BN195" s="55" t="s">
        <v>294</v>
      </c>
      <c r="BO195" s="55" t="s">
        <v>261</v>
      </c>
      <c r="BP195" s="55"/>
      <c r="BQ195" s="55" t="s">
        <v>293</v>
      </c>
      <c r="BS195" s="62"/>
      <c r="BT195" s="62"/>
      <c r="BX195" s="55" t="s">
        <v>261</v>
      </c>
      <c r="CA195" s="55"/>
    </row>
    <row r="196" spans="1:79" ht="14.25" x14ac:dyDescent="0.45">
      <c r="A196" s="55" t="s">
        <v>236</v>
      </c>
      <c r="B196" s="63">
        <v>35112</v>
      </c>
      <c r="D196" s="4" t="s">
        <v>607</v>
      </c>
      <c r="E196" s="1">
        <v>1</v>
      </c>
      <c r="G196" s="55" t="s">
        <v>77</v>
      </c>
      <c r="I196" s="55" t="s">
        <v>985</v>
      </c>
      <c r="J196" s="1"/>
      <c r="L196" s="55" t="s">
        <v>70</v>
      </c>
      <c r="M196" s="55" t="s">
        <v>100</v>
      </c>
      <c r="N196" s="55" t="s">
        <v>76</v>
      </c>
      <c r="P196" s="55">
        <v>20</v>
      </c>
      <c r="AS196" s="55"/>
      <c r="AW196" s="55">
        <v>999</v>
      </c>
      <c r="BC196" s="55">
        <v>20230602</v>
      </c>
      <c r="BD196" s="52" t="str">
        <f t="shared" si="940"/>
        <v>11° 03' 45.81" E</v>
      </c>
      <c r="BE196" s="52" t="str">
        <f t="shared" si="941"/>
        <v>47° 26' 34.67" N</v>
      </c>
      <c r="BF196" s="58">
        <v>11.0627266</v>
      </c>
      <c r="BG196" s="58">
        <v>47.442965000000001</v>
      </c>
      <c r="BH196" s="59">
        <v>16</v>
      </c>
      <c r="BI196" s="60">
        <v>1697.01</v>
      </c>
      <c r="BJ196" s="59">
        <v>7.3739999999999997</v>
      </c>
      <c r="BK196" s="55"/>
      <c r="BL196" s="61"/>
      <c r="BM196" s="55"/>
      <c r="BN196" s="55" t="s">
        <v>295</v>
      </c>
      <c r="BO196" s="55" t="s">
        <v>261</v>
      </c>
      <c r="BP196" s="55"/>
      <c r="BQ196" s="55" t="s">
        <v>293</v>
      </c>
      <c r="BS196" s="62"/>
      <c r="BT196" s="62"/>
      <c r="BX196" s="55" t="s">
        <v>261</v>
      </c>
      <c r="CA196" s="55"/>
    </row>
    <row r="197" spans="1:79" ht="14.25" x14ac:dyDescent="0.45">
      <c r="A197" s="55" t="s">
        <v>236</v>
      </c>
      <c r="B197" s="63">
        <v>35113</v>
      </c>
      <c r="D197" s="4" t="s">
        <v>608</v>
      </c>
      <c r="E197" s="1">
        <v>1</v>
      </c>
      <c r="G197" s="55" t="s">
        <v>77</v>
      </c>
      <c r="I197" s="55" t="s">
        <v>985</v>
      </c>
      <c r="J197" s="1"/>
      <c r="L197" s="55" t="s">
        <v>70</v>
      </c>
      <c r="M197" s="55" t="s">
        <v>100</v>
      </c>
      <c r="N197" s="55" t="s">
        <v>76</v>
      </c>
      <c r="P197" s="55">
        <v>40</v>
      </c>
      <c r="AS197" s="55"/>
      <c r="AW197" s="55">
        <v>999</v>
      </c>
      <c r="BC197" s="55">
        <v>20230602</v>
      </c>
      <c r="BD197" s="52" t="str">
        <f t="shared" si="940"/>
        <v>11° 03' 42.27" E</v>
      </c>
      <c r="BE197" s="52" t="str">
        <f t="shared" si="941"/>
        <v>47° 26' 31.12" N</v>
      </c>
      <c r="BF197" s="58">
        <v>11.0617438</v>
      </c>
      <c r="BG197" s="58">
        <v>47.441980200000003</v>
      </c>
      <c r="BH197" s="59">
        <v>6</v>
      </c>
      <c r="BI197" s="60">
        <v>1700.14</v>
      </c>
      <c r="BJ197" s="59">
        <v>12</v>
      </c>
      <c r="BK197" s="55"/>
      <c r="BL197" s="61"/>
      <c r="BM197" s="55"/>
      <c r="BN197" s="55" t="s">
        <v>296</v>
      </c>
      <c r="BO197" s="55" t="s">
        <v>261</v>
      </c>
      <c r="BP197" s="55"/>
      <c r="BQ197" s="55" t="s">
        <v>293</v>
      </c>
      <c r="BS197" s="62"/>
      <c r="BT197" s="62"/>
      <c r="BX197" s="55" t="s">
        <v>261</v>
      </c>
      <c r="CA197" s="55"/>
    </row>
    <row r="198" spans="1:79" ht="14.25" x14ac:dyDescent="0.45">
      <c r="A198" s="55" t="s">
        <v>236</v>
      </c>
      <c r="B198" s="63">
        <v>35114</v>
      </c>
      <c r="D198" s="4" t="s">
        <v>609</v>
      </c>
      <c r="E198" s="1">
        <v>1</v>
      </c>
      <c r="G198" s="55" t="s">
        <v>73</v>
      </c>
      <c r="I198" s="55" t="s">
        <v>985</v>
      </c>
      <c r="J198" s="1"/>
      <c r="L198" s="55" t="s">
        <v>70</v>
      </c>
      <c r="M198" s="55" t="s">
        <v>100</v>
      </c>
      <c r="N198" s="55" t="s">
        <v>63</v>
      </c>
      <c r="P198" s="55">
        <v>50</v>
      </c>
      <c r="AS198" s="55"/>
      <c r="AW198" s="55">
        <v>999</v>
      </c>
      <c r="BC198" s="55">
        <v>20230602</v>
      </c>
      <c r="BD198" s="52" t="str">
        <f t="shared" si="940"/>
        <v>11° 03' 42.27" E</v>
      </c>
      <c r="BE198" s="52" t="str">
        <f t="shared" si="941"/>
        <v>47° 26' 31.12" N</v>
      </c>
      <c r="BF198" s="58">
        <v>11.0617438</v>
      </c>
      <c r="BG198" s="58">
        <v>47.441980200000003</v>
      </c>
      <c r="BH198" s="59">
        <v>8</v>
      </c>
      <c r="BI198" s="60">
        <v>1700.33</v>
      </c>
      <c r="BJ198" s="59">
        <v>10.914999999999999</v>
      </c>
      <c r="BK198" s="55"/>
      <c r="BL198" s="61"/>
      <c r="BM198" s="55"/>
      <c r="BN198" s="55" t="s">
        <v>297</v>
      </c>
      <c r="BO198" s="55" t="s">
        <v>261</v>
      </c>
      <c r="BP198" s="55"/>
      <c r="BQ198" s="55" t="s">
        <v>293</v>
      </c>
      <c r="BS198" s="62"/>
      <c r="BT198" s="62"/>
      <c r="BX198" s="55" t="s">
        <v>261</v>
      </c>
      <c r="CA198" s="55"/>
    </row>
    <row r="199" spans="1:79" ht="14.25" x14ac:dyDescent="0.45">
      <c r="A199" s="55" t="s">
        <v>236</v>
      </c>
      <c r="B199" s="63">
        <v>35115</v>
      </c>
      <c r="D199" s="4" t="s">
        <v>610</v>
      </c>
      <c r="E199" s="1">
        <v>1</v>
      </c>
      <c r="G199" s="55" t="s">
        <v>77</v>
      </c>
      <c r="I199" s="55" t="s">
        <v>985</v>
      </c>
      <c r="J199" s="1"/>
      <c r="L199" s="55" t="s">
        <v>64</v>
      </c>
      <c r="M199" s="55" t="s">
        <v>65</v>
      </c>
      <c r="N199" s="55" t="s">
        <v>63</v>
      </c>
      <c r="P199" s="55">
        <v>0</v>
      </c>
      <c r="AS199" s="55"/>
      <c r="AW199" s="55">
        <v>999</v>
      </c>
      <c r="BC199" s="55">
        <v>20230602</v>
      </c>
      <c r="BD199" s="52" t="str">
        <f t="shared" si="940"/>
        <v>11° 03' 42.23" E</v>
      </c>
      <c r="BE199" s="52" t="str">
        <f t="shared" si="941"/>
        <v>47° 26' 30.86" N</v>
      </c>
      <c r="BF199" s="58">
        <v>11.061733200000001</v>
      </c>
      <c r="BG199" s="58">
        <v>47.441906199999998</v>
      </c>
      <c r="BH199" s="59">
        <v>4.2569999999999997</v>
      </c>
      <c r="BI199" s="60">
        <v>1703.73</v>
      </c>
      <c r="BJ199" s="59">
        <v>10.781000000000001</v>
      </c>
      <c r="BK199" s="55"/>
      <c r="BL199" s="61"/>
      <c r="BM199" s="55"/>
      <c r="BN199" s="55" t="s">
        <v>298</v>
      </c>
      <c r="BO199" s="55" t="s">
        <v>261</v>
      </c>
      <c r="BP199" s="55"/>
      <c r="BQ199" s="55" t="s">
        <v>293</v>
      </c>
      <c r="BS199" s="62"/>
      <c r="BT199" s="62"/>
      <c r="BX199" s="55" t="s">
        <v>261</v>
      </c>
      <c r="CA199" s="55"/>
    </row>
    <row r="200" spans="1:79" ht="14.25" x14ac:dyDescent="0.45">
      <c r="A200" s="55" t="s">
        <v>236</v>
      </c>
      <c r="B200" s="63">
        <v>35116</v>
      </c>
      <c r="D200" s="4" t="s">
        <v>611</v>
      </c>
      <c r="E200" s="1">
        <v>1</v>
      </c>
      <c r="G200" s="55" t="s">
        <v>73</v>
      </c>
      <c r="I200" s="55" t="s">
        <v>985</v>
      </c>
      <c r="J200" s="1"/>
      <c r="L200" s="55" t="s">
        <v>70</v>
      </c>
      <c r="M200" s="55" t="s">
        <v>279</v>
      </c>
      <c r="N200" s="55" t="s">
        <v>76</v>
      </c>
      <c r="P200" s="55">
        <v>40</v>
      </c>
      <c r="AS200" s="55"/>
      <c r="AW200" s="55">
        <v>999</v>
      </c>
      <c r="BC200" s="55">
        <v>20230602</v>
      </c>
      <c r="BD200" s="52" t="str">
        <f t="shared" si="940"/>
        <v>11° 03' 42.03" E</v>
      </c>
      <c r="BE200" s="52" t="str">
        <f t="shared" si="941"/>
        <v>47° 26' 30.69" N</v>
      </c>
      <c r="BF200" s="58">
        <v>11.061677100000001</v>
      </c>
      <c r="BG200" s="58">
        <v>47.4418601</v>
      </c>
      <c r="BH200" s="59">
        <v>6</v>
      </c>
      <c r="BI200" s="60">
        <v>1706.6</v>
      </c>
      <c r="BJ200" s="59">
        <v>8.532</v>
      </c>
      <c r="BK200" s="55"/>
      <c r="BL200" s="61"/>
      <c r="BM200" s="55"/>
      <c r="BN200" s="55" t="s">
        <v>299</v>
      </c>
      <c r="BO200" s="55" t="s">
        <v>261</v>
      </c>
      <c r="BP200" s="55"/>
      <c r="BQ200" s="55" t="s">
        <v>293</v>
      </c>
      <c r="BS200" s="62"/>
      <c r="BT200" s="62"/>
      <c r="BX200" s="55" t="s">
        <v>261</v>
      </c>
      <c r="CA200" s="55"/>
    </row>
    <row r="201" spans="1:79" ht="14.25" x14ac:dyDescent="0.45">
      <c r="A201" s="55" t="s">
        <v>236</v>
      </c>
      <c r="B201" s="63">
        <v>35117</v>
      </c>
      <c r="D201" s="4" t="s">
        <v>612</v>
      </c>
      <c r="E201" s="1">
        <v>1</v>
      </c>
      <c r="G201" s="55" t="s">
        <v>77</v>
      </c>
      <c r="I201" s="55" t="s">
        <v>985</v>
      </c>
      <c r="J201" s="1"/>
      <c r="L201" s="55" t="s">
        <v>70</v>
      </c>
      <c r="M201" s="55" t="s">
        <v>279</v>
      </c>
      <c r="N201" s="55" t="s">
        <v>76</v>
      </c>
      <c r="P201" s="55">
        <v>50</v>
      </c>
      <c r="AS201" s="55"/>
      <c r="AW201" s="55">
        <v>999</v>
      </c>
      <c r="BC201" s="55">
        <v>20230602</v>
      </c>
      <c r="BD201" s="52" t="str">
        <f t="shared" si="940"/>
        <v>11° 03' 41.97" E</v>
      </c>
      <c r="BE201" s="52" t="str">
        <f t="shared" si="941"/>
        <v>47° 26' 31.07" N</v>
      </c>
      <c r="BF201" s="58">
        <v>11.0616588</v>
      </c>
      <c r="BG201" s="58">
        <v>47.441966299999997</v>
      </c>
      <c r="BH201" s="59">
        <v>4</v>
      </c>
      <c r="BI201" s="60">
        <v>1708.52</v>
      </c>
      <c r="BJ201" s="59">
        <v>7.3620000000000001</v>
      </c>
      <c r="BK201" s="55"/>
      <c r="BL201" s="61"/>
      <c r="BM201" s="55"/>
      <c r="BN201" s="55" t="s">
        <v>300</v>
      </c>
      <c r="BO201" s="55" t="s">
        <v>261</v>
      </c>
      <c r="BP201" s="55"/>
      <c r="BQ201" s="55" t="s">
        <v>293</v>
      </c>
      <c r="BS201" s="62"/>
      <c r="BT201" s="62"/>
      <c r="BX201" s="55" t="s">
        <v>261</v>
      </c>
      <c r="CA201" s="55"/>
    </row>
    <row r="202" spans="1:79" ht="14.25" x14ac:dyDescent="0.45">
      <c r="A202" s="55" t="s">
        <v>236</v>
      </c>
      <c r="B202" s="63">
        <v>35118</v>
      </c>
      <c r="D202" s="4" t="s">
        <v>613</v>
      </c>
      <c r="E202" s="1">
        <v>1</v>
      </c>
      <c r="G202" s="55" t="s">
        <v>77</v>
      </c>
      <c r="I202" s="55" t="s">
        <v>985</v>
      </c>
      <c r="J202" s="1"/>
      <c r="L202" s="55" t="s">
        <v>70</v>
      </c>
      <c r="M202" s="55" t="s">
        <v>100</v>
      </c>
      <c r="N202" s="55" t="s">
        <v>63</v>
      </c>
      <c r="P202" s="55">
        <v>25</v>
      </c>
      <c r="AS202" s="55"/>
      <c r="AW202" s="55">
        <v>800</v>
      </c>
      <c r="BC202" s="55">
        <v>20230602</v>
      </c>
      <c r="BD202" s="52" t="str">
        <f t="shared" si="940"/>
        <v>11° 02' 57.96" E</v>
      </c>
      <c r="BE202" s="52" t="str">
        <f t="shared" si="941"/>
        <v>47° 26' 15.95" N</v>
      </c>
      <c r="BF202" s="58">
        <v>11.049435900000001</v>
      </c>
      <c r="BG202" s="58">
        <v>47.437765800000001</v>
      </c>
      <c r="BH202" s="59">
        <v>6</v>
      </c>
      <c r="BI202" s="60">
        <v>2940.57</v>
      </c>
      <c r="BJ202" s="59">
        <v>20.812000000000001</v>
      </c>
      <c r="BK202" s="55"/>
      <c r="BL202" s="61"/>
      <c r="BM202" s="55"/>
      <c r="BN202" s="55" t="s">
        <v>301</v>
      </c>
      <c r="BO202" s="55" t="s">
        <v>261</v>
      </c>
      <c r="BP202" s="55"/>
      <c r="BQ202" s="55" t="s">
        <v>293</v>
      </c>
      <c r="BS202" s="62"/>
      <c r="BT202" s="62"/>
      <c r="BX202" s="55" t="s">
        <v>261</v>
      </c>
      <c r="CA202" s="55"/>
    </row>
    <row r="203" spans="1:79" ht="14.25" x14ac:dyDescent="0.45">
      <c r="A203" s="55" t="s">
        <v>236</v>
      </c>
      <c r="B203" s="63">
        <v>35119</v>
      </c>
      <c r="D203" s="4" t="s">
        <v>614</v>
      </c>
      <c r="E203" s="1">
        <v>1</v>
      </c>
      <c r="G203" s="55" t="s">
        <v>260</v>
      </c>
      <c r="I203" s="55" t="s">
        <v>985</v>
      </c>
      <c r="J203" s="1"/>
      <c r="L203" s="55" t="s">
        <v>64</v>
      </c>
      <c r="M203" s="55" t="s">
        <v>65</v>
      </c>
      <c r="N203" s="55" t="s">
        <v>63</v>
      </c>
      <c r="P203" s="55">
        <v>10</v>
      </c>
      <c r="AS203" s="55"/>
      <c r="AW203" s="55">
        <v>800</v>
      </c>
      <c r="BC203" s="55">
        <v>20230602</v>
      </c>
      <c r="BD203" s="52" t="str">
        <f t="shared" si="940"/>
        <v>11° 02' 58.19" E</v>
      </c>
      <c r="BE203" s="52" t="str">
        <f t="shared" si="941"/>
        <v>47° 26' 15.92" N</v>
      </c>
      <c r="BF203" s="58">
        <v>11.0494983</v>
      </c>
      <c r="BG203" s="58">
        <v>47.437756999999998</v>
      </c>
      <c r="BH203" s="59">
        <v>5.7530000000000001</v>
      </c>
      <c r="BI203" s="60">
        <v>2079.4899999999998</v>
      </c>
      <c r="BJ203" s="59">
        <v>7.8319999999999999</v>
      </c>
      <c r="BK203" s="55"/>
      <c r="BL203" s="61"/>
      <c r="BM203" s="55"/>
      <c r="BN203" s="55" t="s">
        <v>302</v>
      </c>
      <c r="BO203" s="55" t="s">
        <v>261</v>
      </c>
      <c r="BP203" s="55"/>
      <c r="BQ203" s="55" t="s">
        <v>293</v>
      </c>
      <c r="BS203" s="62"/>
      <c r="BT203" s="62"/>
      <c r="BX203" s="55" t="s">
        <v>261</v>
      </c>
      <c r="CA203" s="55"/>
    </row>
    <row r="204" spans="1:79" ht="14.25" x14ac:dyDescent="0.45">
      <c r="A204" s="55" t="s">
        <v>236</v>
      </c>
      <c r="B204" s="63">
        <v>35120</v>
      </c>
      <c r="D204" s="4" t="s">
        <v>615</v>
      </c>
      <c r="E204" s="1">
        <v>1</v>
      </c>
      <c r="G204" s="55" t="s">
        <v>77</v>
      </c>
      <c r="I204" s="55" t="s">
        <v>985</v>
      </c>
      <c r="J204" s="1"/>
      <c r="L204" s="55" t="s">
        <v>70</v>
      </c>
      <c r="M204" s="55" t="s">
        <v>100</v>
      </c>
      <c r="N204" s="55" t="s">
        <v>76</v>
      </c>
      <c r="P204" s="55">
        <v>10</v>
      </c>
      <c r="AS204" s="55"/>
      <c r="AW204" s="55">
        <v>800</v>
      </c>
      <c r="BC204" s="55">
        <v>20230602</v>
      </c>
      <c r="BD204" s="52" t="str">
        <f t="shared" si="940"/>
        <v>11° 02' 58.14" E</v>
      </c>
      <c r="BE204" s="52" t="str">
        <f t="shared" si="941"/>
        <v>47° 26' 15.91" N</v>
      </c>
      <c r="BF204" s="58">
        <v>11.049486</v>
      </c>
      <c r="BG204" s="58">
        <v>47.4377529</v>
      </c>
      <c r="BH204" s="59">
        <v>6</v>
      </c>
      <c r="BI204" s="60">
        <v>2079.2600000000002</v>
      </c>
      <c r="BJ204" s="59">
        <v>8.7799999999999994</v>
      </c>
      <c r="BK204" s="55"/>
      <c r="BL204" s="61"/>
      <c r="BM204" s="55"/>
      <c r="BN204" s="55" t="s">
        <v>292</v>
      </c>
      <c r="BO204" s="55" t="s">
        <v>261</v>
      </c>
      <c r="BP204" s="55"/>
      <c r="BQ204" s="55" t="s">
        <v>293</v>
      </c>
      <c r="BS204" s="62"/>
      <c r="BT204" s="62"/>
      <c r="BX204" s="55" t="s">
        <v>261</v>
      </c>
      <c r="CA204" s="55"/>
    </row>
    <row r="205" spans="1:79" ht="14.25" x14ac:dyDescent="0.45">
      <c r="A205" s="55" t="s">
        <v>236</v>
      </c>
      <c r="B205" s="63">
        <v>35121</v>
      </c>
      <c r="D205" s="4" t="s">
        <v>616</v>
      </c>
      <c r="E205" s="1">
        <v>1</v>
      </c>
      <c r="G205" s="55" t="s">
        <v>303</v>
      </c>
      <c r="I205" s="55" t="s">
        <v>986</v>
      </c>
      <c r="J205" s="1"/>
      <c r="L205" s="55" t="s">
        <v>64</v>
      </c>
      <c r="M205" s="55" t="s">
        <v>65</v>
      </c>
      <c r="N205" s="55" t="s">
        <v>63</v>
      </c>
      <c r="P205" s="55">
        <v>5</v>
      </c>
      <c r="AS205" s="55" t="s">
        <v>304</v>
      </c>
      <c r="AW205" s="55">
        <v>999</v>
      </c>
      <c r="BC205" s="55">
        <v>20230603</v>
      </c>
      <c r="BD205" s="52" t="str">
        <f t="shared" si="940"/>
        <v>11° 03' 26.66" E</v>
      </c>
      <c r="BE205" s="52" t="str">
        <f t="shared" si="941"/>
        <v>47° 26' 30.95" N</v>
      </c>
      <c r="BF205" s="58">
        <v>11.057408000000001</v>
      </c>
      <c r="BG205" s="58">
        <v>47.441933300000002</v>
      </c>
      <c r="BH205" s="59">
        <v>3.9</v>
      </c>
      <c r="BI205" s="60">
        <v>1897.78</v>
      </c>
      <c r="BJ205" s="59">
        <v>6.3849999999999998</v>
      </c>
      <c r="BK205" s="55"/>
      <c r="BL205" s="61"/>
      <c r="BM205" s="55"/>
      <c r="BN205" s="55" t="s">
        <v>305</v>
      </c>
      <c r="BO205" s="55" t="s">
        <v>261</v>
      </c>
      <c r="BP205" s="55"/>
      <c r="BQ205" s="55" t="s">
        <v>304</v>
      </c>
      <c r="BS205" s="62"/>
      <c r="BT205" s="62"/>
      <c r="BX205" s="55" t="s">
        <v>261</v>
      </c>
      <c r="CA205" s="55" t="s">
        <v>304</v>
      </c>
    </row>
    <row r="206" spans="1:79" ht="14.25" x14ac:dyDescent="0.45">
      <c r="A206" s="55" t="s">
        <v>236</v>
      </c>
      <c r="B206" s="63">
        <v>35122</v>
      </c>
      <c r="D206" s="4" t="s">
        <v>617</v>
      </c>
      <c r="E206" s="1">
        <v>1</v>
      </c>
      <c r="G206" s="55" t="s">
        <v>116</v>
      </c>
      <c r="I206" s="55" t="s">
        <v>984</v>
      </c>
      <c r="J206" s="1"/>
      <c r="L206" s="55" t="s">
        <v>70</v>
      </c>
      <c r="M206" s="55" t="s">
        <v>123</v>
      </c>
      <c r="N206" s="55" t="s">
        <v>76</v>
      </c>
      <c r="P206" s="55">
        <v>20</v>
      </c>
      <c r="AS206" s="55"/>
      <c r="AW206" s="55">
        <v>999</v>
      </c>
      <c r="BC206" s="55">
        <v>20230601</v>
      </c>
      <c r="BD206" s="52" t="str">
        <f t="shared" si="940"/>
        <v>11° 03' 36.75" E</v>
      </c>
      <c r="BE206" s="52" t="str">
        <f t="shared" si="941"/>
        <v>47° 26' 44.75" N</v>
      </c>
      <c r="BF206" s="58">
        <v>11.0602087</v>
      </c>
      <c r="BG206" s="58">
        <v>47.445766499999998</v>
      </c>
      <c r="BH206" s="59">
        <v>6</v>
      </c>
      <c r="BI206" s="60">
        <v>1752.03</v>
      </c>
      <c r="BJ206" s="59">
        <v>2.613</v>
      </c>
      <c r="BK206" s="55"/>
      <c r="BL206" s="61"/>
      <c r="BM206" s="55"/>
      <c r="BN206" s="55" t="s">
        <v>306</v>
      </c>
      <c r="BO206" s="55" t="s">
        <v>250</v>
      </c>
      <c r="BP206" s="55"/>
      <c r="BQ206" s="55" t="s">
        <v>262</v>
      </c>
      <c r="BS206" s="62"/>
      <c r="BT206" s="62"/>
      <c r="BX206" s="55" t="s">
        <v>250</v>
      </c>
      <c r="CA206" s="55"/>
    </row>
    <row r="207" spans="1:79" ht="14.25" x14ac:dyDescent="0.45">
      <c r="A207" s="55" t="s">
        <v>236</v>
      </c>
      <c r="B207" s="63">
        <v>35123</v>
      </c>
      <c r="D207" s="4" t="s">
        <v>618</v>
      </c>
      <c r="E207" s="1">
        <v>1</v>
      </c>
      <c r="G207" s="55" t="s">
        <v>116</v>
      </c>
      <c r="I207" s="55" t="s">
        <v>984</v>
      </c>
      <c r="J207" s="1"/>
      <c r="L207" s="55" t="s">
        <v>64</v>
      </c>
      <c r="M207" s="55" t="s">
        <v>65</v>
      </c>
      <c r="N207" s="55" t="s">
        <v>63</v>
      </c>
      <c r="P207" s="55">
        <v>0</v>
      </c>
      <c r="AS207" s="55"/>
      <c r="AW207" s="55">
        <v>999</v>
      </c>
      <c r="BC207" s="55">
        <v>20230601</v>
      </c>
      <c r="BD207" s="52" t="str">
        <f t="shared" si="940"/>
        <v>11° 03' 36.81" E</v>
      </c>
      <c r="BE207" s="52" t="str">
        <f t="shared" si="941"/>
        <v>47° 26' 44.76" N</v>
      </c>
      <c r="BF207" s="58">
        <v>11.0602257</v>
      </c>
      <c r="BG207" s="58">
        <v>47.445768399999999</v>
      </c>
      <c r="BH207" s="59">
        <v>4.532</v>
      </c>
      <c r="BI207" s="60">
        <v>1754.22</v>
      </c>
      <c r="BJ207" s="59">
        <v>2.544</v>
      </c>
      <c r="BK207" s="55"/>
      <c r="BL207" s="61"/>
      <c r="BM207" s="55"/>
      <c r="BN207" s="55" t="s">
        <v>307</v>
      </c>
      <c r="BO207" s="55" t="s">
        <v>250</v>
      </c>
      <c r="BP207" s="55"/>
      <c r="BQ207" s="55" t="s">
        <v>262</v>
      </c>
      <c r="BS207" s="62"/>
      <c r="BT207" s="62"/>
      <c r="BX207" s="55" t="s">
        <v>250</v>
      </c>
      <c r="CA207" s="55"/>
    </row>
    <row r="208" spans="1:79" ht="14.25" x14ac:dyDescent="0.45">
      <c r="A208" s="55" t="s">
        <v>236</v>
      </c>
      <c r="B208" s="63">
        <v>35124</v>
      </c>
      <c r="D208" s="4" t="s">
        <v>619</v>
      </c>
      <c r="E208" s="1">
        <v>1</v>
      </c>
      <c r="G208" s="55" t="s">
        <v>116</v>
      </c>
      <c r="I208" s="55" t="s">
        <v>984</v>
      </c>
      <c r="J208" s="1"/>
      <c r="L208" s="55" t="s">
        <v>70</v>
      </c>
      <c r="M208" s="55" t="s">
        <v>100</v>
      </c>
      <c r="N208" s="55" t="s">
        <v>76</v>
      </c>
      <c r="P208" s="55">
        <v>25</v>
      </c>
      <c r="AS208" s="55"/>
      <c r="AW208" s="55">
        <v>999</v>
      </c>
      <c r="BC208" s="55">
        <v>20230601</v>
      </c>
      <c r="BD208" s="52" t="str">
        <f t="shared" si="940"/>
        <v>11° 03' 36.65" E</v>
      </c>
      <c r="BE208" s="52" t="str">
        <f t="shared" si="941"/>
        <v>47° 26' 43.21" N</v>
      </c>
      <c r="BF208" s="58">
        <v>11.060183200000001</v>
      </c>
      <c r="BG208" s="58">
        <v>47.445336400000002</v>
      </c>
      <c r="BH208" s="59">
        <v>4.0279999999999996</v>
      </c>
      <c r="BI208" s="60">
        <v>1635.66</v>
      </c>
      <c r="BJ208" s="59">
        <v>7.7510000000000003</v>
      </c>
      <c r="BK208" s="55"/>
      <c r="BL208" s="61"/>
      <c r="BM208" s="55"/>
      <c r="BN208" s="55" t="s">
        <v>308</v>
      </c>
      <c r="BO208" s="55" t="s">
        <v>250</v>
      </c>
      <c r="BP208" s="55"/>
      <c r="BQ208" s="55" t="s">
        <v>262</v>
      </c>
      <c r="BS208" s="62"/>
      <c r="BT208" s="62"/>
      <c r="BX208" s="55" t="s">
        <v>250</v>
      </c>
      <c r="CA208" s="55"/>
    </row>
    <row r="209" spans="1:79" ht="14.25" x14ac:dyDescent="0.45">
      <c r="A209" s="55" t="s">
        <v>236</v>
      </c>
      <c r="B209" s="63">
        <v>35125</v>
      </c>
      <c r="D209" s="4" t="s">
        <v>620</v>
      </c>
      <c r="E209" s="1">
        <v>1</v>
      </c>
      <c r="G209" s="55" t="s">
        <v>116</v>
      </c>
      <c r="I209" s="55" t="s">
        <v>984</v>
      </c>
      <c r="J209" s="1"/>
      <c r="L209" s="55" t="s">
        <v>70</v>
      </c>
      <c r="M209" s="55" t="s">
        <v>100</v>
      </c>
      <c r="N209" s="55" t="s">
        <v>76</v>
      </c>
      <c r="P209" s="55">
        <v>20</v>
      </c>
      <c r="AS209" s="55"/>
      <c r="AW209" s="55">
        <v>999</v>
      </c>
      <c r="BC209" s="55">
        <v>20230601</v>
      </c>
      <c r="BD209" s="52" t="str">
        <f t="shared" si="940"/>
        <v>11° 03' 37.01" E</v>
      </c>
      <c r="BE209" s="52" t="str">
        <f t="shared" si="941"/>
        <v>47° 26' 42.95" N</v>
      </c>
      <c r="BF209" s="58">
        <v>11.0602822</v>
      </c>
      <c r="BG209" s="58">
        <v>47.445264700000003</v>
      </c>
      <c r="BH209" s="59">
        <v>4</v>
      </c>
      <c r="BI209" s="60">
        <v>1635.66</v>
      </c>
      <c r="BJ209" s="59">
        <v>9.9469999999999992</v>
      </c>
      <c r="BK209" s="55"/>
      <c r="BL209" s="61"/>
      <c r="BM209" s="55"/>
      <c r="BN209" s="55" t="s">
        <v>309</v>
      </c>
      <c r="BO209" s="55" t="s">
        <v>250</v>
      </c>
      <c r="BP209" s="55"/>
      <c r="BQ209" s="55" t="s">
        <v>262</v>
      </c>
      <c r="BS209" s="62"/>
      <c r="BT209" s="62"/>
      <c r="BX209" s="55" t="s">
        <v>250</v>
      </c>
      <c r="CA209" s="55"/>
    </row>
    <row r="210" spans="1:79" ht="14.25" x14ac:dyDescent="0.45">
      <c r="A210" s="55" t="s">
        <v>236</v>
      </c>
      <c r="B210" s="63">
        <v>35126</v>
      </c>
      <c r="D210" s="4" t="s">
        <v>621</v>
      </c>
      <c r="E210" s="1">
        <v>1</v>
      </c>
      <c r="G210" s="55" t="s">
        <v>77</v>
      </c>
      <c r="I210" s="55" t="s">
        <v>984</v>
      </c>
      <c r="J210" s="1"/>
      <c r="L210" s="55" t="s">
        <v>64</v>
      </c>
      <c r="M210" s="55" t="s">
        <v>123</v>
      </c>
      <c r="N210" s="55" t="s">
        <v>63</v>
      </c>
      <c r="P210" s="55">
        <v>0</v>
      </c>
      <c r="AS210" s="55"/>
      <c r="AW210" s="55">
        <v>999</v>
      </c>
      <c r="BC210" s="55">
        <v>20230601</v>
      </c>
      <c r="BD210" s="52" t="str">
        <f t="shared" si="940"/>
        <v>11° 03' 36.70" E</v>
      </c>
      <c r="BE210" s="52" t="str">
        <f t="shared" si="941"/>
        <v>47° 26' 42.41" N</v>
      </c>
      <c r="BF210" s="58">
        <v>11.0601965</v>
      </c>
      <c r="BG210" s="58">
        <v>47.445114400000001</v>
      </c>
      <c r="BH210" s="59">
        <v>6.577</v>
      </c>
      <c r="BI210" s="60">
        <v>1641.57</v>
      </c>
      <c r="BJ210" s="59">
        <v>13.587</v>
      </c>
      <c r="BK210" s="55"/>
      <c r="BL210" s="61"/>
      <c r="BM210" s="55"/>
      <c r="BN210" s="55" t="s">
        <v>310</v>
      </c>
      <c r="BO210" s="55" t="s">
        <v>250</v>
      </c>
      <c r="BP210" s="55"/>
      <c r="BQ210" s="55" t="s">
        <v>262</v>
      </c>
      <c r="BS210" s="62"/>
      <c r="BT210" s="62"/>
      <c r="BX210" s="55" t="s">
        <v>250</v>
      </c>
      <c r="CA210" s="55"/>
    </row>
    <row r="211" spans="1:79" ht="14.25" x14ac:dyDescent="0.45">
      <c r="A211" s="55" t="s">
        <v>236</v>
      </c>
      <c r="B211" s="63">
        <v>35127</v>
      </c>
      <c r="D211" s="4" t="s">
        <v>622</v>
      </c>
      <c r="E211" s="1">
        <v>1</v>
      </c>
      <c r="G211" s="55" t="s">
        <v>77</v>
      </c>
      <c r="I211" s="55" t="s">
        <v>984</v>
      </c>
      <c r="J211" s="1"/>
      <c r="L211" s="55" t="s">
        <v>70</v>
      </c>
      <c r="M211" s="55" t="s">
        <v>93</v>
      </c>
      <c r="N211" s="55" t="s">
        <v>76</v>
      </c>
      <c r="P211" s="55">
        <v>50</v>
      </c>
      <c r="AS211" s="55"/>
      <c r="AW211" s="55">
        <v>999</v>
      </c>
      <c r="BC211" s="55">
        <v>20230601</v>
      </c>
      <c r="BD211" s="52" t="str">
        <f t="shared" si="940"/>
        <v>11° 03' 36.64" E</v>
      </c>
      <c r="BE211" s="52" t="str">
        <f t="shared" si="941"/>
        <v>47° 26' 42.36" N</v>
      </c>
      <c r="BF211" s="58">
        <v>11.060178000000001</v>
      </c>
      <c r="BG211" s="58">
        <v>47.4451027</v>
      </c>
      <c r="BH211" s="59">
        <v>3.9820000000000002</v>
      </c>
      <c r="BI211" s="60">
        <v>1641.38</v>
      </c>
      <c r="BJ211" s="59">
        <v>12.058</v>
      </c>
      <c r="BK211" s="55"/>
      <c r="BL211" s="61"/>
      <c r="BM211" s="55"/>
      <c r="BN211" s="55" t="s">
        <v>311</v>
      </c>
      <c r="BO211" s="55" t="s">
        <v>250</v>
      </c>
      <c r="BP211" s="55"/>
      <c r="BQ211" s="55" t="s">
        <v>262</v>
      </c>
      <c r="BS211" s="62"/>
      <c r="BT211" s="62"/>
      <c r="BX211" s="55" t="s">
        <v>250</v>
      </c>
      <c r="CA211" s="55"/>
    </row>
    <row r="212" spans="1:79" ht="14.25" x14ac:dyDescent="0.45">
      <c r="A212" s="55" t="s">
        <v>236</v>
      </c>
      <c r="B212" s="63">
        <v>35128</v>
      </c>
      <c r="D212" s="4" t="s">
        <v>623</v>
      </c>
      <c r="E212" s="1">
        <v>1</v>
      </c>
      <c r="G212" s="55" t="s">
        <v>77</v>
      </c>
      <c r="I212" s="55" t="s">
        <v>984</v>
      </c>
      <c r="J212" s="1"/>
      <c r="L212" s="55" t="s">
        <v>70</v>
      </c>
      <c r="M212" s="55" t="s">
        <v>93</v>
      </c>
      <c r="N212" s="55" t="s">
        <v>76</v>
      </c>
      <c r="P212" s="55">
        <v>30</v>
      </c>
      <c r="AS212" s="55"/>
      <c r="AW212" s="55">
        <v>999</v>
      </c>
      <c r="BC212" s="55">
        <v>20230601</v>
      </c>
      <c r="BD212" s="52" t="str">
        <f t="shared" si="940"/>
        <v>11° 03' 36.71" E</v>
      </c>
      <c r="BE212" s="52" t="str">
        <f t="shared" si="941"/>
        <v>47° 26' 42.32" N</v>
      </c>
      <c r="BF212" s="58">
        <v>11.0601994</v>
      </c>
      <c r="BG212" s="58">
        <v>47.445088900000002</v>
      </c>
      <c r="BH212" s="59">
        <v>8.32</v>
      </c>
      <c r="BI212" s="60">
        <v>1633.44</v>
      </c>
      <c r="BJ212" s="59">
        <v>10.964</v>
      </c>
      <c r="BK212" s="55"/>
      <c r="BL212" s="61"/>
      <c r="BM212" s="55"/>
      <c r="BN212" s="55" t="s">
        <v>272</v>
      </c>
      <c r="BO212" s="55" t="s">
        <v>250</v>
      </c>
      <c r="BP212" s="55"/>
      <c r="BQ212" s="55" t="s">
        <v>262</v>
      </c>
      <c r="BS212" s="62"/>
      <c r="BT212" s="62"/>
      <c r="BX212" s="55" t="s">
        <v>250</v>
      </c>
      <c r="CA212" s="55"/>
    </row>
    <row r="213" spans="1:79" ht="14.25" x14ac:dyDescent="0.45">
      <c r="A213" s="55" t="s">
        <v>236</v>
      </c>
      <c r="B213" s="63">
        <v>35129</v>
      </c>
      <c r="D213" s="4" t="s">
        <v>624</v>
      </c>
      <c r="E213" s="1">
        <v>1</v>
      </c>
      <c r="G213" s="55" t="s">
        <v>77</v>
      </c>
      <c r="I213" s="55" t="s">
        <v>984</v>
      </c>
      <c r="J213" s="1"/>
      <c r="L213" s="55" t="s">
        <v>70</v>
      </c>
      <c r="M213" s="55" t="s">
        <v>100</v>
      </c>
      <c r="N213" s="55" t="s">
        <v>76</v>
      </c>
      <c r="P213" s="55">
        <v>20</v>
      </c>
      <c r="AS213" s="55"/>
      <c r="AW213" s="55">
        <v>999</v>
      </c>
      <c r="BC213" s="55">
        <v>20230601</v>
      </c>
      <c r="BD213" s="52" t="str">
        <f t="shared" si="940"/>
        <v>11° 03' 36.74" E</v>
      </c>
      <c r="BE213" s="52" t="str">
        <f t="shared" si="941"/>
        <v>47° 26' 42.34" N</v>
      </c>
      <c r="BF213" s="58">
        <v>11.0602068</v>
      </c>
      <c r="BG213" s="58">
        <v>47.445095999999999</v>
      </c>
      <c r="BH213" s="59">
        <v>4</v>
      </c>
      <c r="BI213" s="60">
        <v>1636.23</v>
      </c>
      <c r="BJ213" s="59">
        <v>12.901999999999999</v>
      </c>
      <c r="BK213" s="55"/>
      <c r="BL213" s="61"/>
      <c r="BM213" s="55"/>
      <c r="BN213" s="55" t="s">
        <v>312</v>
      </c>
      <c r="BO213" s="55" t="s">
        <v>250</v>
      </c>
      <c r="BP213" s="55"/>
      <c r="BQ213" s="55" t="s">
        <v>262</v>
      </c>
      <c r="BS213" s="62"/>
      <c r="BT213" s="62"/>
      <c r="BX213" s="55" t="s">
        <v>250</v>
      </c>
      <c r="CA213" s="55"/>
    </row>
    <row r="214" spans="1:79" ht="14.25" x14ac:dyDescent="0.45">
      <c r="A214" s="55" t="s">
        <v>236</v>
      </c>
      <c r="B214" s="63">
        <v>35130</v>
      </c>
      <c r="D214" s="4" t="s">
        <v>625</v>
      </c>
      <c r="E214" s="1">
        <v>1</v>
      </c>
      <c r="G214" s="55" t="s">
        <v>77</v>
      </c>
      <c r="I214" s="55" t="s">
        <v>984</v>
      </c>
      <c r="J214" s="1"/>
      <c r="L214" s="55" t="s">
        <v>70</v>
      </c>
      <c r="M214" s="55" t="s">
        <v>93</v>
      </c>
      <c r="N214" s="55" t="s">
        <v>76</v>
      </c>
      <c r="P214" s="55">
        <v>80</v>
      </c>
      <c r="AS214" s="55"/>
      <c r="AW214" s="55">
        <v>999</v>
      </c>
      <c r="BC214" s="55">
        <v>20230601</v>
      </c>
      <c r="BD214" s="52" t="str">
        <f t="shared" si="940"/>
        <v>11° 03' 36.61" E</v>
      </c>
      <c r="BE214" s="52" t="str">
        <f t="shared" si="941"/>
        <v>47° 26' 42.30" N</v>
      </c>
      <c r="BF214" s="58">
        <v>11.0601717</v>
      </c>
      <c r="BG214" s="58">
        <v>47.4450839</v>
      </c>
      <c r="BH214" s="59">
        <v>4.8630000000000004</v>
      </c>
      <c r="BI214" s="60">
        <v>1637.78</v>
      </c>
      <c r="BJ214" s="59">
        <v>12.271000000000001</v>
      </c>
      <c r="BK214" s="55"/>
      <c r="BL214" s="61"/>
      <c r="BM214" s="55"/>
      <c r="BN214" s="55" t="s">
        <v>274</v>
      </c>
      <c r="BO214" s="55" t="s">
        <v>250</v>
      </c>
      <c r="BP214" s="55"/>
      <c r="BQ214" s="55" t="s">
        <v>262</v>
      </c>
      <c r="BS214" s="62"/>
      <c r="BT214" s="62"/>
      <c r="BX214" s="55" t="s">
        <v>250</v>
      </c>
      <c r="CA214" s="55"/>
    </row>
    <row r="215" spans="1:79" ht="14.25" x14ac:dyDescent="0.45">
      <c r="A215" s="55" t="s">
        <v>236</v>
      </c>
      <c r="B215" s="63">
        <v>35131</v>
      </c>
      <c r="D215" s="4" t="s">
        <v>626</v>
      </c>
      <c r="E215" s="1">
        <v>1</v>
      </c>
      <c r="G215" s="55" t="s">
        <v>313</v>
      </c>
      <c r="I215" s="55" t="s">
        <v>984</v>
      </c>
      <c r="J215" s="1"/>
      <c r="L215" s="55" t="s">
        <v>64</v>
      </c>
      <c r="M215" s="55" t="s">
        <v>314</v>
      </c>
      <c r="N215" s="55" t="s">
        <v>76</v>
      </c>
      <c r="P215" s="55">
        <v>5</v>
      </c>
      <c r="AS215" s="55" t="s">
        <v>316</v>
      </c>
      <c r="AW215" s="55">
        <v>999</v>
      </c>
      <c r="BC215" s="55">
        <v>20230601</v>
      </c>
      <c r="BD215" s="52" t="str">
        <f t="shared" si="940"/>
        <v>11° 03' 36.73" E</v>
      </c>
      <c r="BE215" s="52" t="str">
        <f t="shared" si="941"/>
        <v>47° 26' 41.99" N</v>
      </c>
      <c r="BF215" s="58">
        <v>11.0602052</v>
      </c>
      <c r="BG215" s="58">
        <v>47.444999099999997</v>
      </c>
      <c r="BH215" s="59">
        <v>3.8639999999999999</v>
      </c>
      <c r="BI215" s="60">
        <v>1637.93</v>
      </c>
      <c r="BJ215" s="59">
        <v>11.624000000000001</v>
      </c>
      <c r="BK215" s="55"/>
      <c r="BL215" s="61"/>
      <c r="BM215" s="55"/>
      <c r="BN215" s="55" t="s">
        <v>315</v>
      </c>
      <c r="BO215" s="55" t="s">
        <v>250</v>
      </c>
      <c r="BP215" s="55"/>
      <c r="BQ215" s="55" t="s">
        <v>262</v>
      </c>
      <c r="BS215" s="62"/>
      <c r="BT215" s="62"/>
      <c r="BX215" s="55" t="s">
        <v>250</v>
      </c>
      <c r="CA215" s="55" t="s">
        <v>316</v>
      </c>
    </row>
    <row r="216" spans="1:79" ht="14.25" x14ac:dyDescent="0.45">
      <c r="A216" s="55" t="s">
        <v>236</v>
      </c>
      <c r="B216" s="63">
        <v>35132</v>
      </c>
      <c r="D216" s="4" t="s">
        <v>627</v>
      </c>
      <c r="E216" s="1">
        <v>1</v>
      </c>
      <c r="G216" s="55" t="s">
        <v>77</v>
      </c>
      <c r="I216" s="55" t="s">
        <v>984</v>
      </c>
      <c r="J216" s="1"/>
      <c r="L216" s="55" t="s">
        <v>64</v>
      </c>
      <c r="M216" s="55" t="s">
        <v>65</v>
      </c>
      <c r="N216" s="55" t="s">
        <v>63</v>
      </c>
      <c r="P216" s="55">
        <v>0</v>
      </c>
      <c r="AS216" s="55" t="s">
        <v>318</v>
      </c>
      <c r="AW216" s="55">
        <v>999</v>
      </c>
      <c r="BC216" s="55">
        <v>20230601</v>
      </c>
      <c r="BD216" s="52" t="str">
        <f t="shared" si="940"/>
        <v>11° 03' 35.97" E</v>
      </c>
      <c r="BE216" s="52" t="str">
        <f t="shared" si="941"/>
        <v>47° 26' 41.12" N</v>
      </c>
      <c r="BF216" s="58">
        <v>11.0599942</v>
      </c>
      <c r="BG216" s="58">
        <v>47.444758299999997</v>
      </c>
      <c r="BH216" s="59">
        <v>7.9779999999999998</v>
      </c>
      <c r="BI216" s="60">
        <v>1778.05</v>
      </c>
      <c r="BJ216" s="59">
        <v>2.4590000000000001</v>
      </c>
      <c r="BK216" s="55"/>
      <c r="BL216" s="61"/>
      <c r="BM216" s="55"/>
      <c r="BN216" s="55" t="s">
        <v>317</v>
      </c>
      <c r="BO216" s="55" t="s">
        <v>250</v>
      </c>
      <c r="BP216" s="55"/>
      <c r="BQ216" s="55" t="s">
        <v>262</v>
      </c>
      <c r="BS216" s="62"/>
      <c r="BT216" s="62"/>
      <c r="BX216" s="55" t="s">
        <v>250</v>
      </c>
      <c r="CA216" s="55" t="s">
        <v>318</v>
      </c>
    </row>
    <row r="217" spans="1:79" ht="14.25" x14ac:dyDescent="0.45">
      <c r="A217" s="55" t="s">
        <v>236</v>
      </c>
      <c r="B217" s="63">
        <v>35133</v>
      </c>
      <c r="D217" s="4" t="s">
        <v>628</v>
      </c>
      <c r="E217" s="1">
        <v>1</v>
      </c>
      <c r="G217" s="55" t="s">
        <v>77</v>
      </c>
      <c r="I217" s="55" t="s">
        <v>984</v>
      </c>
      <c r="J217" s="1"/>
      <c r="L217" s="55" t="s">
        <v>64</v>
      </c>
      <c r="M217" s="55" t="s">
        <v>65</v>
      </c>
      <c r="N217" s="55" t="s">
        <v>63</v>
      </c>
      <c r="P217" s="55">
        <v>0</v>
      </c>
      <c r="AS217" s="55"/>
      <c r="AW217" s="55">
        <v>999</v>
      </c>
      <c r="BC217" s="55">
        <v>20230601</v>
      </c>
      <c r="BD217" s="52" t="str">
        <f t="shared" si="940"/>
        <v>11° 03' 35.96" E</v>
      </c>
      <c r="BE217" s="52" t="str">
        <f t="shared" si="941"/>
        <v>47° 26' 41.11" N</v>
      </c>
      <c r="BF217" s="58">
        <v>11.059989399999999</v>
      </c>
      <c r="BG217" s="58">
        <v>47.444754600000003</v>
      </c>
      <c r="BH217" s="59">
        <v>5.6660000000000004</v>
      </c>
      <c r="BI217" s="60">
        <v>1778.53</v>
      </c>
      <c r="BJ217" s="59">
        <v>2.423</v>
      </c>
      <c r="BK217" s="55"/>
      <c r="BL217" s="61"/>
      <c r="BM217" s="55"/>
      <c r="BN217" s="55" t="s">
        <v>319</v>
      </c>
      <c r="BO217" s="55" t="s">
        <v>250</v>
      </c>
      <c r="BP217" s="55"/>
      <c r="BQ217" s="55" t="s">
        <v>262</v>
      </c>
      <c r="BS217" s="62"/>
      <c r="BT217" s="62"/>
      <c r="BX217" s="55" t="s">
        <v>250</v>
      </c>
      <c r="CA217" s="55"/>
    </row>
    <row r="218" spans="1:79" ht="14.25" x14ac:dyDescent="0.45">
      <c r="A218" s="55" t="s">
        <v>236</v>
      </c>
      <c r="B218" s="63">
        <v>35134</v>
      </c>
      <c r="D218" s="4" t="s">
        <v>629</v>
      </c>
      <c r="E218" s="1">
        <v>1</v>
      </c>
      <c r="G218" s="55" t="s">
        <v>77</v>
      </c>
      <c r="I218" s="55" t="s">
        <v>985</v>
      </c>
      <c r="J218" s="1"/>
      <c r="L218" s="55" t="s">
        <v>64</v>
      </c>
      <c r="M218" s="55" t="s">
        <v>65</v>
      </c>
      <c r="N218" s="55" t="s">
        <v>63</v>
      </c>
      <c r="P218" s="55">
        <v>0</v>
      </c>
      <c r="AS218" s="55"/>
      <c r="AW218" s="55">
        <v>999</v>
      </c>
      <c r="BC218" s="55">
        <v>20230602</v>
      </c>
      <c r="BD218" s="52" t="str">
        <f t="shared" si="940"/>
        <v>11° 04' 51.85" E</v>
      </c>
      <c r="BE218" s="52" t="str">
        <f t="shared" si="941"/>
        <v>47° 27' 27.14" N</v>
      </c>
      <c r="BF218" s="58">
        <v>11.0810707</v>
      </c>
      <c r="BG218" s="58">
        <v>47.457540199999997</v>
      </c>
      <c r="BH218" s="59">
        <v>12.920999999999999</v>
      </c>
      <c r="BI218" s="60">
        <v>1431.54</v>
      </c>
      <c r="BJ218" s="59">
        <v>18.398</v>
      </c>
      <c r="BK218" s="55"/>
      <c r="BL218" s="61"/>
      <c r="BM218" s="55"/>
      <c r="BN218" s="55" t="s">
        <v>320</v>
      </c>
      <c r="BO218" s="55" t="s">
        <v>250</v>
      </c>
      <c r="BP218" s="55"/>
      <c r="BQ218" s="55" t="s">
        <v>293</v>
      </c>
      <c r="BS218" s="62"/>
      <c r="BT218" s="62"/>
      <c r="BX218" s="55" t="s">
        <v>250</v>
      </c>
      <c r="CA218" s="55"/>
    </row>
    <row r="219" spans="1:79" ht="14.25" x14ac:dyDescent="0.45">
      <c r="A219" s="55" t="s">
        <v>236</v>
      </c>
      <c r="B219" s="63">
        <v>35135</v>
      </c>
      <c r="D219" s="4" t="s">
        <v>630</v>
      </c>
      <c r="E219" s="1">
        <v>1</v>
      </c>
      <c r="G219" s="55" t="s">
        <v>77</v>
      </c>
      <c r="I219" s="55" t="s">
        <v>978</v>
      </c>
      <c r="J219" s="1"/>
      <c r="L219" s="55" t="s">
        <v>70</v>
      </c>
      <c r="M219" s="55" t="s">
        <v>123</v>
      </c>
      <c r="N219" s="55" t="s">
        <v>76</v>
      </c>
      <c r="P219" s="55">
        <v>5</v>
      </c>
      <c r="AS219" s="55"/>
      <c r="AW219" s="55">
        <v>999</v>
      </c>
      <c r="BC219" s="55">
        <v>20230602</v>
      </c>
      <c r="BD219" s="52" t="str">
        <f t="shared" si="940"/>
        <v>11° 03' 19.18" E</v>
      </c>
      <c r="BE219" s="52" t="str">
        <f t="shared" si="941"/>
        <v>47° 26' 23.52" N</v>
      </c>
      <c r="BF219" s="58">
        <v>11.055329560000001</v>
      </c>
      <c r="BG219" s="58">
        <v>47.439868959999998</v>
      </c>
      <c r="BH219" s="59">
        <v>0</v>
      </c>
      <c r="BI219" s="60">
        <v>0</v>
      </c>
      <c r="BJ219" s="59">
        <v>0</v>
      </c>
      <c r="BK219" s="55"/>
      <c r="BL219" s="61"/>
      <c r="BM219" s="55"/>
      <c r="BN219" s="55" t="s">
        <v>322</v>
      </c>
      <c r="BO219" s="55" t="s">
        <v>250</v>
      </c>
      <c r="BP219" s="55"/>
      <c r="BQ219" s="55" t="s">
        <v>321</v>
      </c>
      <c r="BS219" s="62"/>
      <c r="BT219" s="62"/>
      <c r="BX219" s="55" t="s">
        <v>250</v>
      </c>
      <c r="CA219" s="55"/>
    </row>
    <row r="220" spans="1:79" ht="14.25" x14ac:dyDescent="0.45">
      <c r="A220" s="55" t="s">
        <v>236</v>
      </c>
      <c r="B220" s="63">
        <v>35136</v>
      </c>
      <c r="D220" s="4" t="s">
        <v>631</v>
      </c>
      <c r="E220" s="1">
        <v>1</v>
      </c>
      <c r="G220" s="55" t="s">
        <v>77</v>
      </c>
      <c r="I220" s="55" t="s">
        <v>978</v>
      </c>
      <c r="J220" s="1"/>
      <c r="L220" s="55" t="s">
        <v>70</v>
      </c>
      <c r="M220" s="55" t="s">
        <v>86</v>
      </c>
      <c r="N220" s="55" t="s">
        <v>76</v>
      </c>
      <c r="P220" s="55">
        <v>20</v>
      </c>
      <c r="AS220" s="55"/>
      <c r="AW220" s="55">
        <v>400</v>
      </c>
      <c r="BC220" s="55">
        <v>20230602</v>
      </c>
      <c r="BD220" s="52" t="str">
        <f t="shared" si="940"/>
        <v>11° 03' 19.78" E</v>
      </c>
      <c r="BE220" s="52" t="str">
        <f t="shared" si="941"/>
        <v>47° 26' 23.51" N</v>
      </c>
      <c r="BF220" s="58">
        <v>11.055495499999999</v>
      </c>
      <c r="BG220" s="58">
        <v>47.439864700000001</v>
      </c>
      <c r="BH220" s="59">
        <v>5.1420000000000003</v>
      </c>
      <c r="BI220" s="60">
        <v>1902.06</v>
      </c>
      <c r="BJ220" s="59">
        <v>3.2050000000000001</v>
      </c>
      <c r="BK220" s="55"/>
      <c r="BL220" s="61"/>
      <c r="BM220" s="55"/>
      <c r="BN220" s="55" t="s">
        <v>323</v>
      </c>
      <c r="BO220" s="55" t="s">
        <v>250</v>
      </c>
      <c r="BP220" s="55"/>
      <c r="BQ220" s="55" t="s">
        <v>321</v>
      </c>
      <c r="BS220" s="62"/>
      <c r="BT220" s="62"/>
      <c r="BX220" s="55" t="s">
        <v>250</v>
      </c>
      <c r="CA220" s="55"/>
    </row>
    <row r="221" spans="1:79" ht="14.25" x14ac:dyDescent="0.45">
      <c r="A221" s="55" t="s">
        <v>236</v>
      </c>
      <c r="B221" s="63">
        <v>35137</v>
      </c>
      <c r="D221" s="4" t="s">
        <v>632</v>
      </c>
      <c r="E221" s="1">
        <v>1</v>
      </c>
      <c r="G221" s="55" t="s">
        <v>324</v>
      </c>
      <c r="I221" s="55" t="s">
        <v>978</v>
      </c>
      <c r="J221" s="1"/>
      <c r="L221" s="55" t="s">
        <v>64</v>
      </c>
      <c r="M221" s="55" t="s">
        <v>65</v>
      </c>
      <c r="N221" s="55" t="s">
        <v>63</v>
      </c>
      <c r="P221" s="55">
        <v>0</v>
      </c>
      <c r="AS221" s="55"/>
      <c r="AW221" s="55">
        <v>100</v>
      </c>
      <c r="BC221" s="55">
        <v>20230602</v>
      </c>
      <c r="BD221" s="52" t="str">
        <f t="shared" si="940"/>
        <v>11° 03' 19.32" E</v>
      </c>
      <c r="BE221" s="52" t="str">
        <f t="shared" si="941"/>
        <v>47° 26' 24.42" N</v>
      </c>
      <c r="BF221" s="58">
        <v>11.055367</v>
      </c>
      <c r="BG221" s="58">
        <v>47.440119299999999</v>
      </c>
      <c r="BH221" s="59">
        <v>5.173</v>
      </c>
      <c r="BI221" s="60">
        <v>1895.97</v>
      </c>
      <c r="BJ221" s="59">
        <v>2.573</v>
      </c>
      <c r="BK221" s="55"/>
      <c r="BL221" s="61"/>
      <c r="BM221" s="55"/>
      <c r="BN221" s="55" t="s">
        <v>325</v>
      </c>
      <c r="BO221" s="55" t="s">
        <v>250</v>
      </c>
      <c r="BP221" s="55"/>
      <c r="BQ221" s="55" t="s">
        <v>321</v>
      </c>
      <c r="BS221" s="62"/>
      <c r="BT221" s="62"/>
      <c r="BX221" s="55" t="s">
        <v>250</v>
      </c>
      <c r="CA221" s="55"/>
    </row>
    <row r="222" spans="1:79" ht="14.25" x14ac:dyDescent="0.45">
      <c r="A222" s="55"/>
      <c r="B222" s="63" t="s">
        <v>78</v>
      </c>
      <c r="D222" s="4" t="s">
        <v>633</v>
      </c>
      <c r="E222" s="1">
        <v>1</v>
      </c>
      <c r="G222" s="55" t="s">
        <v>326</v>
      </c>
      <c r="I222" s="55" t="s">
        <v>987</v>
      </c>
      <c r="J222" s="1"/>
      <c r="L222" s="55" t="s">
        <v>327</v>
      </c>
      <c r="M222" s="55"/>
      <c r="N222" s="55" t="s">
        <v>63</v>
      </c>
      <c r="P222" s="55">
        <v>50</v>
      </c>
      <c r="AS222" s="55"/>
      <c r="AW222" s="55">
        <v>999</v>
      </c>
      <c r="BC222" s="55">
        <v>20230604</v>
      </c>
      <c r="BD222" s="52" t="str">
        <f t="shared" si="940"/>
        <v>11° 06' 19.79" E</v>
      </c>
      <c r="BE222" s="52" t="str">
        <f t="shared" si="941"/>
        <v>47° 27' 46.39" N</v>
      </c>
      <c r="BF222" s="58">
        <v>11.1054978</v>
      </c>
      <c r="BG222" s="58">
        <v>47.462886300000001</v>
      </c>
      <c r="BH222" s="59">
        <v>4</v>
      </c>
      <c r="BI222" s="60">
        <v>1210.44</v>
      </c>
      <c r="BJ222" s="59">
        <v>3.7530000000000001</v>
      </c>
      <c r="BK222" s="55"/>
      <c r="BL222" s="61"/>
      <c r="BM222" s="55"/>
      <c r="BN222" s="55" t="s">
        <v>315</v>
      </c>
      <c r="BO222" s="55" t="s">
        <v>244</v>
      </c>
      <c r="BP222" s="55"/>
      <c r="BQ222" s="55" t="s">
        <v>328</v>
      </c>
      <c r="BS222" s="62"/>
      <c r="BT222" s="62"/>
      <c r="BX222" s="55" t="s">
        <v>244</v>
      </c>
      <c r="CA222" s="55"/>
    </row>
    <row r="223" spans="1:79" ht="14.25" x14ac:dyDescent="0.45">
      <c r="A223" s="55" t="s">
        <v>236</v>
      </c>
      <c r="B223" s="63">
        <v>35138</v>
      </c>
      <c r="D223" s="4" t="s">
        <v>634</v>
      </c>
      <c r="E223" s="1">
        <v>1</v>
      </c>
      <c r="G223" s="55" t="s">
        <v>329</v>
      </c>
      <c r="I223" s="55" t="s">
        <v>987</v>
      </c>
      <c r="J223" s="1"/>
      <c r="L223" s="55" t="s">
        <v>327</v>
      </c>
      <c r="M223" s="55"/>
      <c r="N223" s="55" t="s">
        <v>63</v>
      </c>
      <c r="P223" s="55">
        <v>30</v>
      </c>
      <c r="AS223" s="55"/>
      <c r="AW223" s="55">
        <v>999</v>
      </c>
      <c r="BC223" s="55">
        <v>20230604</v>
      </c>
      <c r="BD223" s="52" t="str">
        <f t="shared" si="940"/>
        <v>11° 06' 14.91" E</v>
      </c>
      <c r="BE223" s="52" t="str">
        <f t="shared" si="941"/>
        <v>47° 27' 44.14" N</v>
      </c>
      <c r="BF223" s="58">
        <v>11.1041419</v>
      </c>
      <c r="BG223" s="58">
        <v>47.462263</v>
      </c>
      <c r="BH223" s="59">
        <v>6.1909999999999998</v>
      </c>
      <c r="BI223" s="60">
        <v>1231.3900000000001</v>
      </c>
      <c r="BJ223" s="59">
        <v>4.3650000000000002</v>
      </c>
      <c r="BK223" s="55"/>
      <c r="BL223" s="61"/>
      <c r="BM223" s="55"/>
      <c r="BN223" s="55" t="s">
        <v>315</v>
      </c>
      <c r="BO223" s="55" t="s">
        <v>244</v>
      </c>
      <c r="BP223" s="55"/>
      <c r="BQ223" s="55" t="s">
        <v>330</v>
      </c>
      <c r="BS223" s="62"/>
      <c r="BT223" s="62"/>
      <c r="BX223" s="55" t="s">
        <v>244</v>
      </c>
      <c r="CA223" s="55" t="s">
        <v>946</v>
      </c>
    </row>
    <row r="224" spans="1:79" ht="14.25" x14ac:dyDescent="0.45">
      <c r="A224" s="55" t="s">
        <v>236</v>
      </c>
      <c r="B224" s="63">
        <v>35139</v>
      </c>
      <c r="D224" s="4" t="s">
        <v>635</v>
      </c>
      <c r="E224" s="1">
        <v>1</v>
      </c>
      <c r="G224" s="55" t="s">
        <v>116</v>
      </c>
      <c r="I224" s="55" t="s">
        <v>978</v>
      </c>
      <c r="J224" s="1"/>
      <c r="L224" s="55" t="s">
        <v>75</v>
      </c>
      <c r="M224" s="55" t="s">
        <v>7</v>
      </c>
      <c r="N224" s="55" t="s">
        <v>76</v>
      </c>
      <c r="P224" s="55">
        <v>20</v>
      </c>
      <c r="AS224" s="55"/>
      <c r="AW224" s="55">
        <v>999</v>
      </c>
      <c r="BC224" s="55">
        <v>20230605</v>
      </c>
      <c r="BD224" s="52" t="str">
        <f t="shared" si="940"/>
        <v>11° 03' 22.85" E</v>
      </c>
      <c r="BE224" s="52" t="str">
        <f t="shared" si="941"/>
        <v>47° 26' 25.24" N</v>
      </c>
      <c r="BF224" s="58">
        <v>11.0563488</v>
      </c>
      <c r="BG224" s="58">
        <v>47.440345000000001</v>
      </c>
      <c r="BH224" s="59">
        <v>6</v>
      </c>
      <c r="BI224" s="60">
        <v>1845.72</v>
      </c>
      <c r="BJ224" s="59">
        <v>4.1050000000000004</v>
      </c>
      <c r="BK224" s="55"/>
      <c r="BL224" s="61"/>
      <c r="BM224" s="55"/>
      <c r="BN224" s="55" t="s">
        <v>305</v>
      </c>
      <c r="BO224" s="55" t="s">
        <v>250</v>
      </c>
      <c r="BP224" s="55"/>
      <c r="BQ224" s="55" t="s">
        <v>331</v>
      </c>
      <c r="BS224" s="62"/>
      <c r="BT224" s="62"/>
      <c r="BX224" s="55" t="s">
        <v>250</v>
      </c>
      <c r="CA224" s="55"/>
    </row>
    <row r="225" spans="1:79" ht="14.25" x14ac:dyDescent="0.45">
      <c r="A225" s="55" t="s">
        <v>236</v>
      </c>
      <c r="B225" s="63">
        <v>35140</v>
      </c>
      <c r="D225" s="4" t="s">
        <v>636</v>
      </c>
      <c r="E225" s="1">
        <v>1</v>
      </c>
      <c r="G225" s="55" t="s">
        <v>77</v>
      </c>
      <c r="I225" s="55" t="s">
        <v>978</v>
      </c>
      <c r="J225" s="1"/>
      <c r="L225" s="55" t="s">
        <v>64</v>
      </c>
      <c r="M225" s="55" t="s">
        <v>65</v>
      </c>
      <c r="N225" s="55" t="s">
        <v>63</v>
      </c>
      <c r="P225" s="55">
        <v>0</v>
      </c>
      <c r="AS225" s="55"/>
      <c r="AW225" s="55">
        <v>500</v>
      </c>
      <c r="BC225" s="55">
        <v>20230605</v>
      </c>
      <c r="BD225" s="52" t="str">
        <f t="shared" si="940"/>
        <v>11° 03' 22.60" E</v>
      </c>
      <c r="BE225" s="52" t="str">
        <f t="shared" si="941"/>
        <v>47° 26' 24.93" N</v>
      </c>
      <c r="BF225" s="58">
        <v>11.0562804</v>
      </c>
      <c r="BG225" s="58">
        <v>47.440259400000002</v>
      </c>
      <c r="BH225" s="59">
        <v>6.04</v>
      </c>
      <c r="BI225" s="60">
        <v>1845.5</v>
      </c>
      <c r="BJ225" s="59">
        <v>2.8919999999999999</v>
      </c>
      <c r="BK225" s="55"/>
      <c r="BL225" s="61"/>
      <c r="BM225" s="55"/>
      <c r="BN225" s="55" t="s">
        <v>332</v>
      </c>
      <c r="BO225" s="55" t="s">
        <v>250</v>
      </c>
      <c r="BP225" s="55"/>
      <c r="BQ225" s="55" t="s">
        <v>331</v>
      </c>
      <c r="BS225" s="62"/>
      <c r="BT225" s="62"/>
      <c r="BX225" s="55" t="s">
        <v>250</v>
      </c>
      <c r="CA225" s="55"/>
    </row>
    <row r="226" spans="1:79" ht="14.25" x14ac:dyDescent="0.45">
      <c r="A226" s="55" t="s">
        <v>236</v>
      </c>
      <c r="B226" s="63">
        <v>35141</v>
      </c>
      <c r="D226" s="4" t="s">
        <v>637</v>
      </c>
      <c r="E226" s="1">
        <v>1</v>
      </c>
      <c r="G226" s="55" t="s">
        <v>116</v>
      </c>
      <c r="I226" s="55" t="s">
        <v>978</v>
      </c>
      <c r="J226" s="1"/>
      <c r="L226" s="55" t="s">
        <v>64</v>
      </c>
      <c r="M226" s="55" t="s">
        <v>65</v>
      </c>
      <c r="N226" s="55" t="s">
        <v>63</v>
      </c>
      <c r="P226" s="55">
        <v>45</v>
      </c>
      <c r="AS226" s="55"/>
      <c r="AW226" s="55">
        <v>800</v>
      </c>
      <c r="BC226" s="55">
        <v>20230605</v>
      </c>
      <c r="BD226" s="52" t="str">
        <f t="shared" si="940"/>
        <v>11° 03' 22.84" E</v>
      </c>
      <c r="BE226" s="52" t="str">
        <f t="shared" si="941"/>
        <v>47° 26' 25.25" N</v>
      </c>
      <c r="BF226" s="58">
        <v>11.056347000000001</v>
      </c>
      <c r="BG226" s="58">
        <v>47.440348499999999</v>
      </c>
      <c r="BH226" s="59">
        <v>6.4749999999999996</v>
      </c>
      <c r="BI226" s="60">
        <v>1847.07</v>
      </c>
      <c r="BJ226" s="59">
        <v>2.8220000000000001</v>
      </c>
      <c r="BK226" s="55"/>
      <c r="BL226" s="61"/>
      <c r="BM226" s="55"/>
      <c r="BN226" s="55" t="s">
        <v>333</v>
      </c>
      <c r="BO226" s="55" t="s">
        <v>250</v>
      </c>
      <c r="BP226" s="55"/>
      <c r="BQ226" s="55" t="s">
        <v>331</v>
      </c>
      <c r="BS226" s="62"/>
      <c r="BT226" s="62"/>
      <c r="BX226" s="55" t="s">
        <v>250</v>
      </c>
      <c r="CA226" s="55"/>
    </row>
    <row r="227" spans="1:79" ht="14.25" x14ac:dyDescent="0.45">
      <c r="A227" s="55" t="s">
        <v>236</v>
      </c>
      <c r="B227" s="63">
        <v>35142</v>
      </c>
      <c r="D227" s="4" t="s">
        <v>638</v>
      </c>
      <c r="E227" s="1">
        <v>1</v>
      </c>
      <c r="G227" s="55" t="s">
        <v>77</v>
      </c>
      <c r="I227" s="55" t="s">
        <v>978</v>
      </c>
      <c r="J227" s="1"/>
      <c r="L227" s="55" t="s">
        <v>75</v>
      </c>
      <c r="M227" s="62" t="s">
        <v>266</v>
      </c>
      <c r="N227" s="55" t="s">
        <v>63</v>
      </c>
      <c r="P227" s="55">
        <v>15</v>
      </c>
      <c r="AS227" s="55"/>
      <c r="AW227" s="55">
        <v>400</v>
      </c>
      <c r="BC227" s="55">
        <v>20230605</v>
      </c>
      <c r="BD227" s="52" t="str">
        <f t="shared" si="940"/>
        <v>11° 03' 22.82" E</v>
      </c>
      <c r="BE227" s="52" t="str">
        <f t="shared" si="941"/>
        <v>47° 26' 25.03" N</v>
      </c>
      <c r="BF227" s="58">
        <v>11.056340000000001</v>
      </c>
      <c r="BG227" s="58">
        <v>47.440286800000003</v>
      </c>
      <c r="BH227" s="59">
        <v>6</v>
      </c>
      <c r="BI227" s="60">
        <v>1848.79</v>
      </c>
      <c r="BJ227" s="59">
        <v>3.3260000000000001</v>
      </c>
      <c r="BK227" s="55"/>
      <c r="BL227" s="61"/>
      <c r="BM227" s="55"/>
      <c r="BN227" s="55" t="s">
        <v>334</v>
      </c>
      <c r="BO227" s="55" t="s">
        <v>250</v>
      </c>
      <c r="BP227" s="55"/>
      <c r="BQ227" s="55" t="s">
        <v>331</v>
      </c>
      <c r="BS227" s="62"/>
      <c r="BT227" s="62"/>
      <c r="BX227" s="55" t="s">
        <v>250</v>
      </c>
      <c r="CA227" s="55"/>
    </row>
    <row r="228" spans="1:79" ht="14.25" x14ac:dyDescent="0.45">
      <c r="A228" s="55" t="s">
        <v>236</v>
      </c>
      <c r="B228" s="63">
        <v>35143</v>
      </c>
      <c r="D228" s="4" t="s">
        <v>639</v>
      </c>
      <c r="E228" s="1">
        <v>1</v>
      </c>
      <c r="G228" s="55" t="s">
        <v>335</v>
      </c>
      <c r="I228" s="55" t="s">
        <v>978</v>
      </c>
      <c r="J228" s="1"/>
      <c r="L228" s="55" t="s">
        <v>64</v>
      </c>
      <c r="M228" s="55" t="s">
        <v>65</v>
      </c>
      <c r="N228" s="55" t="s">
        <v>63</v>
      </c>
      <c r="P228" s="55">
        <v>0</v>
      </c>
      <c r="AS228" s="55"/>
      <c r="AW228" s="55">
        <v>999</v>
      </c>
      <c r="BC228" s="55">
        <v>20230605</v>
      </c>
      <c r="BD228" s="52" t="str">
        <f t="shared" ref="BD228:BD291" si="942">CONCATENATE(TEXT(ROUNDDOWN(ABS(BF228),0),"0"),"° ",TEXT(ROUNDDOWN(ABS((BF228-ROUNDDOWN(BF228,0))*60),0),"00"),"' ",TEXT(TRUNC((ABS((BF228-ROUNDDOWN(BF228,0))*60)-ROUNDDOWN(ABS((BF228-ROUNDDOWN(BF228,0))*60),0))*60,2),"00.00"),"""",IF(BF228&lt;0," W"," E"))</f>
        <v>11° 03' 22.44" E</v>
      </c>
      <c r="BE228" s="52" t="str">
        <f t="shared" ref="BE228:BE291" si="943">CONCATENATE(TEXT(ROUNDDOWN(ABS(BG228),0),"00"),"° ",TEXT(ROUNDDOWN(ABS((BG228-ROUNDDOWN(BG228,0))*60),0),"00"),"' ",TEXT(TRUNC((ABS((BG228-ROUNDDOWN(BG228,0))*60)-ROUNDDOWN(ABS((BG228-ROUNDDOWN(BG228,0))*60),0))*60,2),"00.00"),"""",IF(BG228&lt;0," S"," N"))</f>
        <v>47° 26' 25.12" N</v>
      </c>
      <c r="BF228" s="58">
        <v>11.0562342</v>
      </c>
      <c r="BG228" s="58">
        <v>47.440312800000001</v>
      </c>
      <c r="BH228" s="59">
        <v>6</v>
      </c>
      <c r="BI228" s="60">
        <v>1850.89</v>
      </c>
      <c r="BJ228" s="59">
        <v>2.4860000000000002</v>
      </c>
      <c r="BK228" s="55"/>
      <c r="BL228" s="61"/>
      <c r="BM228" s="55"/>
      <c r="BN228" s="55" t="s">
        <v>336</v>
      </c>
      <c r="BO228" s="55" t="s">
        <v>250</v>
      </c>
      <c r="BP228" s="55"/>
      <c r="BQ228" s="55" t="s">
        <v>331</v>
      </c>
      <c r="BS228" s="62"/>
      <c r="BT228" s="62"/>
      <c r="BX228" s="55" t="s">
        <v>250</v>
      </c>
      <c r="CA228" s="55"/>
    </row>
    <row r="229" spans="1:79" ht="14.25" x14ac:dyDescent="0.45">
      <c r="A229" s="55" t="s">
        <v>236</v>
      </c>
      <c r="B229" s="63">
        <v>35144</v>
      </c>
      <c r="D229" s="4" t="s">
        <v>640</v>
      </c>
      <c r="E229" s="1">
        <v>1</v>
      </c>
      <c r="G229" s="55" t="s">
        <v>73</v>
      </c>
      <c r="I229" s="55" t="s">
        <v>978</v>
      </c>
      <c r="J229" s="1"/>
      <c r="L229" s="55" t="s">
        <v>64</v>
      </c>
      <c r="M229" s="55" t="s">
        <v>65</v>
      </c>
      <c r="N229" s="55" t="s">
        <v>63</v>
      </c>
      <c r="P229" s="55">
        <v>0</v>
      </c>
      <c r="AS229" s="55"/>
      <c r="AW229" s="55">
        <v>999</v>
      </c>
      <c r="BC229" s="55">
        <v>20230605</v>
      </c>
      <c r="BD229" s="52" t="str">
        <f t="shared" si="942"/>
        <v>11° 03' 22.44" E</v>
      </c>
      <c r="BE229" s="52" t="str">
        <f t="shared" si="943"/>
        <v>47° 26' 25.20" N</v>
      </c>
      <c r="BF229" s="58">
        <v>11.056234099999999</v>
      </c>
      <c r="BG229" s="58">
        <v>47.440335400000002</v>
      </c>
      <c r="BH229" s="59">
        <v>6</v>
      </c>
      <c r="BI229" s="60">
        <v>1849.52</v>
      </c>
      <c r="BJ229" s="59">
        <v>2.6709999999999998</v>
      </c>
      <c r="BK229" s="55"/>
      <c r="BL229" s="61"/>
      <c r="BM229" s="55"/>
      <c r="BN229" s="55" t="s">
        <v>337</v>
      </c>
      <c r="BO229" s="55" t="s">
        <v>250</v>
      </c>
      <c r="BP229" s="55"/>
      <c r="BQ229" s="55" t="s">
        <v>331</v>
      </c>
      <c r="BS229" s="62"/>
      <c r="BT229" s="62"/>
      <c r="BX229" s="55" t="s">
        <v>250</v>
      </c>
      <c r="CA229" s="55"/>
    </row>
    <row r="230" spans="1:79" ht="14.25" x14ac:dyDescent="0.45">
      <c r="A230" s="55" t="s">
        <v>236</v>
      </c>
      <c r="B230" s="63">
        <v>35145</v>
      </c>
      <c r="D230" s="4" t="s">
        <v>641</v>
      </c>
      <c r="E230" s="1">
        <v>1</v>
      </c>
      <c r="G230" s="55" t="s">
        <v>73</v>
      </c>
      <c r="I230" s="55" t="s">
        <v>978</v>
      </c>
      <c r="J230" s="1"/>
      <c r="L230" s="55" t="s">
        <v>64</v>
      </c>
      <c r="M230" s="55" t="s">
        <v>65</v>
      </c>
      <c r="N230" s="55" t="s">
        <v>63</v>
      </c>
      <c r="P230" s="55">
        <v>0</v>
      </c>
      <c r="AS230" s="55"/>
      <c r="AW230" s="55">
        <v>999</v>
      </c>
      <c r="BC230" s="55">
        <v>20230605</v>
      </c>
      <c r="BD230" s="52" t="str">
        <f t="shared" si="942"/>
        <v>11° 03' 22.49" E</v>
      </c>
      <c r="BE230" s="52" t="str">
        <f t="shared" si="943"/>
        <v>47° 26' 25.13" N</v>
      </c>
      <c r="BF230" s="58">
        <v>11.056248399999999</v>
      </c>
      <c r="BG230" s="58">
        <v>47.440314499999999</v>
      </c>
      <c r="BH230" s="59">
        <v>6</v>
      </c>
      <c r="BI230" s="60">
        <v>1849.93</v>
      </c>
      <c r="BJ230" s="59">
        <v>2.5470000000000002</v>
      </c>
      <c r="BK230" s="55"/>
      <c r="BL230" s="61"/>
      <c r="BM230" s="55"/>
      <c r="BN230" s="55" t="s">
        <v>338</v>
      </c>
      <c r="BO230" s="55" t="s">
        <v>250</v>
      </c>
      <c r="BP230" s="55"/>
      <c r="BQ230" s="55" t="s">
        <v>331</v>
      </c>
      <c r="BS230" s="62"/>
      <c r="BT230" s="62"/>
      <c r="BX230" s="55" t="s">
        <v>250</v>
      </c>
      <c r="CA230" s="55"/>
    </row>
    <row r="231" spans="1:79" ht="14.25" x14ac:dyDescent="0.45">
      <c r="A231" s="55" t="s">
        <v>236</v>
      </c>
      <c r="B231" s="63">
        <v>35146</v>
      </c>
      <c r="D231" s="4" t="s">
        <v>642</v>
      </c>
      <c r="E231" s="1">
        <v>1</v>
      </c>
      <c r="G231" s="55" t="s">
        <v>303</v>
      </c>
      <c r="I231" s="55" t="s">
        <v>984</v>
      </c>
      <c r="J231" s="1"/>
      <c r="L231" s="55" t="s">
        <v>70</v>
      </c>
      <c r="M231" s="55" t="s">
        <v>123</v>
      </c>
      <c r="N231" s="55" t="s">
        <v>76</v>
      </c>
      <c r="P231" s="55">
        <v>10</v>
      </c>
      <c r="AS231" s="55"/>
      <c r="AW231" s="55">
        <v>999</v>
      </c>
      <c r="BC231" s="55">
        <v>20230601</v>
      </c>
      <c r="BD231" s="52" t="str">
        <f t="shared" si="942"/>
        <v>11° 03' 36.68" E</v>
      </c>
      <c r="BE231" s="52" t="str">
        <f t="shared" si="943"/>
        <v>47° 26' 44.80" N</v>
      </c>
      <c r="BF231" s="58">
        <v>11.0601906</v>
      </c>
      <c r="BG231" s="58">
        <v>47.445777900000003</v>
      </c>
      <c r="BH231" s="59">
        <v>3.9569999999999999</v>
      </c>
      <c r="BI231" s="60">
        <v>1753.67</v>
      </c>
      <c r="BJ231" s="59">
        <v>2.2069999999999999</v>
      </c>
      <c r="BK231" s="55"/>
      <c r="BL231" s="61"/>
      <c r="BM231" s="55"/>
      <c r="BN231" s="55" t="s">
        <v>339</v>
      </c>
      <c r="BO231" s="55" t="s">
        <v>248</v>
      </c>
      <c r="BP231" s="55"/>
      <c r="BQ231" s="55" t="s">
        <v>262</v>
      </c>
      <c r="BS231" s="62"/>
      <c r="BT231" s="62"/>
      <c r="BX231" s="55" t="s">
        <v>248</v>
      </c>
      <c r="CA231" s="55"/>
    </row>
    <row r="232" spans="1:79" ht="14.25" x14ac:dyDescent="0.45">
      <c r="A232" s="55" t="s">
        <v>236</v>
      </c>
      <c r="B232" s="63">
        <v>35147</v>
      </c>
      <c r="D232" s="4" t="s">
        <v>643</v>
      </c>
      <c r="E232" s="1">
        <v>1</v>
      </c>
      <c r="G232" s="55" t="s">
        <v>303</v>
      </c>
      <c r="I232" s="55" t="s">
        <v>984</v>
      </c>
      <c r="J232" s="1"/>
      <c r="L232" s="55" t="s">
        <v>70</v>
      </c>
      <c r="M232" s="55" t="s">
        <v>123</v>
      </c>
      <c r="N232" s="55" t="s">
        <v>76</v>
      </c>
      <c r="P232" s="55">
        <v>15</v>
      </c>
      <c r="AS232" s="55"/>
      <c r="AW232" s="55">
        <v>999</v>
      </c>
      <c r="BC232" s="55">
        <v>20230601</v>
      </c>
      <c r="BD232" s="52" t="str">
        <f t="shared" si="942"/>
        <v>11° 03' 36.36" E</v>
      </c>
      <c r="BE232" s="52" t="str">
        <f t="shared" si="943"/>
        <v>47° 26' 44.39" N</v>
      </c>
      <c r="BF232" s="58">
        <v>11.060101</v>
      </c>
      <c r="BG232" s="58">
        <v>47.445665900000002</v>
      </c>
      <c r="BH232" s="59">
        <v>5.0140000000000002</v>
      </c>
      <c r="BI232" s="60">
        <v>1753.93</v>
      </c>
      <c r="BJ232" s="59">
        <v>3.7029999999999998</v>
      </c>
      <c r="BK232" s="55"/>
      <c r="BL232" s="61"/>
      <c r="BM232" s="55"/>
      <c r="BN232" s="55" t="s">
        <v>264</v>
      </c>
      <c r="BO232" s="55" t="s">
        <v>248</v>
      </c>
      <c r="BP232" s="55"/>
      <c r="BQ232" s="55" t="s">
        <v>262</v>
      </c>
      <c r="BS232" s="62"/>
      <c r="BT232" s="62"/>
      <c r="BX232" s="55" t="s">
        <v>248</v>
      </c>
      <c r="CA232" s="55"/>
    </row>
    <row r="233" spans="1:79" ht="14.25" x14ac:dyDescent="0.45">
      <c r="A233" s="55" t="s">
        <v>236</v>
      </c>
      <c r="B233" s="63">
        <v>35148</v>
      </c>
      <c r="D233" s="4" t="s">
        <v>644</v>
      </c>
      <c r="E233" s="1">
        <v>1</v>
      </c>
      <c r="G233" s="55" t="s">
        <v>303</v>
      </c>
      <c r="I233" s="55" t="s">
        <v>984</v>
      </c>
      <c r="J233" s="1"/>
      <c r="L233" s="55" t="s">
        <v>70</v>
      </c>
      <c r="M233" s="55" t="s">
        <v>123</v>
      </c>
      <c r="N233" s="55" t="s">
        <v>76</v>
      </c>
      <c r="P233" s="55">
        <v>10</v>
      </c>
      <c r="AS233" s="55"/>
      <c r="AW233" s="55">
        <v>999</v>
      </c>
      <c r="BC233" s="55">
        <v>20230601</v>
      </c>
      <c r="BD233" s="52" t="str">
        <f t="shared" si="942"/>
        <v>11° 03' 36.45" E</v>
      </c>
      <c r="BE233" s="52" t="str">
        <f t="shared" si="943"/>
        <v>47° 26' 44.60" N</v>
      </c>
      <c r="BF233" s="58">
        <v>11.060126199999999</v>
      </c>
      <c r="BG233" s="58">
        <v>47.445724200000001</v>
      </c>
      <c r="BH233" s="59">
        <v>4.2450000000000001</v>
      </c>
      <c r="BI233" s="60">
        <v>1758.89</v>
      </c>
      <c r="BJ233" s="59">
        <v>2</v>
      </c>
      <c r="BK233" s="55"/>
      <c r="BL233" s="61"/>
      <c r="BM233" s="55"/>
      <c r="BN233" s="55" t="s">
        <v>270</v>
      </c>
      <c r="BO233" s="55" t="s">
        <v>248</v>
      </c>
      <c r="BP233" s="55"/>
      <c r="BQ233" s="55" t="s">
        <v>262</v>
      </c>
      <c r="BS233" s="62"/>
      <c r="BT233" s="62"/>
      <c r="BX233" s="55" t="s">
        <v>248</v>
      </c>
      <c r="CA233" s="55"/>
    </row>
    <row r="234" spans="1:79" ht="14.25" x14ac:dyDescent="0.45">
      <c r="A234" s="55" t="s">
        <v>236</v>
      </c>
      <c r="B234" s="63">
        <v>35149</v>
      </c>
      <c r="D234" s="4" t="s">
        <v>645</v>
      </c>
      <c r="E234" s="1">
        <v>1</v>
      </c>
      <c r="G234" s="55" t="s">
        <v>303</v>
      </c>
      <c r="I234" s="55" t="s">
        <v>984</v>
      </c>
      <c r="J234" s="1"/>
      <c r="L234" s="55" t="s">
        <v>70</v>
      </c>
      <c r="M234" s="55" t="s">
        <v>123</v>
      </c>
      <c r="N234" s="55" t="s">
        <v>76</v>
      </c>
      <c r="P234" s="55">
        <v>15</v>
      </c>
      <c r="AS234" s="55"/>
      <c r="AW234" s="55">
        <v>999</v>
      </c>
      <c r="BC234" s="55">
        <v>20230601</v>
      </c>
      <c r="BD234" s="52" t="str">
        <f t="shared" si="942"/>
        <v>11° 03' 36.58" E</v>
      </c>
      <c r="BE234" s="52" t="str">
        <f t="shared" si="943"/>
        <v>47° 26' 43.95" N</v>
      </c>
      <c r="BF234" s="58">
        <v>11.0601637</v>
      </c>
      <c r="BG234" s="58">
        <v>47.445541800000001</v>
      </c>
      <c r="BH234" s="59">
        <v>3.7759999999999998</v>
      </c>
      <c r="BI234" s="60">
        <v>1759.8</v>
      </c>
      <c r="BJ234" s="59">
        <v>2</v>
      </c>
      <c r="BK234" s="55"/>
      <c r="BL234" s="61"/>
      <c r="BM234" s="55"/>
      <c r="BN234" s="55" t="s">
        <v>340</v>
      </c>
      <c r="BO234" s="55" t="s">
        <v>248</v>
      </c>
      <c r="BP234" s="55"/>
      <c r="BQ234" s="55" t="s">
        <v>262</v>
      </c>
      <c r="BS234" s="62"/>
      <c r="BT234" s="62"/>
      <c r="BX234" s="55" t="s">
        <v>248</v>
      </c>
      <c r="CA234" s="55"/>
    </row>
    <row r="235" spans="1:79" ht="14.25" x14ac:dyDescent="0.45">
      <c r="A235" s="55" t="s">
        <v>236</v>
      </c>
      <c r="B235" s="63">
        <v>35150</v>
      </c>
      <c r="D235" s="4" t="s">
        <v>646</v>
      </c>
      <c r="E235" s="1">
        <v>1</v>
      </c>
      <c r="G235" s="55" t="s">
        <v>303</v>
      </c>
      <c r="I235" s="55" t="s">
        <v>984</v>
      </c>
      <c r="J235" s="1"/>
      <c r="L235" s="55" t="s">
        <v>70</v>
      </c>
      <c r="M235" s="55" t="s">
        <v>100</v>
      </c>
      <c r="N235" s="55" t="s">
        <v>76</v>
      </c>
      <c r="P235" s="55">
        <v>5</v>
      </c>
      <c r="AS235" s="55"/>
      <c r="AW235" s="55">
        <v>999</v>
      </c>
      <c r="BC235" s="55">
        <v>20230601</v>
      </c>
      <c r="BD235" s="52" t="str">
        <f t="shared" si="942"/>
        <v>11° 03' 36.54" E</v>
      </c>
      <c r="BE235" s="52" t="str">
        <f t="shared" si="943"/>
        <v>47° 26' 44.02" N</v>
      </c>
      <c r="BF235" s="58">
        <v>11.0601509</v>
      </c>
      <c r="BG235" s="58">
        <v>47.445563300000003</v>
      </c>
      <c r="BH235" s="59">
        <v>3.9</v>
      </c>
      <c r="BI235" s="60">
        <v>1760.47</v>
      </c>
      <c r="BJ235" s="59">
        <v>2.008</v>
      </c>
      <c r="BK235" s="55"/>
      <c r="BL235" s="61"/>
      <c r="BM235" s="55"/>
      <c r="BN235" s="55" t="s">
        <v>341</v>
      </c>
      <c r="BO235" s="55" t="s">
        <v>248</v>
      </c>
      <c r="BP235" s="55"/>
      <c r="BQ235" s="55" t="s">
        <v>262</v>
      </c>
      <c r="BS235" s="62"/>
      <c r="BT235" s="62"/>
      <c r="BX235" s="55" t="s">
        <v>248</v>
      </c>
      <c r="CA235" s="55"/>
    </row>
    <row r="236" spans="1:79" ht="14.25" x14ac:dyDescent="0.45">
      <c r="A236" s="55" t="s">
        <v>236</v>
      </c>
      <c r="B236" s="63">
        <v>35151</v>
      </c>
      <c r="D236" s="4" t="s">
        <v>647</v>
      </c>
      <c r="E236" s="1">
        <v>1</v>
      </c>
      <c r="G236" s="55" t="s">
        <v>303</v>
      </c>
      <c r="I236" s="55" t="s">
        <v>984</v>
      </c>
      <c r="J236" s="1"/>
      <c r="L236" s="55" t="s">
        <v>70</v>
      </c>
      <c r="M236" s="55" t="s">
        <v>100</v>
      </c>
      <c r="N236" s="55" t="s">
        <v>76</v>
      </c>
      <c r="P236" s="55">
        <v>40</v>
      </c>
      <c r="AS236" s="55"/>
      <c r="AW236" s="55">
        <v>999</v>
      </c>
      <c r="BC236" s="55">
        <v>20230601</v>
      </c>
      <c r="BD236" s="52" t="str">
        <f t="shared" si="942"/>
        <v>11° 03' 36.65" E</v>
      </c>
      <c r="BE236" s="52" t="str">
        <f t="shared" si="943"/>
        <v>47° 26' 43.76" N</v>
      </c>
      <c r="BF236" s="58">
        <v>11.0601807</v>
      </c>
      <c r="BG236" s="58">
        <v>47.445489299999998</v>
      </c>
      <c r="BH236" s="59">
        <v>3.9</v>
      </c>
      <c r="BI236" s="60">
        <v>1762.61</v>
      </c>
      <c r="BJ236" s="59">
        <v>2.0049999999999999</v>
      </c>
      <c r="BK236" s="55"/>
      <c r="BL236" s="61"/>
      <c r="BM236" s="55"/>
      <c r="BN236" s="55" t="s">
        <v>342</v>
      </c>
      <c r="BO236" s="55" t="s">
        <v>248</v>
      </c>
      <c r="BP236" s="55"/>
      <c r="BQ236" s="55" t="s">
        <v>262</v>
      </c>
      <c r="BS236" s="62"/>
      <c r="BT236" s="62"/>
      <c r="BX236" s="55" t="s">
        <v>248</v>
      </c>
      <c r="CA236" s="55"/>
    </row>
    <row r="237" spans="1:79" ht="14.25" x14ac:dyDescent="0.45">
      <c r="A237" s="55" t="s">
        <v>236</v>
      </c>
      <c r="B237" s="63">
        <v>35152</v>
      </c>
      <c r="D237" s="4" t="s">
        <v>648</v>
      </c>
      <c r="E237" s="1">
        <v>1</v>
      </c>
      <c r="G237" s="55" t="s">
        <v>303</v>
      </c>
      <c r="I237" s="55" t="s">
        <v>984</v>
      </c>
      <c r="J237" s="1"/>
      <c r="L237" s="55" t="s">
        <v>70</v>
      </c>
      <c r="M237" s="55" t="s">
        <v>100</v>
      </c>
      <c r="N237" s="55" t="s">
        <v>76</v>
      </c>
      <c r="P237" s="55">
        <v>20</v>
      </c>
      <c r="AS237" s="55"/>
      <c r="AW237" s="55">
        <v>999</v>
      </c>
      <c r="BC237" s="55">
        <v>20230601</v>
      </c>
      <c r="BD237" s="52" t="str">
        <f t="shared" si="942"/>
        <v>11° 03' 36.71" E</v>
      </c>
      <c r="BE237" s="52" t="str">
        <f t="shared" si="943"/>
        <v>47° 26' 43.79" N</v>
      </c>
      <c r="BF237" s="58">
        <v>11.0601979</v>
      </c>
      <c r="BG237" s="58">
        <v>47.445498600000001</v>
      </c>
      <c r="BH237" s="59">
        <v>3.9</v>
      </c>
      <c r="BI237" s="60">
        <v>1762.78</v>
      </c>
      <c r="BJ237" s="59">
        <v>2.004</v>
      </c>
      <c r="BK237" s="55"/>
      <c r="BL237" s="61"/>
      <c r="BM237" s="55"/>
      <c r="BN237" s="55" t="s">
        <v>343</v>
      </c>
      <c r="BO237" s="55" t="s">
        <v>248</v>
      </c>
      <c r="BP237" s="55"/>
      <c r="BQ237" s="55" t="s">
        <v>262</v>
      </c>
      <c r="BS237" s="62"/>
      <c r="BT237" s="62"/>
      <c r="BX237" s="55" t="s">
        <v>248</v>
      </c>
      <c r="CA237" s="55"/>
    </row>
    <row r="238" spans="1:79" ht="14.25" x14ac:dyDescent="0.45">
      <c r="A238" s="55" t="s">
        <v>236</v>
      </c>
      <c r="B238" s="63">
        <v>35153</v>
      </c>
      <c r="D238" s="4" t="s">
        <v>649</v>
      </c>
      <c r="E238" s="1">
        <v>1</v>
      </c>
      <c r="G238" s="55" t="s">
        <v>303</v>
      </c>
      <c r="I238" s="55" t="s">
        <v>984</v>
      </c>
      <c r="J238" s="1"/>
      <c r="L238" s="55" t="s">
        <v>70</v>
      </c>
      <c r="M238" s="55" t="s">
        <v>100</v>
      </c>
      <c r="N238" s="55" t="s">
        <v>76</v>
      </c>
      <c r="P238" s="55">
        <v>15</v>
      </c>
      <c r="AS238" s="55"/>
      <c r="AW238" s="55">
        <v>999</v>
      </c>
      <c r="BC238" s="55">
        <v>20230601</v>
      </c>
      <c r="BD238" s="52" t="str">
        <f t="shared" si="942"/>
        <v>11° 03' 36.72" E</v>
      </c>
      <c r="BE238" s="52" t="str">
        <f t="shared" si="943"/>
        <v>47° 26' 43.79" N</v>
      </c>
      <c r="BF238" s="58">
        <v>11.0602006</v>
      </c>
      <c r="BG238" s="58">
        <v>47.445497699999997</v>
      </c>
      <c r="BH238" s="59">
        <v>3.9</v>
      </c>
      <c r="BI238" s="60">
        <v>1762.95</v>
      </c>
      <c r="BJ238" s="59">
        <v>2.0089999999999999</v>
      </c>
      <c r="BK238" s="55"/>
      <c r="BL238" s="61"/>
      <c r="BM238" s="55"/>
      <c r="BN238" s="55" t="s">
        <v>343</v>
      </c>
      <c r="BO238" s="55" t="s">
        <v>248</v>
      </c>
      <c r="BP238" s="55"/>
      <c r="BQ238" s="55" t="s">
        <v>262</v>
      </c>
      <c r="BS238" s="62"/>
      <c r="BT238" s="62"/>
      <c r="BX238" s="55" t="s">
        <v>248</v>
      </c>
      <c r="CA238" s="55"/>
    </row>
    <row r="239" spans="1:79" ht="14.25" x14ac:dyDescent="0.45">
      <c r="A239" s="55" t="s">
        <v>236</v>
      </c>
      <c r="B239" s="63">
        <v>35154</v>
      </c>
      <c r="D239" s="4" t="s">
        <v>650</v>
      </c>
      <c r="E239" s="1">
        <v>1</v>
      </c>
      <c r="G239" s="55" t="s">
        <v>303</v>
      </c>
      <c r="I239" s="55" t="s">
        <v>984</v>
      </c>
      <c r="J239" s="1"/>
      <c r="L239" s="55" t="s">
        <v>70</v>
      </c>
      <c r="M239" s="55" t="s">
        <v>100</v>
      </c>
      <c r="N239" s="55" t="s">
        <v>76</v>
      </c>
      <c r="P239" s="55">
        <v>10</v>
      </c>
      <c r="AS239" s="55"/>
      <c r="AW239" s="55">
        <v>999</v>
      </c>
      <c r="BC239" s="55">
        <v>20230601</v>
      </c>
      <c r="BD239" s="52" t="str">
        <f t="shared" si="942"/>
        <v>11° 03' 36.67" E</v>
      </c>
      <c r="BE239" s="52" t="str">
        <f t="shared" si="943"/>
        <v>47° 26' 43.74" N</v>
      </c>
      <c r="BF239" s="58">
        <v>11.060186699999999</v>
      </c>
      <c r="BG239" s="58">
        <v>47.445485499999997</v>
      </c>
      <c r="BH239" s="59">
        <v>3.8969999999999998</v>
      </c>
      <c r="BI239" s="60">
        <v>1762.45</v>
      </c>
      <c r="BJ239" s="59">
        <v>2.0030000000000001</v>
      </c>
      <c r="BK239" s="55"/>
      <c r="BL239" s="61"/>
      <c r="BM239" s="55"/>
      <c r="BN239" s="55" t="s">
        <v>344</v>
      </c>
      <c r="BO239" s="55" t="s">
        <v>248</v>
      </c>
      <c r="BP239" s="55"/>
      <c r="BQ239" s="55" t="s">
        <v>262</v>
      </c>
      <c r="BS239" s="62"/>
      <c r="BT239" s="62"/>
      <c r="BX239" s="55" t="s">
        <v>248</v>
      </c>
      <c r="CA239" s="55"/>
    </row>
    <row r="240" spans="1:79" ht="14.25" x14ac:dyDescent="0.45">
      <c r="A240" s="55" t="s">
        <v>236</v>
      </c>
      <c r="B240" s="63">
        <v>35155</v>
      </c>
      <c r="D240" s="4" t="s">
        <v>651</v>
      </c>
      <c r="E240" s="1">
        <v>1</v>
      </c>
      <c r="G240" s="55" t="s">
        <v>303</v>
      </c>
      <c r="I240" s="55" t="s">
        <v>984</v>
      </c>
      <c r="J240" s="1"/>
      <c r="L240" s="55" t="s">
        <v>70</v>
      </c>
      <c r="M240" s="55" t="s">
        <v>100</v>
      </c>
      <c r="N240" s="55" t="s">
        <v>76</v>
      </c>
      <c r="P240" s="55">
        <v>10</v>
      </c>
      <c r="AS240" s="55"/>
      <c r="AW240" s="55">
        <v>999</v>
      </c>
      <c r="BC240" s="55">
        <v>20230601</v>
      </c>
      <c r="BD240" s="52" t="str">
        <f t="shared" si="942"/>
        <v>11° 03' 36.64" E</v>
      </c>
      <c r="BE240" s="52" t="str">
        <f t="shared" si="943"/>
        <v>47° 26' 43.81" N</v>
      </c>
      <c r="BF240" s="58">
        <v>11.0601778</v>
      </c>
      <c r="BG240" s="58">
        <v>47.445504900000003</v>
      </c>
      <c r="BH240" s="59">
        <v>3.9</v>
      </c>
      <c r="BI240" s="60">
        <v>1763.31</v>
      </c>
      <c r="BJ240" s="59">
        <v>2.0009999999999999</v>
      </c>
      <c r="BK240" s="55"/>
      <c r="BL240" s="61"/>
      <c r="BM240" s="55"/>
      <c r="BN240" s="55" t="s">
        <v>345</v>
      </c>
      <c r="BO240" s="55" t="s">
        <v>248</v>
      </c>
      <c r="BP240" s="55"/>
      <c r="BQ240" s="55" t="s">
        <v>262</v>
      </c>
      <c r="BS240" s="62"/>
      <c r="BT240" s="62"/>
      <c r="BX240" s="55" t="s">
        <v>248</v>
      </c>
      <c r="CA240" s="55"/>
    </row>
    <row r="241" spans="1:79" ht="14.25" x14ac:dyDescent="0.45">
      <c r="A241" s="55" t="s">
        <v>236</v>
      </c>
      <c r="B241" s="63">
        <v>35156</v>
      </c>
      <c r="D241" s="4" t="s">
        <v>652</v>
      </c>
      <c r="E241" s="1">
        <v>1</v>
      </c>
      <c r="G241" s="55" t="s">
        <v>303</v>
      </c>
      <c r="I241" s="55" t="s">
        <v>984</v>
      </c>
      <c r="J241" s="1"/>
      <c r="L241" s="55" t="s">
        <v>70</v>
      </c>
      <c r="M241" s="55" t="s">
        <v>100</v>
      </c>
      <c r="N241" s="55" t="s">
        <v>76</v>
      </c>
      <c r="P241" s="55">
        <v>20</v>
      </c>
      <c r="AS241" s="55"/>
      <c r="AW241" s="55">
        <v>999</v>
      </c>
      <c r="BC241" s="55">
        <v>20230601</v>
      </c>
      <c r="BD241" s="52" t="str">
        <f t="shared" si="942"/>
        <v>11° 03' 36.53" E</v>
      </c>
      <c r="BE241" s="52" t="str">
        <f t="shared" si="943"/>
        <v>47° 26' 43.82" N</v>
      </c>
      <c r="BF241" s="58">
        <v>11.0601486</v>
      </c>
      <c r="BG241" s="58">
        <v>47.445507999999997</v>
      </c>
      <c r="BH241" s="59">
        <v>3.9</v>
      </c>
      <c r="BI241" s="60">
        <v>1762.65</v>
      </c>
      <c r="BJ241" s="59">
        <v>2</v>
      </c>
      <c r="BK241" s="55"/>
      <c r="BL241" s="61"/>
      <c r="BM241" s="55"/>
      <c r="BN241" s="55" t="s">
        <v>346</v>
      </c>
      <c r="BO241" s="55" t="s">
        <v>248</v>
      </c>
      <c r="BP241" s="55"/>
      <c r="BQ241" s="55" t="s">
        <v>262</v>
      </c>
      <c r="BS241" s="62"/>
      <c r="BT241" s="62"/>
      <c r="BX241" s="55" t="s">
        <v>248</v>
      </c>
      <c r="CA241" s="55"/>
    </row>
    <row r="242" spans="1:79" ht="14.25" x14ac:dyDescent="0.45">
      <c r="A242" s="55" t="s">
        <v>236</v>
      </c>
      <c r="B242" s="63">
        <v>35157</v>
      </c>
      <c r="D242" s="4" t="s">
        <v>653</v>
      </c>
      <c r="E242" s="1">
        <v>1</v>
      </c>
      <c r="G242" s="55" t="s">
        <v>303</v>
      </c>
      <c r="I242" s="55" t="s">
        <v>984</v>
      </c>
      <c r="J242" s="1"/>
      <c r="L242" s="55" t="s">
        <v>70</v>
      </c>
      <c r="M242" s="55" t="s">
        <v>100</v>
      </c>
      <c r="N242" s="55" t="s">
        <v>76</v>
      </c>
      <c r="P242" s="55">
        <v>30</v>
      </c>
      <c r="AS242" s="55"/>
      <c r="AW242" s="55">
        <v>999</v>
      </c>
      <c r="BC242" s="55">
        <v>20230601</v>
      </c>
      <c r="BD242" s="52" t="str">
        <f t="shared" si="942"/>
        <v>11° 03' 36.56" E</v>
      </c>
      <c r="BE242" s="52" t="str">
        <f t="shared" si="943"/>
        <v>47° 26' 43.81" N</v>
      </c>
      <c r="BF242" s="58">
        <v>11.060156299999999</v>
      </c>
      <c r="BG242" s="58">
        <v>47.445504100000001</v>
      </c>
      <c r="BH242" s="59">
        <v>4.0129999999999999</v>
      </c>
      <c r="BI242" s="60">
        <v>1762.36</v>
      </c>
      <c r="BJ242" s="59">
        <v>2.0009999999999999</v>
      </c>
      <c r="BK242" s="55"/>
      <c r="BL242" s="61"/>
      <c r="BM242" s="55"/>
      <c r="BN242" s="55" t="s">
        <v>347</v>
      </c>
      <c r="BO242" s="55" t="s">
        <v>248</v>
      </c>
      <c r="BP242" s="55"/>
      <c r="BQ242" s="55" t="s">
        <v>262</v>
      </c>
      <c r="BS242" s="62"/>
      <c r="BT242" s="62"/>
      <c r="BX242" s="55" t="s">
        <v>248</v>
      </c>
      <c r="CA242" s="55"/>
    </row>
    <row r="243" spans="1:79" ht="14.25" x14ac:dyDescent="0.45">
      <c r="A243" s="55" t="s">
        <v>236</v>
      </c>
      <c r="B243" s="63">
        <v>35158</v>
      </c>
      <c r="D243" s="4" t="s">
        <v>654</v>
      </c>
      <c r="E243" s="1">
        <v>1</v>
      </c>
      <c r="G243" s="55" t="s">
        <v>303</v>
      </c>
      <c r="I243" s="55" t="s">
        <v>984</v>
      </c>
      <c r="J243" s="1"/>
      <c r="L243" s="55" t="s">
        <v>70</v>
      </c>
      <c r="M243" s="55" t="s">
        <v>100</v>
      </c>
      <c r="N243" s="55" t="s">
        <v>76</v>
      </c>
      <c r="P243" s="55">
        <v>25</v>
      </c>
      <c r="AS243" s="55"/>
      <c r="AW243" s="55">
        <v>999</v>
      </c>
      <c r="BC243" s="55">
        <v>20230601</v>
      </c>
      <c r="BD243" s="52" t="str">
        <f t="shared" si="942"/>
        <v>11° 03' 36.58" E</v>
      </c>
      <c r="BE243" s="52" t="str">
        <f t="shared" si="943"/>
        <v>47° 26' 43.80" N</v>
      </c>
      <c r="BF243" s="58">
        <v>11.0601612</v>
      </c>
      <c r="BG243" s="58">
        <v>47.445500500000001</v>
      </c>
      <c r="BH243" s="59">
        <v>3.9</v>
      </c>
      <c r="BI243" s="60">
        <v>1762.01</v>
      </c>
      <c r="BJ243" s="59">
        <v>2</v>
      </c>
      <c r="BK243" s="55"/>
      <c r="BL243" s="61"/>
      <c r="BM243" s="55"/>
      <c r="BN243" s="55" t="s">
        <v>277</v>
      </c>
      <c r="BO243" s="55" t="s">
        <v>248</v>
      </c>
      <c r="BP243" s="55"/>
      <c r="BQ243" s="55" t="s">
        <v>262</v>
      </c>
      <c r="BS243" s="62"/>
      <c r="BT243" s="62"/>
      <c r="BX243" s="55" t="s">
        <v>248</v>
      </c>
      <c r="CA243" s="55"/>
    </row>
    <row r="244" spans="1:79" ht="14.25" x14ac:dyDescent="0.45">
      <c r="A244" s="55" t="s">
        <v>236</v>
      </c>
      <c r="B244" s="63">
        <v>35159</v>
      </c>
      <c r="D244" s="4" t="s">
        <v>655</v>
      </c>
      <c r="E244" s="1">
        <v>1</v>
      </c>
      <c r="G244" s="55" t="s">
        <v>303</v>
      </c>
      <c r="I244" s="55" t="s">
        <v>984</v>
      </c>
      <c r="J244" s="1"/>
      <c r="L244" s="55" t="s">
        <v>70</v>
      </c>
      <c r="M244" s="55" t="s">
        <v>100</v>
      </c>
      <c r="N244" s="55" t="s">
        <v>76</v>
      </c>
      <c r="P244" s="55">
        <v>25</v>
      </c>
      <c r="AS244" s="55"/>
      <c r="AW244" s="55">
        <v>999</v>
      </c>
      <c r="BC244" s="55">
        <v>20230601</v>
      </c>
      <c r="BD244" s="52" t="str">
        <f t="shared" si="942"/>
        <v>11° 03' 36.59" E</v>
      </c>
      <c r="BE244" s="52" t="str">
        <f t="shared" si="943"/>
        <v>47° 26' 43.80" N</v>
      </c>
      <c r="BF244" s="58">
        <v>11.0601658</v>
      </c>
      <c r="BG244" s="58">
        <v>47.445500500000001</v>
      </c>
      <c r="BH244" s="59">
        <v>3.9</v>
      </c>
      <c r="BI244" s="60">
        <v>1761.93</v>
      </c>
      <c r="BJ244" s="59">
        <v>2</v>
      </c>
      <c r="BK244" s="55"/>
      <c r="BL244" s="61"/>
      <c r="BM244" s="55"/>
      <c r="BN244" s="55" t="s">
        <v>348</v>
      </c>
      <c r="BO244" s="55" t="s">
        <v>248</v>
      </c>
      <c r="BP244" s="55"/>
      <c r="BQ244" s="55" t="s">
        <v>262</v>
      </c>
      <c r="BS244" s="62"/>
      <c r="BT244" s="62"/>
      <c r="BX244" s="55" t="s">
        <v>248</v>
      </c>
      <c r="CA244" s="55"/>
    </row>
    <row r="245" spans="1:79" ht="14.25" x14ac:dyDescent="0.45">
      <c r="A245" s="55" t="s">
        <v>236</v>
      </c>
      <c r="B245" s="63">
        <v>35160</v>
      </c>
      <c r="D245" s="4" t="s">
        <v>656</v>
      </c>
      <c r="E245" s="1">
        <v>1</v>
      </c>
      <c r="G245" s="55" t="s">
        <v>303</v>
      </c>
      <c r="I245" s="55" t="s">
        <v>984</v>
      </c>
      <c r="J245" s="1"/>
      <c r="L245" s="55" t="s">
        <v>70</v>
      </c>
      <c r="M245" s="55" t="s">
        <v>100</v>
      </c>
      <c r="N245" s="55" t="s">
        <v>76</v>
      </c>
      <c r="P245" s="55">
        <v>30</v>
      </c>
      <c r="AS245" s="55"/>
      <c r="AW245" s="55">
        <v>999</v>
      </c>
      <c r="BC245" s="55">
        <v>20230601</v>
      </c>
      <c r="BD245" s="52" t="str">
        <f t="shared" si="942"/>
        <v>11° 03' 36.60" E</v>
      </c>
      <c r="BE245" s="52" t="str">
        <f t="shared" si="943"/>
        <v>47° 26' 43.79" N</v>
      </c>
      <c r="BF245" s="58">
        <v>11.0601688</v>
      </c>
      <c r="BG245" s="58">
        <v>47.445498299999997</v>
      </c>
      <c r="BH245" s="59">
        <v>3.9</v>
      </c>
      <c r="BI245" s="60">
        <v>1760.43</v>
      </c>
      <c r="BJ245" s="59">
        <v>2</v>
      </c>
      <c r="BK245" s="55"/>
      <c r="BL245" s="61"/>
      <c r="BM245" s="55"/>
      <c r="BN245" s="55" t="s">
        <v>349</v>
      </c>
      <c r="BO245" s="55" t="s">
        <v>248</v>
      </c>
      <c r="BP245" s="55"/>
      <c r="BQ245" s="55" t="s">
        <v>262</v>
      </c>
      <c r="BS245" s="62"/>
      <c r="BT245" s="62"/>
      <c r="BX245" s="55" t="s">
        <v>248</v>
      </c>
      <c r="CA245" s="55"/>
    </row>
    <row r="246" spans="1:79" ht="14.25" x14ac:dyDescent="0.45">
      <c r="A246" s="55" t="s">
        <v>236</v>
      </c>
      <c r="B246" s="63">
        <v>35161</v>
      </c>
      <c r="D246" s="4" t="s">
        <v>657</v>
      </c>
      <c r="E246" s="1">
        <v>1</v>
      </c>
      <c r="G246" s="55" t="s">
        <v>303</v>
      </c>
      <c r="I246" s="55" t="s">
        <v>984</v>
      </c>
      <c r="J246" s="1"/>
      <c r="L246" s="55" t="s">
        <v>70</v>
      </c>
      <c r="M246" s="55" t="s">
        <v>100</v>
      </c>
      <c r="N246" s="55" t="s">
        <v>76</v>
      </c>
      <c r="P246" s="55">
        <v>30</v>
      </c>
      <c r="AS246" s="55"/>
      <c r="AW246" s="55">
        <v>999</v>
      </c>
      <c r="BC246" s="55">
        <v>20230601</v>
      </c>
      <c r="BD246" s="52" t="str">
        <f t="shared" si="942"/>
        <v>11° 03' 36.68" E</v>
      </c>
      <c r="BE246" s="52" t="str">
        <f t="shared" si="943"/>
        <v>47° 26' 43.77" N</v>
      </c>
      <c r="BF246" s="58">
        <v>11.06019</v>
      </c>
      <c r="BG246" s="58">
        <v>47.445493599999999</v>
      </c>
      <c r="BH246" s="59">
        <v>4.4969999999999999</v>
      </c>
      <c r="BI246" s="60">
        <v>1760.91</v>
      </c>
      <c r="BJ246" s="59">
        <v>2</v>
      </c>
      <c r="BK246" s="55"/>
      <c r="BL246" s="61"/>
      <c r="BM246" s="55"/>
      <c r="BN246" s="55" t="s">
        <v>350</v>
      </c>
      <c r="BO246" s="55" t="s">
        <v>248</v>
      </c>
      <c r="BP246" s="55"/>
      <c r="BQ246" s="55" t="s">
        <v>262</v>
      </c>
      <c r="BS246" s="62"/>
      <c r="BT246" s="62"/>
      <c r="BX246" s="55" t="s">
        <v>248</v>
      </c>
      <c r="CA246" s="55"/>
    </row>
    <row r="247" spans="1:79" ht="14.25" x14ac:dyDescent="0.45">
      <c r="A247" s="55" t="s">
        <v>236</v>
      </c>
      <c r="B247" s="63">
        <v>35162</v>
      </c>
      <c r="D247" s="4" t="s">
        <v>658</v>
      </c>
      <c r="E247" s="1">
        <v>1</v>
      </c>
      <c r="G247" s="55" t="s">
        <v>303</v>
      </c>
      <c r="I247" s="55" t="s">
        <v>984</v>
      </c>
      <c r="J247" s="1"/>
      <c r="L247" s="55" t="s">
        <v>70</v>
      </c>
      <c r="M247" s="55" t="s">
        <v>100</v>
      </c>
      <c r="N247" s="55" t="s">
        <v>76</v>
      </c>
      <c r="P247" s="55">
        <v>20</v>
      </c>
      <c r="AS247" s="55"/>
      <c r="AW247" s="55">
        <v>999</v>
      </c>
      <c r="BC247" s="55">
        <v>20230601</v>
      </c>
      <c r="BD247" s="52" t="str">
        <f t="shared" si="942"/>
        <v>11° 03' 36.64" E</v>
      </c>
      <c r="BE247" s="52" t="str">
        <f t="shared" si="943"/>
        <v>47° 26' 43.79" N</v>
      </c>
      <c r="BF247" s="58">
        <v>11.0601798</v>
      </c>
      <c r="BG247" s="58">
        <v>47.445497400000001</v>
      </c>
      <c r="BH247" s="59">
        <v>3.7770000000000001</v>
      </c>
      <c r="BI247" s="60">
        <v>1761.52</v>
      </c>
      <c r="BJ247" s="59">
        <v>2</v>
      </c>
      <c r="BK247" s="55"/>
      <c r="BL247" s="61"/>
      <c r="BM247" s="55"/>
      <c r="BN247" s="55" t="s">
        <v>351</v>
      </c>
      <c r="BO247" s="55" t="s">
        <v>248</v>
      </c>
      <c r="BP247" s="55"/>
      <c r="BQ247" s="55" t="s">
        <v>262</v>
      </c>
      <c r="BS247" s="62"/>
      <c r="BT247" s="62"/>
      <c r="BX247" s="55" t="s">
        <v>248</v>
      </c>
      <c r="CA247" s="55"/>
    </row>
    <row r="248" spans="1:79" ht="14.25" x14ac:dyDescent="0.45">
      <c r="A248" s="55" t="s">
        <v>236</v>
      </c>
      <c r="B248" s="63">
        <v>35163</v>
      </c>
      <c r="D248" s="4" t="s">
        <v>659</v>
      </c>
      <c r="E248" s="1">
        <v>1</v>
      </c>
      <c r="G248" s="55" t="s">
        <v>303</v>
      </c>
      <c r="I248" s="55" t="s">
        <v>984</v>
      </c>
      <c r="J248" s="1"/>
      <c r="L248" s="55" t="s">
        <v>352</v>
      </c>
      <c r="M248" s="55" t="s">
        <v>100</v>
      </c>
      <c r="N248" s="55" t="s">
        <v>76</v>
      </c>
      <c r="P248" s="55">
        <v>20</v>
      </c>
      <c r="AS248" s="55"/>
      <c r="AW248" s="55">
        <v>999</v>
      </c>
      <c r="BC248" s="55">
        <v>20230601</v>
      </c>
      <c r="BD248" s="52" t="str">
        <f t="shared" si="942"/>
        <v>11° 03' 36.52" E</v>
      </c>
      <c r="BE248" s="52" t="str">
        <f t="shared" si="943"/>
        <v>47° 26' 42.76" N</v>
      </c>
      <c r="BF248" s="58">
        <v>11.0601448</v>
      </c>
      <c r="BG248" s="58">
        <v>47.445211899999997</v>
      </c>
      <c r="BH248" s="59">
        <v>4.1890000000000001</v>
      </c>
      <c r="BI248" s="60">
        <v>1767.49</v>
      </c>
      <c r="BJ248" s="59">
        <v>2.0510000000000002</v>
      </c>
      <c r="BK248" s="55"/>
      <c r="BL248" s="61"/>
      <c r="BM248" s="55"/>
      <c r="BN248" s="55" t="s">
        <v>353</v>
      </c>
      <c r="BO248" s="55" t="s">
        <v>248</v>
      </c>
      <c r="BP248" s="55"/>
      <c r="BQ248" s="55" t="s">
        <v>262</v>
      </c>
      <c r="BS248" s="62"/>
      <c r="BT248" s="62"/>
      <c r="BX248" s="55" t="s">
        <v>248</v>
      </c>
      <c r="CA248" s="55"/>
    </row>
    <row r="249" spans="1:79" ht="14.25" x14ac:dyDescent="0.45">
      <c r="A249" s="55" t="s">
        <v>236</v>
      </c>
      <c r="B249" s="63">
        <v>35164</v>
      </c>
      <c r="D249" s="4" t="s">
        <v>660</v>
      </c>
      <c r="E249" s="1">
        <v>1</v>
      </c>
      <c r="G249" s="55" t="s">
        <v>77</v>
      </c>
      <c r="I249" s="55" t="s">
        <v>973</v>
      </c>
      <c r="J249" s="1"/>
      <c r="L249" s="55" t="s">
        <v>352</v>
      </c>
      <c r="M249" s="55" t="s">
        <v>100</v>
      </c>
      <c r="N249" s="55" t="s">
        <v>76</v>
      </c>
      <c r="P249" s="55">
        <v>30</v>
      </c>
      <c r="AS249" s="55"/>
      <c r="AW249" s="55">
        <v>999</v>
      </c>
      <c r="BC249" s="55">
        <v>20230602</v>
      </c>
      <c r="BD249" s="52" t="str">
        <f t="shared" si="942"/>
        <v>11° 03' 42.81" E</v>
      </c>
      <c r="BE249" s="52" t="str">
        <f t="shared" si="943"/>
        <v>47° 26' 31.00" N</v>
      </c>
      <c r="BF249" s="58">
        <v>11.0618929</v>
      </c>
      <c r="BG249" s="58">
        <v>47.4419459</v>
      </c>
      <c r="BH249" s="59">
        <v>3.9</v>
      </c>
      <c r="BI249" s="60">
        <v>1696.82</v>
      </c>
      <c r="BJ249" s="59">
        <v>2.1469999999999998</v>
      </c>
      <c r="BK249" s="55"/>
      <c r="BL249" s="61"/>
      <c r="BM249" s="55"/>
      <c r="BN249" s="55" t="s">
        <v>355</v>
      </c>
      <c r="BO249" s="55" t="s">
        <v>248</v>
      </c>
      <c r="BP249" s="55"/>
      <c r="BQ249" s="55" t="s">
        <v>354</v>
      </c>
      <c r="BS249" s="62"/>
      <c r="BT249" s="62"/>
      <c r="BX249" s="55" t="s">
        <v>248</v>
      </c>
      <c r="CA249" s="55"/>
    </row>
    <row r="250" spans="1:79" ht="14.25" x14ac:dyDescent="0.45">
      <c r="A250" s="55" t="s">
        <v>236</v>
      </c>
      <c r="B250" s="63">
        <v>35165</v>
      </c>
      <c r="D250" s="4" t="s">
        <v>661</v>
      </c>
      <c r="E250" s="1">
        <v>1</v>
      </c>
      <c r="G250" s="55" t="s">
        <v>356</v>
      </c>
      <c r="I250" s="55" t="s">
        <v>973</v>
      </c>
      <c r="J250" s="1"/>
      <c r="L250" s="55" t="s">
        <v>70</v>
      </c>
      <c r="M250" s="55" t="s">
        <v>100</v>
      </c>
      <c r="N250" s="55" t="s">
        <v>76</v>
      </c>
      <c r="P250" s="55">
        <v>25</v>
      </c>
      <c r="AS250" s="55"/>
      <c r="AW250" s="55">
        <v>999</v>
      </c>
      <c r="BC250" s="55">
        <v>20230602</v>
      </c>
      <c r="BD250" s="52" t="str">
        <f t="shared" si="942"/>
        <v>11° 03' 42.78" E</v>
      </c>
      <c r="BE250" s="52" t="str">
        <f t="shared" si="943"/>
        <v>47° 26' 31.04" N</v>
      </c>
      <c r="BF250" s="58">
        <v>11.0618839</v>
      </c>
      <c r="BG250" s="58">
        <v>47.441956699999999</v>
      </c>
      <c r="BH250" s="59">
        <v>3.9</v>
      </c>
      <c r="BI250" s="60">
        <v>1697.56</v>
      </c>
      <c r="BJ250" s="59">
        <v>2</v>
      </c>
      <c r="BK250" s="55"/>
      <c r="BL250" s="61"/>
      <c r="BM250" s="55"/>
      <c r="BN250" s="55" t="s">
        <v>355</v>
      </c>
      <c r="BO250" s="55" t="s">
        <v>248</v>
      </c>
      <c r="BP250" s="55"/>
      <c r="BQ250" s="55" t="s">
        <v>354</v>
      </c>
      <c r="BS250" s="62"/>
      <c r="BT250" s="62"/>
      <c r="BX250" s="55" t="s">
        <v>248</v>
      </c>
      <c r="CA250" s="55"/>
    </row>
    <row r="251" spans="1:79" ht="14.25" x14ac:dyDescent="0.45">
      <c r="A251" s="55" t="s">
        <v>236</v>
      </c>
      <c r="B251" s="63">
        <v>35166</v>
      </c>
      <c r="D251" s="4" t="s">
        <v>662</v>
      </c>
      <c r="E251" s="1">
        <v>1</v>
      </c>
      <c r="G251" s="55" t="s">
        <v>77</v>
      </c>
      <c r="I251" s="55" t="s">
        <v>973</v>
      </c>
      <c r="J251" s="1"/>
      <c r="L251" s="55" t="s">
        <v>70</v>
      </c>
      <c r="M251" s="55" t="s">
        <v>100</v>
      </c>
      <c r="N251" s="55" t="s">
        <v>76</v>
      </c>
      <c r="P251" s="55">
        <v>20</v>
      </c>
      <c r="AS251" s="55"/>
      <c r="AW251" s="55">
        <v>999</v>
      </c>
      <c r="BC251" s="55">
        <v>20230602</v>
      </c>
      <c r="BD251" s="52" t="str">
        <f t="shared" si="942"/>
        <v>11° 03' 42.54" E</v>
      </c>
      <c r="BE251" s="52" t="str">
        <f t="shared" si="943"/>
        <v>47° 26' 31.21" N</v>
      </c>
      <c r="BF251" s="58">
        <v>11.0618184</v>
      </c>
      <c r="BG251" s="58">
        <v>47.442003900000003</v>
      </c>
      <c r="BH251" s="59">
        <v>3.9</v>
      </c>
      <c r="BI251" s="60">
        <v>1699.25</v>
      </c>
      <c r="BJ251" s="59">
        <v>2</v>
      </c>
      <c r="BK251" s="55"/>
      <c r="BL251" s="61"/>
      <c r="BM251" s="55"/>
      <c r="BN251" s="55" t="s">
        <v>357</v>
      </c>
      <c r="BO251" s="55" t="s">
        <v>248</v>
      </c>
      <c r="BP251" s="55"/>
      <c r="BQ251" s="55" t="s">
        <v>354</v>
      </c>
      <c r="BS251" s="62"/>
      <c r="BT251" s="62"/>
      <c r="BX251" s="55" t="s">
        <v>248</v>
      </c>
      <c r="CA251" s="55"/>
    </row>
    <row r="252" spans="1:79" ht="14.25" x14ac:dyDescent="0.45">
      <c r="A252" s="55" t="s">
        <v>236</v>
      </c>
      <c r="B252" s="63">
        <v>35167</v>
      </c>
      <c r="D252" s="4" t="s">
        <v>663</v>
      </c>
      <c r="E252" s="1">
        <v>1</v>
      </c>
      <c r="G252" s="55" t="s">
        <v>77</v>
      </c>
      <c r="I252" s="55" t="s">
        <v>973</v>
      </c>
      <c r="J252" s="1"/>
      <c r="L252" s="55" t="s">
        <v>70</v>
      </c>
      <c r="M252" s="55" t="s">
        <v>100</v>
      </c>
      <c r="N252" s="55" t="s">
        <v>76</v>
      </c>
      <c r="P252" s="55">
        <v>20</v>
      </c>
      <c r="AS252" s="55"/>
      <c r="AW252" s="55">
        <v>999</v>
      </c>
      <c r="BC252" s="55">
        <v>20230602</v>
      </c>
      <c r="BD252" s="52" t="str">
        <f t="shared" si="942"/>
        <v>11° 03' 42.74" E</v>
      </c>
      <c r="BE252" s="52" t="str">
        <f t="shared" si="943"/>
        <v>47° 26' 31.04" N</v>
      </c>
      <c r="BF252" s="58">
        <v>11.0618739</v>
      </c>
      <c r="BG252" s="58">
        <v>47.441958200000002</v>
      </c>
      <c r="BH252" s="59">
        <v>4.2690000000000001</v>
      </c>
      <c r="BI252" s="60">
        <v>1699.7</v>
      </c>
      <c r="BJ252" s="59">
        <v>2.0009999999999999</v>
      </c>
      <c r="BK252" s="55"/>
      <c r="BL252" s="61"/>
      <c r="BM252" s="55"/>
      <c r="BN252" s="55" t="s">
        <v>358</v>
      </c>
      <c r="BO252" s="55" t="s">
        <v>248</v>
      </c>
      <c r="BP252" s="55"/>
      <c r="BQ252" s="55" t="s">
        <v>354</v>
      </c>
      <c r="BS252" s="62"/>
      <c r="BT252" s="62"/>
      <c r="BX252" s="55" t="s">
        <v>248</v>
      </c>
      <c r="CA252" s="55"/>
    </row>
    <row r="253" spans="1:79" ht="14.25" x14ac:dyDescent="0.45">
      <c r="A253" s="55" t="s">
        <v>236</v>
      </c>
      <c r="B253" s="63">
        <v>35168</v>
      </c>
      <c r="D253" s="4" t="s">
        <v>664</v>
      </c>
      <c r="E253" s="1">
        <v>1</v>
      </c>
      <c r="G253" s="55" t="s">
        <v>356</v>
      </c>
      <c r="I253" s="55" t="s">
        <v>973</v>
      </c>
      <c r="J253" s="1"/>
      <c r="L253" s="55" t="s">
        <v>352</v>
      </c>
      <c r="M253" s="55" t="s">
        <v>100</v>
      </c>
      <c r="N253" s="55" t="s">
        <v>76</v>
      </c>
      <c r="P253" s="55">
        <v>10</v>
      </c>
      <c r="AS253" s="55" t="s">
        <v>360</v>
      </c>
      <c r="AW253" s="55">
        <v>999</v>
      </c>
      <c r="BC253" s="55">
        <v>20230602</v>
      </c>
      <c r="BD253" s="52" t="str">
        <f t="shared" si="942"/>
        <v>11° 03' 42.72" E</v>
      </c>
      <c r="BE253" s="52" t="str">
        <f t="shared" si="943"/>
        <v>47° 26' 31.13" N</v>
      </c>
      <c r="BF253" s="58">
        <v>11.0618669</v>
      </c>
      <c r="BG253" s="58">
        <v>47.441982799999998</v>
      </c>
      <c r="BH253" s="59">
        <v>3.9</v>
      </c>
      <c r="BI253" s="60">
        <v>1700.28</v>
      </c>
      <c r="BJ253" s="59">
        <v>2.004</v>
      </c>
      <c r="BK253" s="55"/>
      <c r="BL253" s="61"/>
      <c r="BM253" s="55"/>
      <c r="BN253" s="55" t="s">
        <v>359</v>
      </c>
      <c r="BO253" s="55" t="s">
        <v>248</v>
      </c>
      <c r="BP253" s="55"/>
      <c r="BQ253" s="55" t="s">
        <v>354</v>
      </c>
      <c r="BS253" s="62"/>
      <c r="BT253" s="62"/>
      <c r="BX253" s="55" t="s">
        <v>248</v>
      </c>
      <c r="CA253" s="55" t="s">
        <v>360</v>
      </c>
    </row>
    <row r="254" spans="1:79" ht="14.25" x14ac:dyDescent="0.45">
      <c r="A254" s="55" t="s">
        <v>236</v>
      </c>
      <c r="B254" s="63">
        <v>35169</v>
      </c>
      <c r="D254" s="4" t="s">
        <v>665</v>
      </c>
      <c r="E254" s="1">
        <v>1</v>
      </c>
      <c r="G254" s="55" t="s">
        <v>356</v>
      </c>
      <c r="I254" s="55" t="s">
        <v>973</v>
      </c>
      <c r="J254" s="1"/>
      <c r="L254" s="55" t="s">
        <v>70</v>
      </c>
      <c r="M254" s="55" t="s">
        <v>123</v>
      </c>
      <c r="N254" s="55" t="s">
        <v>76</v>
      </c>
      <c r="P254" s="55">
        <v>10</v>
      </c>
      <c r="AS254" s="55"/>
      <c r="AW254" s="55">
        <v>999</v>
      </c>
      <c r="BC254" s="55">
        <v>20230602</v>
      </c>
      <c r="BD254" s="52" t="str">
        <f t="shared" si="942"/>
        <v>11° 03' 42.68" E</v>
      </c>
      <c r="BE254" s="52" t="str">
        <f t="shared" si="943"/>
        <v>47° 26' 31.10" N</v>
      </c>
      <c r="BF254" s="58">
        <v>11.061856000000001</v>
      </c>
      <c r="BG254" s="58">
        <v>47.441972800000002</v>
      </c>
      <c r="BH254" s="59">
        <v>3.9</v>
      </c>
      <c r="BI254" s="60">
        <v>1699.26</v>
      </c>
      <c r="BJ254" s="59">
        <v>2</v>
      </c>
      <c r="BK254" s="55"/>
      <c r="BL254" s="61"/>
      <c r="BM254" s="55"/>
      <c r="BN254" s="55" t="s">
        <v>361</v>
      </c>
      <c r="BO254" s="55" t="s">
        <v>248</v>
      </c>
      <c r="BP254" s="55"/>
      <c r="BQ254" s="55" t="s">
        <v>354</v>
      </c>
      <c r="BS254" s="62"/>
      <c r="BT254" s="62"/>
      <c r="BX254" s="55" t="s">
        <v>248</v>
      </c>
      <c r="CA254" s="55"/>
    </row>
    <row r="255" spans="1:79" ht="14.25" x14ac:dyDescent="0.45">
      <c r="A255" s="55" t="s">
        <v>236</v>
      </c>
      <c r="B255" s="63">
        <v>35170</v>
      </c>
      <c r="D255" s="4" t="s">
        <v>666</v>
      </c>
      <c r="E255" s="1">
        <v>1</v>
      </c>
      <c r="G255" s="55" t="s">
        <v>77</v>
      </c>
      <c r="I255" s="55" t="s">
        <v>973</v>
      </c>
      <c r="J255" s="1"/>
      <c r="L255" s="55" t="s">
        <v>70</v>
      </c>
      <c r="M255" s="55" t="s">
        <v>100</v>
      </c>
      <c r="N255" s="55" t="s">
        <v>76</v>
      </c>
      <c r="P255" s="55">
        <v>50</v>
      </c>
      <c r="AS255" s="55"/>
      <c r="AW255" s="55">
        <v>999</v>
      </c>
      <c r="BC255" s="55">
        <v>20230602</v>
      </c>
      <c r="BD255" s="52" t="str">
        <f t="shared" si="942"/>
        <v>11° 03' 42.20" E</v>
      </c>
      <c r="BE255" s="52" t="str">
        <f t="shared" si="943"/>
        <v>47° 26' 30.95" N</v>
      </c>
      <c r="BF255" s="58">
        <v>11.0617248</v>
      </c>
      <c r="BG255" s="58">
        <v>47.441932999999999</v>
      </c>
      <c r="BH255" s="59">
        <v>3.7959999999999998</v>
      </c>
      <c r="BI255" s="60">
        <v>1701.56</v>
      </c>
      <c r="BJ255" s="59">
        <v>2.3149999999999999</v>
      </c>
      <c r="BK255" s="55"/>
      <c r="BL255" s="61"/>
      <c r="BM255" s="55"/>
      <c r="BN255" s="55" t="s">
        <v>363</v>
      </c>
      <c r="BO255" s="55" t="s">
        <v>248</v>
      </c>
      <c r="BP255" s="55"/>
      <c r="BQ255" s="55" t="s">
        <v>362</v>
      </c>
      <c r="BS255" s="62"/>
      <c r="BT255" s="62"/>
      <c r="BX255" s="55" t="s">
        <v>248</v>
      </c>
      <c r="CA255" s="55"/>
    </row>
    <row r="256" spans="1:79" ht="14.25" x14ac:dyDescent="0.45">
      <c r="A256" s="55" t="s">
        <v>236</v>
      </c>
      <c r="B256" s="63">
        <v>35171</v>
      </c>
      <c r="D256" s="4" t="s">
        <v>667</v>
      </c>
      <c r="E256" s="1">
        <v>1</v>
      </c>
      <c r="G256" s="55" t="s">
        <v>77</v>
      </c>
      <c r="I256" s="55" t="s">
        <v>973</v>
      </c>
      <c r="J256" s="1"/>
      <c r="L256" s="55" t="s">
        <v>70</v>
      </c>
      <c r="M256" s="55" t="s">
        <v>100</v>
      </c>
      <c r="N256" s="55" t="s">
        <v>76</v>
      </c>
      <c r="P256" s="55">
        <v>60</v>
      </c>
      <c r="AS256" s="55"/>
      <c r="AW256" s="55">
        <v>999</v>
      </c>
      <c r="BC256" s="55">
        <v>20230602</v>
      </c>
      <c r="BD256" s="52" t="str">
        <f t="shared" si="942"/>
        <v>11° 03' 42.26" E</v>
      </c>
      <c r="BE256" s="52" t="str">
        <f t="shared" si="943"/>
        <v>47° 26' 31.05" N</v>
      </c>
      <c r="BF256" s="58">
        <v>11.061740199999999</v>
      </c>
      <c r="BG256" s="58">
        <v>47.441958800000002</v>
      </c>
      <c r="BH256" s="59">
        <v>4.45</v>
      </c>
      <c r="BI256" s="60">
        <v>1701.96</v>
      </c>
      <c r="BJ256" s="59">
        <v>2.3559999999999999</v>
      </c>
      <c r="BK256" s="55"/>
      <c r="BL256" s="61"/>
      <c r="BM256" s="55"/>
      <c r="BN256" s="55" t="s">
        <v>364</v>
      </c>
      <c r="BO256" s="55" t="s">
        <v>248</v>
      </c>
      <c r="BP256" s="55"/>
      <c r="BQ256" s="55" t="s">
        <v>354</v>
      </c>
      <c r="BS256" s="62"/>
      <c r="BT256" s="62"/>
      <c r="BX256" s="55" t="s">
        <v>248</v>
      </c>
      <c r="CA256" s="55"/>
    </row>
    <row r="257" spans="1:79" ht="14.25" x14ac:dyDescent="0.45">
      <c r="A257" s="55" t="s">
        <v>236</v>
      </c>
      <c r="B257" s="63">
        <v>35172</v>
      </c>
      <c r="D257" s="4" t="s">
        <v>668</v>
      </c>
      <c r="E257" s="1">
        <v>1</v>
      </c>
      <c r="G257" s="55" t="s">
        <v>77</v>
      </c>
      <c r="I257" s="55" t="s">
        <v>974</v>
      </c>
      <c r="J257" s="1"/>
      <c r="L257" s="55" t="s">
        <v>75</v>
      </c>
      <c r="M257" s="55" t="s">
        <v>266</v>
      </c>
      <c r="N257" s="55" t="s">
        <v>76</v>
      </c>
      <c r="P257" s="55">
        <v>0</v>
      </c>
      <c r="AS257" s="55" t="s">
        <v>367</v>
      </c>
      <c r="AW257" s="55">
        <v>1000</v>
      </c>
      <c r="BC257" s="55">
        <v>20230602</v>
      </c>
      <c r="BD257" s="52" t="str">
        <f t="shared" si="942"/>
        <v>11° 03' 34.67" E</v>
      </c>
      <c r="BE257" s="52" t="str">
        <f t="shared" si="943"/>
        <v>47° 26' 19.39" N</v>
      </c>
      <c r="BF257" s="58">
        <v>11.0596312</v>
      </c>
      <c r="BG257" s="58">
        <v>47.438720799999999</v>
      </c>
      <c r="BH257" s="59">
        <v>3.91</v>
      </c>
      <c r="BI257" s="60">
        <v>1776.03</v>
      </c>
      <c r="BJ257" s="59">
        <v>2.7770000000000001</v>
      </c>
      <c r="BK257" s="55"/>
      <c r="BL257" s="61"/>
      <c r="BM257" s="55"/>
      <c r="BN257" s="55" t="s">
        <v>366</v>
      </c>
      <c r="BO257" s="55" t="s">
        <v>248</v>
      </c>
      <c r="BP257" s="55"/>
      <c r="BQ257" s="55" t="s">
        <v>365</v>
      </c>
      <c r="BS257" s="62"/>
      <c r="BT257" s="62"/>
      <c r="BX257" s="55" t="s">
        <v>248</v>
      </c>
      <c r="CA257" s="55" t="s">
        <v>367</v>
      </c>
    </row>
    <row r="258" spans="1:79" ht="14.25" x14ac:dyDescent="0.45">
      <c r="A258" s="55" t="s">
        <v>236</v>
      </c>
      <c r="B258" s="63">
        <v>35173</v>
      </c>
      <c r="D258" s="4" t="s">
        <v>669</v>
      </c>
      <c r="E258" s="1">
        <v>1</v>
      </c>
      <c r="G258" s="55" t="s">
        <v>77</v>
      </c>
      <c r="I258" s="55" t="s">
        <v>974</v>
      </c>
      <c r="J258" s="1"/>
      <c r="L258" s="55" t="s">
        <v>70</v>
      </c>
      <c r="M258" s="55" t="s">
        <v>86</v>
      </c>
      <c r="N258" s="55" t="s">
        <v>76</v>
      </c>
      <c r="P258" s="55">
        <v>20</v>
      </c>
      <c r="AS258" s="55"/>
      <c r="AW258" s="55">
        <v>1000</v>
      </c>
      <c r="BC258" s="55">
        <v>20230602</v>
      </c>
      <c r="BD258" s="52" t="str">
        <f t="shared" si="942"/>
        <v>11° 03' 34.63" E</v>
      </c>
      <c r="BE258" s="52" t="str">
        <f t="shared" si="943"/>
        <v>47° 26' 19.27" N</v>
      </c>
      <c r="BF258" s="58">
        <v>11.0596207</v>
      </c>
      <c r="BG258" s="58">
        <v>47.438686199999999</v>
      </c>
      <c r="BH258" s="59">
        <v>3.9</v>
      </c>
      <c r="BI258" s="60">
        <v>1772.67</v>
      </c>
      <c r="BJ258" s="59">
        <v>2.0569999999999999</v>
      </c>
      <c r="BK258" s="55"/>
      <c r="BL258" s="61"/>
      <c r="BM258" s="55"/>
      <c r="BN258" s="55" t="s">
        <v>368</v>
      </c>
      <c r="BO258" s="55" t="s">
        <v>248</v>
      </c>
      <c r="BP258" s="55"/>
      <c r="BQ258" s="55" t="s">
        <v>365</v>
      </c>
      <c r="BS258" s="62"/>
      <c r="BT258" s="62"/>
      <c r="BX258" s="55" t="s">
        <v>248</v>
      </c>
      <c r="CA258" s="55"/>
    </row>
    <row r="259" spans="1:79" ht="14.25" x14ac:dyDescent="0.45">
      <c r="A259" s="55" t="s">
        <v>236</v>
      </c>
      <c r="B259" s="63">
        <v>35174</v>
      </c>
      <c r="D259" s="4" t="s">
        <v>670</v>
      </c>
      <c r="E259" s="1">
        <v>1</v>
      </c>
      <c r="G259" s="55" t="s">
        <v>77</v>
      </c>
      <c r="I259" s="55" t="s">
        <v>974</v>
      </c>
      <c r="J259" s="1"/>
      <c r="L259" s="55" t="s">
        <v>70</v>
      </c>
      <c r="M259" s="55" t="s">
        <v>86</v>
      </c>
      <c r="N259" s="55" t="s">
        <v>76</v>
      </c>
      <c r="P259" s="55">
        <v>20</v>
      </c>
      <c r="AS259" s="55"/>
      <c r="AW259" s="55">
        <v>1000</v>
      </c>
      <c r="BC259" s="55">
        <v>20230602</v>
      </c>
      <c r="BD259" s="52" t="str">
        <f t="shared" si="942"/>
        <v>11° 03' 34.63" E</v>
      </c>
      <c r="BE259" s="52" t="str">
        <f t="shared" si="943"/>
        <v>47° 26' 19.28" N</v>
      </c>
      <c r="BF259" s="58">
        <v>11.0596213</v>
      </c>
      <c r="BG259" s="58">
        <v>47.438689799999999</v>
      </c>
      <c r="BH259" s="59">
        <v>3.9</v>
      </c>
      <c r="BI259" s="60">
        <v>1772.33</v>
      </c>
      <c r="BJ259" s="59">
        <v>2.109</v>
      </c>
      <c r="BK259" s="55"/>
      <c r="BL259" s="61"/>
      <c r="BM259" s="55"/>
      <c r="BN259" s="55" t="s">
        <v>368</v>
      </c>
      <c r="BO259" s="55" t="s">
        <v>248</v>
      </c>
      <c r="BP259" s="55"/>
      <c r="BQ259" s="55" t="s">
        <v>365</v>
      </c>
      <c r="BS259" s="62"/>
      <c r="BT259" s="62"/>
      <c r="BX259" s="55" t="s">
        <v>248</v>
      </c>
      <c r="CA259" s="55"/>
    </row>
    <row r="260" spans="1:79" ht="14.25" x14ac:dyDescent="0.45">
      <c r="A260" s="55" t="s">
        <v>236</v>
      </c>
      <c r="B260" s="63">
        <v>35175</v>
      </c>
      <c r="D260" s="4" t="s">
        <v>671</v>
      </c>
      <c r="E260" s="1">
        <v>1</v>
      </c>
      <c r="G260" s="55" t="s">
        <v>77</v>
      </c>
      <c r="I260" s="55" t="s">
        <v>974</v>
      </c>
      <c r="J260" s="1"/>
      <c r="L260" s="55" t="s">
        <v>70</v>
      </c>
      <c r="M260" s="55" t="s">
        <v>86</v>
      </c>
      <c r="N260" s="55" t="s">
        <v>76</v>
      </c>
      <c r="P260" s="55">
        <v>10</v>
      </c>
      <c r="AS260" s="55"/>
      <c r="AW260" s="55">
        <v>1000</v>
      </c>
      <c r="BC260" s="55">
        <v>20230602</v>
      </c>
      <c r="BD260" s="52" t="str">
        <f t="shared" si="942"/>
        <v>11° 03' 34.61" E</v>
      </c>
      <c r="BE260" s="52" t="str">
        <f t="shared" si="943"/>
        <v>47° 26' 19.29" N</v>
      </c>
      <c r="BF260" s="58">
        <v>11.059616500000001</v>
      </c>
      <c r="BG260" s="58">
        <v>47.438692899999999</v>
      </c>
      <c r="BH260" s="59">
        <v>3.9</v>
      </c>
      <c r="BI260" s="60">
        <v>1772.34</v>
      </c>
      <c r="BJ260" s="59">
        <v>2.081</v>
      </c>
      <c r="BK260" s="55"/>
      <c r="BL260" s="61"/>
      <c r="BM260" s="55"/>
      <c r="BN260" s="55" t="s">
        <v>368</v>
      </c>
      <c r="BO260" s="55" t="s">
        <v>248</v>
      </c>
      <c r="BP260" s="55"/>
      <c r="BQ260" s="55" t="s">
        <v>365</v>
      </c>
      <c r="BS260" s="62"/>
      <c r="BT260" s="62"/>
      <c r="BX260" s="55" t="s">
        <v>248</v>
      </c>
      <c r="CA260" s="55"/>
    </row>
    <row r="261" spans="1:79" ht="14.25" x14ac:dyDescent="0.45">
      <c r="A261" s="55" t="s">
        <v>236</v>
      </c>
      <c r="B261" s="63">
        <v>35176</v>
      </c>
      <c r="D261" s="4" t="s">
        <v>672</v>
      </c>
      <c r="E261" s="1">
        <v>1</v>
      </c>
      <c r="G261" s="55" t="s">
        <v>77</v>
      </c>
      <c r="I261" s="55" t="s">
        <v>974</v>
      </c>
      <c r="J261" s="1"/>
      <c r="L261" s="55" t="s">
        <v>64</v>
      </c>
      <c r="M261" s="55" t="s">
        <v>65</v>
      </c>
      <c r="N261" s="55" t="s">
        <v>63</v>
      </c>
      <c r="P261" s="55">
        <v>0</v>
      </c>
      <c r="AS261" s="55"/>
      <c r="AW261" s="55">
        <v>1000</v>
      </c>
      <c r="BC261" s="55">
        <v>20230602</v>
      </c>
      <c r="BD261" s="52" t="str">
        <f t="shared" si="942"/>
        <v>11° 03' 34.64" E</v>
      </c>
      <c r="BE261" s="52" t="str">
        <f t="shared" si="943"/>
        <v>47° 26' 19.29" N</v>
      </c>
      <c r="BF261" s="58">
        <v>11.059624299999999</v>
      </c>
      <c r="BG261" s="58">
        <v>47.438693899999997</v>
      </c>
      <c r="BH261" s="59">
        <v>3.899</v>
      </c>
      <c r="BI261" s="60">
        <v>1772.47</v>
      </c>
      <c r="BJ261" s="59">
        <v>2.0459999999999998</v>
      </c>
      <c r="BK261" s="55"/>
      <c r="BL261" s="61"/>
      <c r="BM261" s="55"/>
      <c r="BN261" s="55" t="s">
        <v>369</v>
      </c>
      <c r="BO261" s="55" t="s">
        <v>248</v>
      </c>
      <c r="BP261" s="55"/>
      <c r="BQ261" s="55" t="s">
        <v>365</v>
      </c>
      <c r="BS261" s="62"/>
      <c r="BT261" s="62"/>
      <c r="BX261" s="55" t="s">
        <v>248</v>
      </c>
      <c r="CA261" s="55"/>
    </row>
    <row r="262" spans="1:79" ht="14.25" x14ac:dyDescent="0.45">
      <c r="A262" s="55" t="s">
        <v>236</v>
      </c>
      <c r="B262" s="63">
        <v>35177</v>
      </c>
      <c r="D262" s="4" t="s">
        <v>673</v>
      </c>
      <c r="E262" s="1">
        <v>1</v>
      </c>
      <c r="G262" s="55" t="s">
        <v>77</v>
      </c>
      <c r="I262" s="55" t="s">
        <v>974</v>
      </c>
      <c r="J262" s="1"/>
      <c r="L262" s="55" t="s">
        <v>64</v>
      </c>
      <c r="M262" s="55" t="s">
        <v>65</v>
      </c>
      <c r="N262" s="55" t="s">
        <v>63</v>
      </c>
      <c r="P262" s="55">
        <v>0</v>
      </c>
      <c r="AS262" s="55"/>
      <c r="AW262" s="55">
        <v>1000</v>
      </c>
      <c r="BC262" s="55">
        <v>20230602</v>
      </c>
      <c r="BD262" s="52" t="str">
        <f t="shared" si="942"/>
        <v>11° 03' 34.64" E</v>
      </c>
      <c r="BE262" s="52" t="str">
        <f t="shared" si="943"/>
        <v>47° 26' 19.33" N</v>
      </c>
      <c r="BF262" s="58">
        <v>11.0596234</v>
      </c>
      <c r="BG262" s="58">
        <v>47.438704600000001</v>
      </c>
      <c r="BH262" s="59">
        <v>3.9</v>
      </c>
      <c r="BI262" s="60">
        <v>1772.8</v>
      </c>
      <c r="BJ262" s="59">
        <v>2.0339999999999998</v>
      </c>
      <c r="BK262" s="55"/>
      <c r="BL262" s="61"/>
      <c r="BM262" s="55"/>
      <c r="BN262" s="55" t="s">
        <v>370</v>
      </c>
      <c r="BO262" s="55" t="s">
        <v>248</v>
      </c>
      <c r="BP262" s="55"/>
      <c r="BQ262" s="55" t="s">
        <v>365</v>
      </c>
      <c r="BS262" s="62"/>
      <c r="BT262" s="62"/>
      <c r="BX262" s="55" t="s">
        <v>248</v>
      </c>
      <c r="CA262" s="55"/>
    </row>
    <row r="263" spans="1:79" ht="14.25" x14ac:dyDescent="0.45">
      <c r="A263" s="55" t="s">
        <v>236</v>
      </c>
      <c r="B263" s="63">
        <v>35178</v>
      </c>
      <c r="D263" s="4" t="s">
        <v>674</v>
      </c>
      <c r="E263" s="1">
        <v>1</v>
      </c>
      <c r="G263" s="55" t="s">
        <v>77</v>
      </c>
      <c r="I263" s="55" t="s">
        <v>974</v>
      </c>
      <c r="J263" s="1"/>
      <c r="L263" s="55" t="s">
        <v>64</v>
      </c>
      <c r="M263" s="55" t="s">
        <v>65</v>
      </c>
      <c r="N263" s="55" t="s">
        <v>63</v>
      </c>
      <c r="P263" s="55">
        <v>0</v>
      </c>
      <c r="AS263" s="55"/>
      <c r="AW263" s="55">
        <v>1000</v>
      </c>
      <c r="BC263" s="55">
        <v>20230602</v>
      </c>
      <c r="BD263" s="52" t="str">
        <f t="shared" si="942"/>
        <v>11° 03' 34.60" E</v>
      </c>
      <c r="BE263" s="52" t="str">
        <f t="shared" si="943"/>
        <v>47° 26' 19.23" N</v>
      </c>
      <c r="BF263" s="58">
        <v>11.0596119</v>
      </c>
      <c r="BG263" s="58">
        <v>47.438675799999999</v>
      </c>
      <c r="BH263" s="59">
        <v>3.9</v>
      </c>
      <c r="BI263" s="60">
        <v>1771.87</v>
      </c>
      <c r="BJ263" s="59">
        <v>2.0350000000000001</v>
      </c>
      <c r="BK263" s="55"/>
      <c r="BL263" s="61"/>
      <c r="BM263" s="55"/>
      <c r="BN263" s="55" t="s">
        <v>371</v>
      </c>
      <c r="BO263" s="55" t="s">
        <v>248</v>
      </c>
      <c r="BP263" s="55"/>
      <c r="BQ263" s="55" t="s">
        <v>365</v>
      </c>
      <c r="BS263" s="62"/>
      <c r="BT263" s="62"/>
      <c r="BX263" s="55" t="s">
        <v>248</v>
      </c>
      <c r="CA263" s="55"/>
    </row>
    <row r="264" spans="1:79" ht="14.25" x14ac:dyDescent="0.45">
      <c r="A264" s="55" t="s">
        <v>236</v>
      </c>
      <c r="B264" s="63">
        <v>35179</v>
      </c>
      <c r="D264" s="4" t="s">
        <v>675</v>
      </c>
      <c r="E264" s="1">
        <v>1</v>
      </c>
      <c r="G264" s="55" t="s">
        <v>77</v>
      </c>
      <c r="I264" s="55" t="s">
        <v>974</v>
      </c>
      <c r="J264" s="1"/>
      <c r="L264" s="55" t="s">
        <v>64</v>
      </c>
      <c r="M264" s="55" t="s">
        <v>65</v>
      </c>
      <c r="N264" s="55" t="s">
        <v>63</v>
      </c>
      <c r="P264" s="55">
        <v>0</v>
      </c>
      <c r="AS264" s="55"/>
      <c r="AW264" s="55">
        <v>1000</v>
      </c>
      <c r="BC264" s="55">
        <v>20230602</v>
      </c>
      <c r="BD264" s="52" t="str">
        <f t="shared" si="942"/>
        <v>11° 03' 34.52" E</v>
      </c>
      <c r="BE264" s="52" t="str">
        <f t="shared" si="943"/>
        <v>47° 26' 19.32" N</v>
      </c>
      <c r="BF264" s="58">
        <v>11.0595909</v>
      </c>
      <c r="BG264" s="58">
        <v>47.438700500000003</v>
      </c>
      <c r="BH264" s="59">
        <v>3.9</v>
      </c>
      <c r="BI264" s="60">
        <v>1771.99</v>
      </c>
      <c r="BJ264" s="59">
        <v>2.0680000000000001</v>
      </c>
      <c r="BK264" s="55"/>
      <c r="BL264" s="61"/>
      <c r="BM264" s="55"/>
      <c r="BN264" s="55" t="s">
        <v>372</v>
      </c>
      <c r="BO264" s="55" t="s">
        <v>248</v>
      </c>
      <c r="BP264" s="55"/>
      <c r="BQ264" s="55" t="s">
        <v>365</v>
      </c>
      <c r="BS264" s="62"/>
      <c r="BT264" s="62"/>
      <c r="BX264" s="55" t="s">
        <v>248</v>
      </c>
      <c r="CA264" s="55"/>
    </row>
    <row r="265" spans="1:79" ht="14.25" x14ac:dyDescent="0.45">
      <c r="A265" s="55" t="s">
        <v>236</v>
      </c>
      <c r="B265" s="63">
        <v>35180</v>
      </c>
      <c r="D265" s="4" t="s">
        <v>676</v>
      </c>
      <c r="E265" s="1">
        <v>1</v>
      </c>
      <c r="G265" s="55" t="s">
        <v>77</v>
      </c>
      <c r="I265" s="55" t="s">
        <v>974</v>
      </c>
      <c r="J265" s="1"/>
      <c r="L265" s="55" t="s">
        <v>64</v>
      </c>
      <c r="M265" s="55" t="s">
        <v>65</v>
      </c>
      <c r="N265" s="55" t="s">
        <v>63</v>
      </c>
      <c r="P265" s="55">
        <v>0</v>
      </c>
      <c r="AS265" s="55"/>
      <c r="AW265" s="55">
        <v>1000</v>
      </c>
      <c r="BC265" s="55">
        <v>20230602</v>
      </c>
      <c r="BD265" s="52" t="str">
        <f t="shared" si="942"/>
        <v>11° 03' 34.49" E</v>
      </c>
      <c r="BE265" s="52" t="str">
        <f t="shared" si="943"/>
        <v>47° 26' 19.34" N</v>
      </c>
      <c r="BF265" s="58">
        <v>11.059582300000001</v>
      </c>
      <c r="BG265" s="58">
        <v>47.438707899999997</v>
      </c>
      <c r="BH265" s="59">
        <v>6.7050000000000001</v>
      </c>
      <c r="BI265" s="60">
        <v>1771.51</v>
      </c>
      <c r="BJ265" s="59">
        <v>2.2599999999999998</v>
      </c>
      <c r="BK265" s="55"/>
      <c r="BL265" s="61"/>
      <c r="BM265" s="55"/>
      <c r="BN265" s="55" t="s">
        <v>373</v>
      </c>
      <c r="BO265" s="55" t="s">
        <v>248</v>
      </c>
      <c r="BP265" s="55"/>
      <c r="BQ265" s="55" t="s">
        <v>365</v>
      </c>
      <c r="BS265" s="62"/>
      <c r="BT265" s="62"/>
      <c r="BX265" s="55" t="s">
        <v>248</v>
      </c>
      <c r="CA265" s="55"/>
    </row>
    <row r="266" spans="1:79" ht="14.25" x14ac:dyDescent="0.45">
      <c r="A266" s="55" t="s">
        <v>236</v>
      </c>
      <c r="B266" s="63">
        <v>35181</v>
      </c>
      <c r="D266" s="4" t="s">
        <v>677</v>
      </c>
      <c r="E266" s="1">
        <v>1</v>
      </c>
      <c r="G266" s="55" t="s">
        <v>77</v>
      </c>
      <c r="I266" s="55" t="s">
        <v>974</v>
      </c>
      <c r="J266" s="1"/>
      <c r="L266" s="55" t="s">
        <v>64</v>
      </c>
      <c r="M266" s="55" t="s">
        <v>65</v>
      </c>
      <c r="N266" s="55" t="s">
        <v>63</v>
      </c>
      <c r="P266" s="55">
        <v>0</v>
      </c>
      <c r="AS266" s="55"/>
      <c r="AW266" s="55">
        <v>1000</v>
      </c>
      <c r="BC266" s="55">
        <v>20230602</v>
      </c>
      <c r="BD266" s="52" t="str">
        <f t="shared" si="942"/>
        <v>11° 03' 34.59" E</v>
      </c>
      <c r="BE266" s="52" t="str">
        <f t="shared" si="943"/>
        <v>47° 26' 19.33" N</v>
      </c>
      <c r="BF266" s="58">
        <v>11.059609699999999</v>
      </c>
      <c r="BG266" s="58">
        <v>47.4387039</v>
      </c>
      <c r="BH266" s="59">
        <v>3.9</v>
      </c>
      <c r="BI266" s="60">
        <v>1771.83</v>
      </c>
      <c r="BJ266" s="59">
        <v>2.17</v>
      </c>
      <c r="BK266" s="55"/>
      <c r="BL266" s="61"/>
      <c r="BM266" s="55"/>
      <c r="BN266" s="55" t="s">
        <v>374</v>
      </c>
      <c r="BO266" s="55" t="s">
        <v>248</v>
      </c>
      <c r="BP266" s="55"/>
      <c r="BQ266" s="55" t="s">
        <v>365</v>
      </c>
      <c r="BS266" s="62"/>
      <c r="BT266" s="62"/>
      <c r="BX266" s="55" t="s">
        <v>248</v>
      </c>
      <c r="CA266" s="55"/>
    </row>
    <row r="267" spans="1:79" ht="14.25" x14ac:dyDescent="0.45">
      <c r="A267" s="55" t="s">
        <v>236</v>
      </c>
      <c r="B267" s="63">
        <v>35182</v>
      </c>
      <c r="D267" s="4" t="s">
        <v>678</v>
      </c>
      <c r="E267" s="1">
        <v>1</v>
      </c>
      <c r="G267" s="55" t="s">
        <v>77</v>
      </c>
      <c r="I267" s="55" t="s">
        <v>974</v>
      </c>
      <c r="J267" s="1"/>
      <c r="L267" s="55" t="s">
        <v>64</v>
      </c>
      <c r="M267" s="55" t="s">
        <v>65</v>
      </c>
      <c r="N267" s="55" t="s">
        <v>63</v>
      </c>
      <c r="P267" s="55">
        <v>0</v>
      </c>
      <c r="AS267" s="55"/>
      <c r="AW267" s="55">
        <v>1000</v>
      </c>
      <c r="BC267" s="55">
        <v>20230602</v>
      </c>
      <c r="BD267" s="52" t="str">
        <f t="shared" si="942"/>
        <v>11° 03' 34.63" E</v>
      </c>
      <c r="BE267" s="52" t="str">
        <f t="shared" si="943"/>
        <v>47° 26' 19.31" N</v>
      </c>
      <c r="BF267" s="58">
        <v>11.0596201</v>
      </c>
      <c r="BG267" s="58">
        <v>47.438699399999997</v>
      </c>
      <c r="BH267" s="59">
        <v>3.9</v>
      </c>
      <c r="BI267" s="60">
        <v>1771.66</v>
      </c>
      <c r="BJ267" s="59">
        <v>2.1469999999999998</v>
      </c>
      <c r="BK267" s="55"/>
      <c r="BL267" s="61"/>
      <c r="BM267" s="55"/>
      <c r="BN267" s="55" t="s">
        <v>375</v>
      </c>
      <c r="BO267" s="55" t="s">
        <v>248</v>
      </c>
      <c r="BP267" s="55"/>
      <c r="BQ267" s="55" t="s">
        <v>365</v>
      </c>
      <c r="BS267" s="62"/>
      <c r="BT267" s="62"/>
      <c r="BX267" s="55" t="s">
        <v>248</v>
      </c>
      <c r="CA267" s="55"/>
    </row>
    <row r="268" spans="1:79" ht="14.25" x14ac:dyDescent="0.45">
      <c r="A268" s="55" t="s">
        <v>236</v>
      </c>
      <c r="B268" s="63">
        <v>35183</v>
      </c>
      <c r="D268" s="4" t="s">
        <v>679</v>
      </c>
      <c r="E268" s="1">
        <v>1</v>
      </c>
      <c r="G268" s="55" t="s">
        <v>77</v>
      </c>
      <c r="I268" s="55" t="s">
        <v>974</v>
      </c>
      <c r="J268" s="1"/>
      <c r="L268" s="55" t="s">
        <v>70</v>
      </c>
      <c r="M268" s="55" t="s">
        <v>86</v>
      </c>
      <c r="N268" s="55" t="s">
        <v>76</v>
      </c>
      <c r="P268" s="55">
        <v>5</v>
      </c>
      <c r="AS268" s="55"/>
      <c r="AW268" s="55">
        <v>1000</v>
      </c>
      <c r="BC268" s="55">
        <v>20230602</v>
      </c>
      <c r="BD268" s="52" t="str">
        <f t="shared" si="942"/>
        <v>11° 03' 34.61" E</v>
      </c>
      <c r="BE268" s="52" t="str">
        <f t="shared" si="943"/>
        <v>47° 26' 19.30" N</v>
      </c>
      <c r="BF268" s="58">
        <v>11.0596154</v>
      </c>
      <c r="BG268" s="58">
        <v>47.438696899999997</v>
      </c>
      <c r="BH268" s="59">
        <v>3.9</v>
      </c>
      <c r="BI268" s="60">
        <v>1771.26</v>
      </c>
      <c r="BJ268" s="59">
        <v>2.355</v>
      </c>
      <c r="BK268" s="55"/>
      <c r="BL268" s="61"/>
      <c r="BM268" s="55"/>
      <c r="BN268" s="55" t="s">
        <v>376</v>
      </c>
      <c r="BO268" s="55" t="s">
        <v>248</v>
      </c>
      <c r="BP268" s="55"/>
      <c r="BQ268" s="55" t="s">
        <v>365</v>
      </c>
      <c r="BS268" s="62"/>
      <c r="BT268" s="62"/>
      <c r="BX268" s="55" t="s">
        <v>248</v>
      </c>
      <c r="CA268" s="55"/>
    </row>
    <row r="269" spans="1:79" ht="14.25" x14ac:dyDescent="0.45">
      <c r="A269" s="55" t="s">
        <v>236</v>
      </c>
      <c r="B269" s="63">
        <v>35184</v>
      </c>
      <c r="D269" s="4" t="s">
        <v>680</v>
      </c>
      <c r="E269" s="1">
        <v>1</v>
      </c>
      <c r="G269" s="55" t="s">
        <v>77</v>
      </c>
      <c r="I269" s="55" t="s">
        <v>974</v>
      </c>
      <c r="J269" s="1"/>
      <c r="L269" s="55" t="s">
        <v>64</v>
      </c>
      <c r="M269" s="55" t="s">
        <v>65</v>
      </c>
      <c r="N269" s="55" t="s">
        <v>63</v>
      </c>
      <c r="P269" s="55">
        <v>5</v>
      </c>
      <c r="AS269" s="55"/>
      <c r="AW269" s="55">
        <v>1000</v>
      </c>
      <c r="BC269" s="55">
        <v>20230602</v>
      </c>
      <c r="BD269" s="52" t="str">
        <f t="shared" si="942"/>
        <v>11° 03' 34.64" E</v>
      </c>
      <c r="BE269" s="52" t="str">
        <f t="shared" si="943"/>
        <v>47° 26' 19.24" N</v>
      </c>
      <c r="BF269" s="58">
        <v>11.059624899999999</v>
      </c>
      <c r="BG269" s="58">
        <v>47.438680499999997</v>
      </c>
      <c r="BH269" s="59">
        <v>3.9</v>
      </c>
      <c r="BI269" s="60">
        <v>1771.73</v>
      </c>
      <c r="BJ269" s="59">
        <v>2.2719999999999998</v>
      </c>
      <c r="BK269" s="55"/>
      <c r="BL269" s="61"/>
      <c r="BM269" s="55"/>
      <c r="BN269" s="55" t="s">
        <v>377</v>
      </c>
      <c r="BO269" s="55" t="s">
        <v>248</v>
      </c>
      <c r="BP269" s="55"/>
      <c r="BQ269" s="55" t="s">
        <v>365</v>
      </c>
      <c r="BS269" s="62"/>
      <c r="BT269" s="62"/>
      <c r="BX269" s="55" t="s">
        <v>248</v>
      </c>
      <c r="CA269" s="55"/>
    </row>
    <row r="270" spans="1:79" ht="14.25" x14ac:dyDescent="0.45">
      <c r="A270" s="55" t="s">
        <v>236</v>
      </c>
      <c r="B270" s="63">
        <v>35185</v>
      </c>
      <c r="D270" s="4" t="s">
        <v>681</v>
      </c>
      <c r="E270" s="1">
        <v>1</v>
      </c>
      <c r="G270" s="55" t="s">
        <v>77</v>
      </c>
      <c r="I270" s="55" t="s">
        <v>974</v>
      </c>
      <c r="J270" s="1"/>
      <c r="L270" s="55" t="s">
        <v>64</v>
      </c>
      <c r="M270" s="55" t="s">
        <v>65</v>
      </c>
      <c r="N270" s="55" t="s">
        <v>63</v>
      </c>
      <c r="P270" s="55">
        <v>5</v>
      </c>
      <c r="AS270" s="55"/>
      <c r="AW270" s="55">
        <v>1000</v>
      </c>
      <c r="BC270" s="55">
        <v>20230602</v>
      </c>
      <c r="BD270" s="52" t="str">
        <f t="shared" si="942"/>
        <v>11° 03' 34.63" E</v>
      </c>
      <c r="BE270" s="52" t="str">
        <f t="shared" si="943"/>
        <v>47° 26' 19.24" N</v>
      </c>
      <c r="BF270" s="58">
        <v>11.0596201</v>
      </c>
      <c r="BG270" s="58">
        <v>47.438678199999998</v>
      </c>
      <c r="BH270" s="59">
        <v>11.656000000000001</v>
      </c>
      <c r="BI270" s="60">
        <v>1771.5</v>
      </c>
      <c r="BJ270" s="59">
        <v>2.3820000000000001</v>
      </c>
      <c r="BK270" s="55"/>
      <c r="BL270" s="61"/>
      <c r="BM270" s="55"/>
      <c r="BN270" s="55" t="s">
        <v>332</v>
      </c>
      <c r="BO270" s="55" t="s">
        <v>248</v>
      </c>
      <c r="BP270" s="55"/>
      <c r="BQ270" s="55" t="s">
        <v>365</v>
      </c>
      <c r="BS270" s="62"/>
      <c r="BT270" s="62"/>
      <c r="BX270" s="55" t="s">
        <v>248</v>
      </c>
      <c r="CA270" s="55"/>
    </row>
    <row r="271" spans="1:79" ht="14.25" x14ac:dyDescent="0.45">
      <c r="A271" s="55" t="s">
        <v>236</v>
      </c>
      <c r="B271" s="63">
        <v>35186</v>
      </c>
      <c r="D271" s="4" t="s">
        <v>682</v>
      </c>
      <c r="E271" s="1">
        <v>1</v>
      </c>
      <c r="G271" s="55" t="s">
        <v>77</v>
      </c>
      <c r="I271" s="55" t="s">
        <v>974</v>
      </c>
      <c r="J271" s="1"/>
      <c r="L271" s="55" t="s">
        <v>64</v>
      </c>
      <c r="M271" s="55" t="s">
        <v>65</v>
      </c>
      <c r="N271" s="55" t="s">
        <v>63</v>
      </c>
      <c r="P271" s="55">
        <v>0</v>
      </c>
      <c r="AS271" s="55"/>
      <c r="AW271" s="55">
        <v>1000</v>
      </c>
      <c r="BC271" s="55">
        <v>20230602</v>
      </c>
      <c r="BD271" s="52" t="str">
        <f t="shared" si="942"/>
        <v>11° 03' 34.35" E</v>
      </c>
      <c r="BE271" s="52" t="str">
        <f t="shared" si="943"/>
        <v>47° 26' 19.56" N</v>
      </c>
      <c r="BF271" s="58">
        <v>11.0595423</v>
      </c>
      <c r="BG271" s="58">
        <v>47.438768000000003</v>
      </c>
      <c r="BH271" s="59">
        <v>5.6580000000000004</v>
      </c>
      <c r="BI271" s="60">
        <v>1769.94</v>
      </c>
      <c r="BJ271" s="59">
        <v>2.5459999999999998</v>
      </c>
      <c r="BK271" s="55"/>
      <c r="BL271" s="61"/>
      <c r="BM271" s="55"/>
      <c r="BN271" s="55" t="s">
        <v>378</v>
      </c>
      <c r="BO271" s="55" t="s">
        <v>248</v>
      </c>
      <c r="BP271" s="55"/>
      <c r="BQ271" s="55" t="s">
        <v>365</v>
      </c>
      <c r="BS271" s="62"/>
      <c r="BT271" s="62"/>
      <c r="BX271" s="55" t="s">
        <v>248</v>
      </c>
      <c r="CA271" s="55"/>
    </row>
    <row r="272" spans="1:79" ht="14.25" x14ac:dyDescent="0.45">
      <c r="A272" s="55" t="s">
        <v>236</v>
      </c>
      <c r="B272" s="63">
        <v>35187</v>
      </c>
      <c r="D272" s="4" t="s">
        <v>683</v>
      </c>
      <c r="E272" s="1">
        <v>1</v>
      </c>
      <c r="G272" s="55" t="s">
        <v>77</v>
      </c>
      <c r="I272" s="55" t="s">
        <v>974</v>
      </c>
      <c r="J272" s="1"/>
      <c r="L272" s="55" t="s">
        <v>64</v>
      </c>
      <c r="M272" s="55" t="s">
        <v>65</v>
      </c>
      <c r="N272" s="55" t="s">
        <v>63</v>
      </c>
      <c r="P272" s="55">
        <v>0</v>
      </c>
      <c r="AS272" s="55"/>
      <c r="AW272" s="55">
        <v>1000</v>
      </c>
      <c r="BC272" s="55">
        <v>20230602</v>
      </c>
      <c r="BD272" s="52" t="str">
        <f t="shared" si="942"/>
        <v>11° 03' 34.29" E</v>
      </c>
      <c r="BE272" s="52" t="str">
        <f t="shared" si="943"/>
        <v>47° 26' 19.47" N</v>
      </c>
      <c r="BF272" s="58">
        <v>11.0595254</v>
      </c>
      <c r="BG272" s="58">
        <v>47.438743899999999</v>
      </c>
      <c r="BH272" s="59">
        <v>3.9</v>
      </c>
      <c r="BI272" s="60">
        <v>1769.91</v>
      </c>
      <c r="BJ272" s="59">
        <v>2.54</v>
      </c>
      <c r="BK272" s="55"/>
      <c r="BL272" s="61"/>
      <c r="BM272" s="55"/>
      <c r="BN272" s="55" t="s">
        <v>379</v>
      </c>
      <c r="BO272" s="55" t="s">
        <v>248</v>
      </c>
      <c r="BP272" s="55"/>
      <c r="BQ272" s="55" t="s">
        <v>365</v>
      </c>
      <c r="BS272" s="62"/>
      <c r="BT272" s="62"/>
      <c r="BX272" s="55" t="s">
        <v>248</v>
      </c>
      <c r="CA272" s="55"/>
    </row>
    <row r="273" spans="1:79" ht="14.25" x14ac:dyDescent="0.45">
      <c r="A273" s="55" t="s">
        <v>236</v>
      </c>
      <c r="B273" s="63">
        <v>35188</v>
      </c>
      <c r="D273" s="4" t="s">
        <v>684</v>
      </c>
      <c r="E273" s="1">
        <v>1</v>
      </c>
      <c r="G273" s="55" t="s">
        <v>77</v>
      </c>
      <c r="I273" s="55" t="s">
        <v>974</v>
      </c>
      <c r="J273" s="1"/>
      <c r="L273" s="55" t="s">
        <v>64</v>
      </c>
      <c r="M273" s="55" t="s">
        <v>65</v>
      </c>
      <c r="N273" s="55" t="s">
        <v>63</v>
      </c>
      <c r="P273" s="55">
        <v>0</v>
      </c>
      <c r="AS273" s="55"/>
      <c r="AW273" s="55">
        <v>1000</v>
      </c>
      <c r="BC273" s="55">
        <v>20230602</v>
      </c>
      <c r="BD273" s="52" t="str">
        <f t="shared" si="942"/>
        <v>11° 03' 34.41" E</v>
      </c>
      <c r="BE273" s="52" t="str">
        <f t="shared" si="943"/>
        <v>47° 26' 19.42" N</v>
      </c>
      <c r="BF273" s="58">
        <v>11.059559800000001</v>
      </c>
      <c r="BG273" s="58">
        <v>47.438727999999998</v>
      </c>
      <c r="BH273" s="59">
        <v>6.8220000000000001</v>
      </c>
      <c r="BI273" s="60">
        <v>1769.47</v>
      </c>
      <c r="BJ273" s="59">
        <v>2.5859999999999999</v>
      </c>
      <c r="BK273" s="55"/>
      <c r="BL273" s="61"/>
      <c r="BM273" s="55"/>
      <c r="BN273" s="55" t="s">
        <v>380</v>
      </c>
      <c r="BO273" s="55" t="s">
        <v>248</v>
      </c>
      <c r="BP273" s="55"/>
      <c r="BQ273" s="55" t="s">
        <v>365</v>
      </c>
      <c r="BS273" s="62"/>
      <c r="BT273" s="62"/>
      <c r="BX273" s="55" t="s">
        <v>248</v>
      </c>
      <c r="CA273" s="55"/>
    </row>
    <row r="274" spans="1:79" ht="14.25" x14ac:dyDescent="0.45">
      <c r="A274" s="55" t="s">
        <v>236</v>
      </c>
      <c r="B274" s="63">
        <v>35189</v>
      </c>
      <c r="D274" s="4" t="s">
        <v>685</v>
      </c>
      <c r="E274" s="1">
        <v>1</v>
      </c>
      <c r="G274" s="55" t="s">
        <v>77</v>
      </c>
      <c r="I274" s="55" t="s">
        <v>974</v>
      </c>
      <c r="J274" s="1"/>
      <c r="L274" s="55" t="s">
        <v>70</v>
      </c>
      <c r="M274" s="55" t="s">
        <v>86</v>
      </c>
      <c r="N274" s="55" t="s">
        <v>76</v>
      </c>
      <c r="P274" s="55">
        <v>5</v>
      </c>
      <c r="AS274" s="55"/>
      <c r="AW274" s="55">
        <v>1000</v>
      </c>
      <c r="BC274" s="55">
        <v>20230602</v>
      </c>
      <c r="BD274" s="52" t="str">
        <f t="shared" si="942"/>
        <v>11° 03' 33.66" E</v>
      </c>
      <c r="BE274" s="52" t="str">
        <f t="shared" si="943"/>
        <v>47° 26' 19.85" N</v>
      </c>
      <c r="BF274" s="58">
        <v>11.059350800000001</v>
      </c>
      <c r="BG274" s="58">
        <v>47.4388492</v>
      </c>
      <c r="BH274" s="59">
        <v>10.909000000000001</v>
      </c>
      <c r="BI274" s="60">
        <v>1768.56</v>
      </c>
      <c r="BJ274" s="59">
        <v>2.5750000000000002</v>
      </c>
      <c r="BK274" s="55"/>
      <c r="BL274" s="61"/>
      <c r="BM274" s="55"/>
      <c r="BN274" s="55" t="s">
        <v>381</v>
      </c>
      <c r="BO274" s="55" t="s">
        <v>248</v>
      </c>
      <c r="BP274" s="55"/>
      <c r="BQ274" s="55" t="s">
        <v>365</v>
      </c>
      <c r="BS274" s="62"/>
      <c r="BT274" s="62"/>
      <c r="BX274" s="55" t="s">
        <v>248</v>
      </c>
      <c r="CA274" s="55"/>
    </row>
    <row r="275" spans="1:79" ht="14.25" x14ac:dyDescent="0.45">
      <c r="A275" s="55" t="s">
        <v>236</v>
      </c>
      <c r="B275" s="63">
        <v>35190</v>
      </c>
      <c r="D275" s="4" t="s">
        <v>686</v>
      </c>
      <c r="E275" s="1">
        <v>1</v>
      </c>
      <c r="G275" s="55" t="s">
        <v>77</v>
      </c>
      <c r="I275" s="55" t="s">
        <v>974</v>
      </c>
      <c r="J275" s="1"/>
      <c r="L275" s="55" t="s">
        <v>70</v>
      </c>
      <c r="M275" s="55" t="s">
        <v>86</v>
      </c>
      <c r="N275" s="55" t="s">
        <v>76</v>
      </c>
      <c r="P275" s="55">
        <v>5</v>
      </c>
      <c r="AS275" s="55"/>
      <c r="AW275" s="55">
        <v>1000</v>
      </c>
      <c r="BC275" s="55">
        <v>20230602</v>
      </c>
      <c r="BD275" s="52" t="str">
        <f t="shared" si="942"/>
        <v>11° 03' 34.38" E</v>
      </c>
      <c r="BE275" s="52" t="str">
        <f t="shared" si="943"/>
        <v>47° 26' 19.46" N</v>
      </c>
      <c r="BF275" s="58">
        <v>11.0595502</v>
      </c>
      <c r="BG275" s="58">
        <v>47.438740899999999</v>
      </c>
      <c r="BH275" s="59">
        <v>3.9</v>
      </c>
      <c r="BI275" s="60">
        <v>1769.09</v>
      </c>
      <c r="BJ275" s="59">
        <v>2.5089999999999999</v>
      </c>
      <c r="BK275" s="55"/>
      <c r="BL275" s="61"/>
      <c r="BM275" s="55"/>
      <c r="BN275" s="55" t="s">
        <v>382</v>
      </c>
      <c r="BO275" s="55" t="s">
        <v>248</v>
      </c>
      <c r="BP275" s="55"/>
      <c r="BQ275" s="55" t="s">
        <v>365</v>
      </c>
      <c r="BS275" s="62"/>
      <c r="BT275" s="62"/>
      <c r="BX275" s="55" t="s">
        <v>248</v>
      </c>
      <c r="CA275" s="55"/>
    </row>
    <row r="276" spans="1:79" ht="14.25" x14ac:dyDescent="0.45">
      <c r="A276" s="55" t="s">
        <v>236</v>
      </c>
      <c r="B276" s="63">
        <v>35191</v>
      </c>
      <c r="D276" s="4" t="s">
        <v>687</v>
      </c>
      <c r="E276" s="1">
        <v>1</v>
      </c>
      <c r="G276" s="55" t="s">
        <v>77</v>
      </c>
      <c r="I276" s="55" t="s">
        <v>974</v>
      </c>
      <c r="J276" s="1"/>
      <c r="L276" s="55" t="s">
        <v>70</v>
      </c>
      <c r="M276" s="55" t="s">
        <v>86</v>
      </c>
      <c r="N276" s="55" t="s">
        <v>76</v>
      </c>
      <c r="P276" s="55">
        <v>5</v>
      </c>
      <c r="AS276" s="55"/>
      <c r="AW276" s="55">
        <v>1000</v>
      </c>
      <c r="BC276" s="55">
        <v>20230602</v>
      </c>
      <c r="BD276" s="52" t="str">
        <f t="shared" si="942"/>
        <v>11° 03' 34.37" E</v>
      </c>
      <c r="BE276" s="52" t="str">
        <f t="shared" si="943"/>
        <v>47° 26' 19.49" N</v>
      </c>
      <c r="BF276" s="58">
        <v>11.059548100000001</v>
      </c>
      <c r="BG276" s="58">
        <v>47.438747800000002</v>
      </c>
      <c r="BH276" s="59">
        <v>3.9</v>
      </c>
      <c r="BI276" s="60">
        <v>1769.5</v>
      </c>
      <c r="BJ276" s="59">
        <v>2.169</v>
      </c>
      <c r="BK276" s="55"/>
      <c r="BL276" s="61"/>
      <c r="BM276" s="55"/>
      <c r="BN276" s="55" t="s">
        <v>383</v>
      </c>
      <c r="BO276" s="55" t="s">
        <v>248</v>
      </c>
      <c r="BP276" s="55"/>
      <c r="BQ276" s="55" t="s">
        <v>365</v>
      </c>
      <c r="BS276" s="62"/>
      <c r="BT276" s="62"/>
      <c r="BX276" s="55" t="s">
        <v>248</v>
      </c>
      <c r="CA276" s="55"/>
    </row>
    <row r="277" spans="1:79" ht="14.25" x14ac:dyDescent="0.45">
      <c r="A277" s="55" t="s">
        <v>236</v>
      </c>
      <c r="B277" s="63">
        <v>35192</v>
      </c>
      <c r="D277" s="4" t="s">
        <v>688</v>
      </c>
      <c r="E277" s="1">
        <v>1</v>
      </c>
      <c r="G277" s="55" t="s">
        <v>77</v>
      </c>
      <c r="I277" s="55" t="s">
        <v>975</v>
      </c>
      <c r="J277" s="1"/>
      <c r="L277" s="55" t="s">
        <v>352</v>
      </c>
      <c r="M277" s="55" t="s">
        <v>100</v>
      </c>
      <c r="N277" s="55" t="s">
        <v>76</v>
      </c>
      <c r="P277" s="55">
        <v>15</v>
      </c>
      <c r="AS277" s="55"/>
      <c r="AW277" s="55">
        <v>100</v>
      </c>
      <c r="BC277" s="55">
        <v>20230602</v>
      </c>
      <c r="BD277" s="52" t="str">
        <f t="shared" si="942"/>
        <v>11° 03' 36.43" E</v>
      </c>
      <c r="BE277" s="52" t="str">
        <f t="shared" si="943"/>
        <v>47° 26' 03.24" N</v>
      </c>
      <c r="BF277" s="58">
        <v>11.0601199</v>
      </c>
      <c r="BG277" s="58">
        <v>47.434233800000001</v>
      </c>
      <c r="BH277" s="59">
        <v>4.0419999999999998</v>
      </c>
      <c r="BI277" s="60">
        <v>1833.77</v>
      </c>
      <c r="BJ277" s="59">
        <v>4.2149999999999999</v>
      </c>
      <c r="BK277" s="55"/>
      <c r="BL277" s="61"/>
      <c r="BM277" s="55"/>
      <c r="BN277" s="55" t="s">
        <v>385</v>
      </c>
      <c r="BO277" s="55" t="s">
        <v>248</v>
      </c>
      <c r="BP277" s="55"/>
      <c r="BQ277" s="55" t="s">
        <v>384</v>
      </c>
      <c r="BS277" s="62"/>
      <c r="BT277" s="62"/>
      <c r="BX277" s="55" t="s">
        <v>248</v>
      </c>
      <c r="CA277" s="55"/>
    </row>
    <row r="278" spans="1:79" ht="14.25" x14ac:dyDescent="0.45">
      <c r="A278" s="55" t="s">
        <v>236</v>
      </c>
      <c r="B278" s="63">
        <v>35193</v>
      </c>
      <c r="D278" s="4" t="s">
        <v>689</v>
      </c>
      <c r="E278" s="1">
        <v>1</v>
      </c>
      <c r="G278" s="55" t="s">
        <v>77</v>
      </c>
      <c r="I278" s="55" t="s">
        <v>975</v>
      </c>
      <c r="J278" s="1"/>
      <c r="L278" s="55" t="s">
        <v>64</v>
      </c>
      <c r="M278" s="55" t="s">
        <v>65</v>
      </c>
      <c r="N278" s="55" t="s">
        <v>63</v>
      </c>
      <c r="P278" s="55">
        <v>0</v>
      </c>
      <c r="AS278" s="55"/>
      <c r="AW278" s="55">
        <v>100</v>
      </c>
      <c r="BC278" s="55">
        <v>20230602</v>
      </c>
      <c r="BD278" s="52" t="str">
        <f t="shared" si="942"/>
        <v>11° 03' 36.42" E</v>
      </c>
      <c r="BE278" s="52" t="str">
        <f t="shared" si="943"/>
        <v>47° 26' 03.19" N</v>
      </c>
      <c r="BF278" s="58">
        <v>11.060118599999999</v>
      </c>
      <c r="BG278" s="58">
        <v>47.434221600000001</v>
      </c>
      <c r="BH278" s="59">
        <v>3.9</v>
      </c>
      <c r="BI278" s="60">
        <v>1831.74</v>
      </c>
      <c r="BJ278" s="59">
        <v>2.133</v>
      </c>
      <c r="BK278" s="55"/>
      <c r="BL278" s="61"/>
      <c r="BM278" s="55"/>
      <c r="BN278" s="55" t="s">
        <v>386</v>
      </c>
      <c r="BO278" s="55" t="s">
        <v>248</v>
      </c>
      <c r="BP278" s="55"/>
      <c r="BQ278" s="55" t="s">
        <v>384</v>
      </c>
      <c r="BS278" s="62"/>
      <c r="BT278" s="62"/>
      <c r="BX278" s="55" t="s">
        <v>248</v>
      </c>
      <c r="CA278" s="55"/>
    </row>
    <row r="279" spans="1:79" ht="14.25" x14ac:dyDescent="0.45">
      <c r="A279" s="55" t="s">
        <v>236</v>
      </c>
      <c r="B279" s="63">
        <v>35194</v>
      </c>
      <c r="D279" s="4" t="s">
        <v>690</v>
      </c>
      <c r="E279" s="1">
        <v>1</v>
      </c>
      <c r="G279" s="55" t="s">
        <v>77</v>
      </c>
      <c r="I279" s="55" t="s">
        <v>975</v>
      </c>
      <c r="J279" s="1"/>
      <c r="L279" s="55" t="s">
        <v>352</v>
      </c>
      <c r="M279" s="55" t="s">
        <v>100</v>
      </c>
      <c r="N279" s="55" t="s">
        <v>76</v>
      </c>
      <c r="P279" s="55">
        <v>10</v>
      </c>
      <c r="AS279" s="55"/>
      <c r="AW279" s="55">
        <v>100</v>
      </c>
      <c r="BC279" s="55">
        <v>20230602</v>
      </c>
      <c r="BD279" s="52" t="str">
        <f t="shared" si="942"/>
        <v>11° 03' 36.45" E</v>
      </c>
      <c r="BE279" s="52" t="str">
        <f t="shared" si="943"/>
        <v>47° 26' 03.21" N</v>
      </c>
      <c r="BF279" s="58">
        <v>11.0601258</v>
      </c>
      <c r="BG279" s="58">
        <v>47.434227399999997</v>
      </c>
      <c r="BH279" s="59">
        <v>3.9</v>
      </c>
      <c r="BI279" s="60">
        <v>1831.44</v>
      </c>
      <c r="BJ279" s="59">
        <v>2.0299999999999998</v>
      </c>
      <c r="BK279" s="55"/>
      <c r="BL279" s="61"/>
      <c r="BM279" s="55"/>
      <c r="BN279" s="55" t="s">
        <v>387</v>
      </c>
      <c r="BO279" s="55" t="s">
        <v>248</v>
      </c>
      <c r="BP279" s="55"/>
      <c r="BQ279" s="55" t="s">
        <v>384</v>
      </c>
      <c r="BS279" s="62"/>
      <c r="BT279" s="62"/>
      <c r="BX279" s="55" t="s">
        <v>248</v>
      </c>
      <c r="CA279" s="55"/>
    </row>
    <row r="280" spans="1:79" ht="14.25" x14ac:dyDescent="0.45">
      <c r="A280" s="55" t="s">
        <v>236</v>
      </c>
      <c r="B280" s="63">
        <v>35195</v>
      </c>
      <c r="D280" s="4" t="s">
        <v>691</v>
      </c>
      <c r="E280" s="1">
        <v>1</v>
      </c>
      <c r="G280" s="55" t="s">
        <v>77</v>
      </c>
      <c r="I280" s="55" t="s">
        <v>975</v>
      </c>
      <c r="J280" s="1"/>
      <c r="L280" s="55" t="s">
        <v>64</v>
      </c>
      <c r="M280" s="55" t="s">
        <v>65</v>
      </c>
      <c r="N280" s="55" t="s">
        <v>63</v>
      </c>
      <c r="P280" s="55">
        <v>0</v>
      </c>
      <c r="AS280" s="55"/>
      <c r="AW280" s="55">
        <v>100</v>
      </c>
      <c r="BC280" s="55">
        <v>20230602</v>
      </c>
      <c r="BD280" s="52" t="str">
        <f t="shared" si="942"/>
        <v>11° 03' 36.59" E</v>
      </c>
      <c r="BE280" s="52" t="str">
        <f t="shared" si="943"/>
        <v>47° 26' 03.16" N</v>
      </c>
      <c r="BF280" s="58">
        <v>11.060165700000001</v>
      </c>
      <c r="BG280" s="58">
        <v>47.434213</v>
      </c>
      <c r="BH280" s="59">
        <v>7.609</v>
      </c>
      <c r="BI280" s="60">
        <v>1831.52</v>
      </c>
      <c r="BJ280" s="59">
        <v>2.0179999999999998</v>
      </c>
      <c r="BK280" s="55"/>
      <c r="BL280" s="61"/>
      <c r="BM280" s="55"/>
      <c r="BN280" s="55" t="s">
        <v>388</v>
      </c>
      <c r="BO280" s="55" t="s">
        <v>248</v>
      </c>
      <c r="BP280" s="55"/>
      <c r="BQ280" s="55" t="s">
        <v>384</v>
      </c>
      <c r="BS280" s="62"/>
      <c r="BT280" s="62"/>
      <c r="BX280" s="55" t="s">
        <v>248</v>
      </c>
      <c r="CA280" s="55"/>
    </row>
    <row r="281" spans="1:79" ht="14.25" x14ac:dyDescent="0.45">
      <c r="A281" s="55" t="s">
        <v>236</v>
      </c>
      <c r="B281" s="63">
        <v>35196</v>
      </c>
      <c r="D281" s="4" t="s">
        <v>692</v>
      </c>
      <c r="E281" s="1">
        <v>1</v>
      </c>
      <c r="G281" s="55" t="s">
        <v>77</v>
      </c>
      <c r="I281" s="55" t="s">
        <v>975</v>
      </c>
      <c r="J281" s="1"/>
      <c r="L281" s="55" t="s">
        <v>64</v>
      </c>
      <c r="M281" s="55" t="s">
        <v>65</v>
      </c>
      <c r="N281" s="55" t="s">
        <v>63</v>
      </c>
      <c r="P281" s="55">
        <v>0</v>
      </c>
      <c r="AS281" s="55"/>
      <c r="AW281" s="55">
        <v>100</v>
      </c>
      <c r="BC281" s="55">
        <v>20230602</v>
      </c>
      <c r="BD281" s="52" t="str">
        <f t="shared" si="942"/>
        <v>11° 03' 36.52" E</v>
      </c>
      <c r="BE281" s="52" t="str">
        <f t="shared" si="943"/>
        <v>47° 26' 03.27" N</v>
      </c>
      <c r="BF281" s="58">
        <v>11.060145199999999</v>
      </c>
      <c r="BG281" s="58">
        <v>47.434244</v>
      </c>
      <c r="BH281" s="59">
        <v>3.9</v>
      </c>
      <c r="BI281" s="60">
        <v>1831.58</v>
      </c>
      <c r="BJ281" s="59">
        <v>2.0649999999999999</v>
      </c>
      <c r="BK281" s="55"/>
      <c r="BL281" s="61"/>
      <c r="BM281" s="55"/>
      <c r="BN281" s="55" t="s">
        <v>389</v>
      </c>
      <c r="BO281" s="55" t="s">
        <v>248</v>
      </c>
      <c r="BP281" s="55"/>
      <c r="BQ281" s="55" t="s">
        <v>384</v>
      </c>
      <c r="BS281" s="62"/>
      <c r="BT281" s="62"/>
      <c r="BX281" s="55" t="s">
        <v>248</v>
      </c>
      <c r="CA281" s="55"/>
    </row>
    <row r="282" spans="1:79" ht="14.25" x14ac:dyDescent="0.45">
      <c r="A282" s="55" t="s">
        <v>236</v>
      </c>
      <c r="B282" s="63">
        <v>35197</v>
      </c>
      <c r="D282" s="4" t="s">
        <v>693</v>
      </c>
      <c r="E282" s="1">
        <v>1</v>
      </c>
      <c r="G282" s="55" t="s">
        <v>77</v>
      </c>
      <c r="I282" s="55" t="s">
        <v>975</v>
      </c>
      <c r="J282" s="1"/>
      <c r="L282" s="55" t="s">
        <v>70</v>
      </c>
      <c r="M282" s="55" t="s">
        <v>279</v>
      </c>
      <c r="N282" s="55" t="s">
        <v>76</v>
      </c>
      <c r="P282" s="55">
        <v>0</v>
      </c>
      <c r="AS282" s="55"/>
      <c r="AW282" s="55">
        <v>100</v>
      </c>
      <c r="BC282" s="55">
        <v>20230602</v>
      </c>
      <c r="BD282" s="52" t="str">
        <f t="shared" si="942"/>
        <v>11° 03' 36.50" E</v>
      </c>
      <c r="BE282" s="52" t="str">
        <f t="shared" si="943"/>
        <v>47° 26' 03.27" N</v>
      </c>
      <c r="BF282" s="58">
        <v>11.060140000000001</v>
      </c>
      <c r="BG282" s="58">
        <v>47.4342422</v>
      </c>
      <c r="BH282" s="59">
        <v>3.9</v>
      </c>
      <c r="BI282" s="60">
        <v>1831.99</v>
      </c>
      <c r="BJ282" s="59">
        <v>2.073</v>
      </c>
      <c r="BK282" s="55"/>
      <c r="BL282" s="61"/>
      <c r="BM282" s="55"/>
      <c r="BN282" s="55" t="s">
        <v>390</v>
      </c>
      <c r="BO282" s="55" t="s">
        <v>248</v>
      </c>
      <c r="BP282" s="55"/>
      <c r="BQ282" s="55" t="s">
        <v>384</v>
      </c>
      <c r="BS282" s="62"/>
      <c r="BT282" s="62"/>
      <c r="BX282" s="55" t="s">
        <v>248</v>
      </c>
      <c r="CA282" s="55"/>
    </row>
    <row r="283" spans="1:79" ht="14.25" x14ac:dyDescent="0.45">
      <c r="A283" s="55" t="s">
        <v>236</v>
      </c>
      <c r="B283" s="63">
        <v>35198</v>
      </c>
      <c r="D283" s="4" t="s">
        <v>694</v>
      </c>
      <c r="E283" s="1">
        <v>1</v>
      </c>
      <c r="G283" s="55" t="s">
        <v>77</v>
      </c>
      <c r="I283" s="55" t="s">
        <v>975</v>
      </c>
      <c r="J283" s="1"/>
      <c r="L283" s="55" t="s">
        <v>64</v>
      </c>
      <c r="M283" s="55" t="s">
        <v>65</v>
      </c>
      <c r="N283" s="55" t="s">
        <v>63</v>
      </c>
      <c r="P283" s="55">
        <v>0</v>
      </c>
      <c r="AS283" s="55"/>
      <c r="AW283" s="55">
        <v>100</v>
      </c>
      <c r="BC283" s="55">
        <v>20230602</v>
      </c>
      <c r="BD283" s="52" t="str">
        <f t="shared" si="942"/>
        <v>11° 03' 36.45" E</v>
      </c>
      <c r="BE283" s="52" t="str">
        <f t="shared" si="943"/>
        <v>47° 26' 03.18" N</v>
      </c>
      <c r="BF283" s="58">
        <v>11.0601263</v>
      </c>
      <c r="BG283" s="58">
        <v>47.4342179</v>
      </c>
      <c r="BH283" s="59">
        <v>3.9</v>
      </c>
      <c r="BI283" s="60">
        <v>1832.09</v>
      </c>
      <c r="BJ283" s="59">
        <v>2.0049999999999999</v>
      </c>
      <c r="BK283" s="55"/>
      <c r="BL283" s="61"/>
      <c r="BM283" s="55"/>
      <c r="BN283" s="55" t="s">
        <v>391</v>
      </c>
      <c r="BO283" s="55" t="s">
        <v>248</v>
      </c>
      <c r="BP283" s="55"/>
      <c r="BQ283" s="55" t="s">
        <v>384</v>
      </c>
      <c r="BS283" s="62"/>
      <c r="BT283" s="62"/>
      <c r="BX283" s="55" t="s">
        <v>248</v>
      </c>
      <c r="CA283" s="55"/>
    </row>
    <row r="284" spans="1:79" ht="14.25" x14ac:dyDescent="0.45">
      <c r="A284" s="55" t="s">
        <v>236</v>
      </c>
      <c r="B284" s="63">
        <v>35199</v>
      </c>
      <c r="D284" s="4" t="s">
        <v>695</v>
      </c>
      <c r="E284" s="1">
        <v>1</v>
      </c>
      <c r="G284" s="55" t="s">
        <v>77</v>
      </c>
      <c r="I284" s="55" t="s">
        <v>975</v>
      </c>
      <c r="J284" s="1"/>
      <c r="L284" s="55" t="s">
        <v>352</v>
      </c>
      <c r="M284" s="55" t="s">
        <v>100</v>
      </c>
      <c r="N284" s="55" t="s">
        <v>76</v>
      </c>
      <c r="P284" s="55">
        <v>10</v>
      </c>
      <c r="AS284" s="55"/>
      <c r="AW284" s="55">
        <v>100</v>
      </c>
      <c r="BC284" s="55">
        <v>20230602</v>
      </c>
      <c r="BD284" s="52" t="str">
        <f t="shared" si="942"/>
        <v>11° 03' 36.50" E</v>
      </c>
      <c r="BE284" s="52" t="str">
        <f t="shared" si="943"/>
        <v>47° 26' 03.23" N</v>
      </c>
      <c r="BF284" s="58">
        <v>11.0601415</v>
      </c>
      <c r="BG284" s="58">
        <v>47.434230900000003</v>
      </c>
      <c r="BH284" s="59">
        <v>3.9</v>
      </c>
      <c r="BI284" s="60">
        <v>1832.11</v>
      </c>
      <c r="BJ284" s="59">
        <v>2.004</v>
      </c>
      <c r="BK284" s="55"/>
      <c r="BL284" s="61"/>
      <c r="BM284" s="55"/>
      <c r="BN284" s="55" t="s">
        <v>392</v>
      </c>
      <c r="BO284" s="55" t="s">
        <v>248</v>
      </c>
      <c r="BP284" s="55"/>
      <c r="BQ284" s="55" t="s">
        <v>384</v>
      </c>
      <c r="BS284" s="62"/>
      <c r="BT284" s="62"/>
      <c r="BX284" s="55" t="s">
        <v>248</v>
      </c>
      <c r="CA284" s="55"/>
    </row>
    <row r="285" spans="1:79" ht="14.25" x14ac:dyDescent="0.45">
      <c r="A285" s="55" t="s">
        <v>236</v>
      </c>
      <c r="B285" s="63">
        <v>35200</v>
      </c>
      <c r="D285" s="4" t="s">
        <v>696</v>
      </c>
      <c r="E285" s="1">
        <v>1</v>
      </c>
      <c r="G285" s="55" t="s">
        <v>77</v>
      </c>
      <c r="I285" s="55" t="s">
        <v>975</v>
      </c>
      <c r="J285" s="1"/>
      <c r="L285" s="55" t="s">
        <v>64</v>
      </c>
      <c r="M285" s="55" t="s">
        <v>65</v>
      </c>
      <c r="N285" s="55" t="s">
        <v>63</v>
      </c>
      <c r="P285" s="55">
        <v>0</v>
      </c>
      <c r="AS285" s="55"/>
      <c r="AW285" s="55">
        <v>100</v>
      </c>
      <c r="BC285" s="55">
        <v>20230602</v>
      </c>
      <c r="BD285" s="52" t="str">
        <f t="shared" si="942"/>
        <v>11° 03' 36.46" E</v>
      </c>
      <c r="BE285" s="52" t="str">
        <f t="shared" si="943"/>
        <v>47° 26' 03.24" N</v>
      </c>
      <c r="BF285" s="58">
        <v>11.060128799999999</v>
      </c>
      <c r="BG285" s="58">
        <v>47.434235700000002</v>
      </c>
      <c r="BH285" s="59">
        <v>3.9</v>
      </c>
      <c r="BI285" s="60">
        <v>1832.29</v>
      </c>
      <c r="BJ285" s="59">
        <v>2.016</v>
      </c>
      <c r="BK285" s="55"/>
      <c r="BL285" s="61"/>
      <c r="BM285" s="55"/>
      <c r="BN285" s="55" t="s">
        <v>393</v>
      </c>
      <c r="BO285" s="55" t="s">
        <v>248</v>
      </c>
      <c r="BP285" s="55"/>
      <c r="BQ285" s="55" t="s">
        <v>384</v>
      </c>
      <c r="BS285" s="62"/>
      <c r="BT285" s="62"/>
      <c r="BX285" s="55" t="s">
        <v>248</v>
      </c>
      <c r="CA285" s="55"/>
    </row>
    <row r="286" spans="1:79" ht="14.25" x14ac:dyDescent="0.45">
      <c r="A286" s="55" t="s">
        <v>236</v>
      </c>
      <c r="B286" s="63">
        <v>35201</v>
      </c>
      <c r="D286" s="4" t="s">
        <v>697</v>
      </c>
      <c r="E286" s="1">
        <v>1</v>
      </c>
      <c r="G286" s="55" t="s">
        <v>77</v>
      </c>
      <c r="I286" s="55" t="s">
        <v>975</v>
      </c>
      <c r="J286" s="1"/>
      <c r="L286" s="55" t="s">
        <v>64</v>
      </c>
      <c r="M286" s="55" t="s">
        <v>65</v>
      </c>
      <c r="N286" s="55" t="s">
        <v>63</v>
      </c>
      <c r="P286" s="55">
        <v>0</v>
      </c>
      <c r="AS286" s="55"/>
      <c r="AW286" s="55">
        <v>0</v>
      </c>
      <c r="BC286" s="55">
        <v>20230602</v>
      </c>
      <c r="BD286" s="52" t="str">
        <f t="shared" si="942"/>
        <v>11° 03' 36.44" E</v>
      </c>
      <c r="BE286" s="52" t="str">
        <f t="shared" si="943"/>
        <v>47° 26' 03.24" N</v>
      </c>
      <c r="BF286" s="58">
        <v>11.060124699999999</v>
      </c>
      <c r="BG286" s="58">
        <v>47.4342343</v>
      </c>
      <c r="BH286" s="59">
        <v>3.9</v>
      </c>
      <c r="BI286" s="60">
        <v>1832.72</v>
      </c>
      <c r="BJ286" s="59">
        <v>2.0289999999999999</v>
      </c>
      <c r="BK286" s="55"/>
      <c r="BL286" s="61"/>
      <c r="BM286" s="55"/>
      <c r="BN286" s="55" t="s">
        <v>394</v>
      </c>
      <c r="BO286" s="55" t="s">
        <v>248</v>
      </c>
      <c r="BP286" s="55"/>
      <c r="BQ286" s="55" t="s">
        <v>384</v>
      </c>
      <c r="BS286" s="62"/>
      <c r="BT286" s="62"/>
      <c r="BX286" s="55" t="s">
        <v>248</v>
      </c>
      <c r="CA286" s="55"/>
    </row>
    <row r="287" spans="1:79" ht="14.25" x14ac:dyDescent="0.45">
      <c r="A287" s="55" t="s">
        <v>236</v>
      </c>
      <c r="B287" s="63">
        <v>35202</v>
      </c>
      <c r="D287" s="4" t="s">
        <v>698</v>
      </c>
      <c r="E287" s="1">
        <v>1</v>
      </c>
      <c r="G287" s="55" t="s">
        <v>77</v>
      </c>
      <c r="I287" s="55" t="s">
        <v>975</v>
      </c>
      <c r="J287" s="1"/>
      <c r="L287" s="55" t="s">
        <v>64</v>
      </c>
      <c r="M287" s="55" t="s">
        <v>65</v>
      </c>
      <c r="N287" s="55" t="s">
        <v>63</v>
      </c>
      <c r="P287" s="55">
        <v>0</v>
      </c>
      <c r="AS287" s="55"/>
      <c r="AW287" s="55">
        <v>0</v>
      </c>
      <c r="BC287" s="55">
        <v>20230602</v>
      </c>
      <c r="BD287" s="52" t="str">
        <f t="shared" si="942"/>
        <v>11° 03' 36.42" E</v>
      </c>
      <c r="BE287" s="52" t="str">
        <f t="shared" si="943"/>
        <v>47° 26' 03.26" N</v>
      </c>
      <c r="BF287" s="58">
        <v>11.0601175</v>
      </c>
      <c r="BG287" s="58">
        <v>47.434239900000001</v>
      </c>
      <c r="BH287" s="59">
        <v>3.9</v>
      </c>
      <c r="BI287" s="60">
        <v>1832.84</v>
      </c>
      <c r="BJ287" s="59">
        <v>2.016</v>
      </c>
      <c r="BK287" s="55"/>
      <c r="BL287" s="61"/>
      <c r="BM287" s="55"/>
      <c r="BN287" s="55" t="s">
        <v>395</v>
      </c>
      <c r="BO287" s="55" t="s">
        <v>248</v>
      </c>
      <c r="BP287" s="55"/>
      <c r="BQ287" s="55" t="s">
        <v>384</v>
      </c>
      <c r="BS287" s="62"/>
      <c r="BT287" s="62"/>
      <c r="BX287" s="55" t="s">
        <v>248</v>
      </c>
      <c r="CA287" s="55"/>
    </row>
    <row r="288" spans="1:79" ht="14.25" x14ac:dyDescent="0.45">
      <c r="A288" s="55" t="s">
        <v>236</v>
      </c>
      <c r="B288" s="63">
        <v>35203</v>
      </c>
      <c r="D288" s="4" t="s">
        <v>699</v>
      </c>
      <c r="E288" s="1">
        <v>1</v>
      </c>
      <c r="G288" s="55" t="s">
        <v>77</v>
      </c>
      <c r="I288" s="55" t="s">
        <v>975</v>
      </c>
      <c r="J288" s="1"/>
      <c r="L288" s="55" t="s">
        <v>75</v>
      </c>
      <c r="M288" s="55" t="s">
        <v>65</v>
      </c>
      <c r="N288" s="55" t="s">
        <v>76</v>
      </c>
      <c r="P288" s="55">
        <v>0</v>
      </c>
      <c r="AS288" s="55"/>
      <c r="AW288" s="55">
        <v>0</v>
      </c>
      <c r="BC288" s="55">
        <v>20230602</v>
      </c>
      <c r="BD288" s="52" t="str">
        <f t="shared" si="942"/>
        <v>11° 03' 36.41" E</v>
      </c>
      <c r="BE288" s="52" t="str">
        <f t="shared" si="943"/>
        <v>47° 26' 03.26" N</v>
      </c>
      <c r="BF288" s="58">
        <v>11.060114499999999</v>
      </c>
      <c r="BG288" s="58">
        <v>47.4342404</v>
      </c>
      <c r="BH288" s="59">
        <v>3.9</v>
      </c>
      <c r="BI288" s="60">
        <v>1833.24</v>
      </c>
      <c r="BJ288" s="59">
        <v>2</v>
      </c>
      <c r="BK288" s="55"/>
      <c r="BL288" s="61"/>
      <c r="BM288" s="55"/>
      <c r="BN288" s="55" t="s">
        <v>396</v>
      </c>
      <c r="BO288" s="55" t="s">
        <v>248</v>
      </c>
      <c r="BP288" s="55"/>
      <c r="BQ288" s="55" t="s">
        <v>384</v>
      </c>
      <c r="BS288" s="62"/>
      <c r="BT288" s="62"/>
      <c r="BX288" s="55" t="s">
        <v>248</v>
      </c>
      <c r="CA288" s="55"/>
    </row>
    <row r="289" spans="1:79" ht="14.25" x14ac:dyDescent="0.45">
      <c r="A289" s="55" t="s">
        <v>236</v>
      </c>
      <c r="B289" s="63">
        <v>35204</v>
      </c>
      <c r="D289" s="4" t="s">
        <v>700</v>
      </c>
      <c r="E289" s="1">
        <v>1</v>
      </c>
      <c r="G289" s="55" t="s">
        <v>77</v>
      </c>
      <c r="I289" s="55" t="s">
        <v>975</v>
      </c>
      <c r="J289" s="1"/>
      <c r="L289" s="55" t="s">
        <v>64</v>
      </c>
      <c r="M289" s="55" t="s">
        <v>65</v>
      </c>
      <c r="N289" s="55" t="s">
        <v>63</v>
      </c>
      <c r="P289" s="55">
        <v>0</v>
      </c>
      <c r="AS289" s="55"/>
      <c r="AW289" s="55">
        <v>100</v>
      </c>
      <c r="BC289" s="55">
        <v>20230602</v>
      </c>
      <c r="BD289" s="52" t="str">
        <f t="shared" si="942"/>
        <v>11° 03' 36.33" E</v>
      </c>
      <c r="BE289" s="52" t="str">
        <f t="shared" si="943"/>
        <v>47° 26' 03.29" N</v>
      </c>
      <c r="BF289" s="58">
        <v>11.0600927</v>
      </c>
      <c r="BG289" s="58">
        <v>47.434247399999997</v>
      </c>
      <c r="BH289" s="59">
        <v>3.9</v>
      </c>
      <c r="BI289" s="60">
        <v>1832.5</v>
      </c>
      <c r="BJ289" s="59">
        <v>2.1850000000000001</v>
      </c>
      <c r="BK289" s="55"/>
      <c r="BL289" s="61"/>
      <c r="BM289" s="55"/>
      <c r="BN289" s="55" t="s">
        <v>398</v>
      </c>
      <c r="BO289" s="55" t="s">
        <v>248</v>
      </c>
      <c r="BP289" s="55"/>
      <c r="BQ289" s="55" t="s">
        <v>397</v>
      </c>
      <c r="BS289" s="62"/>
      <c r="BT289" s="62"/>
      <c r="BX289" s="55" t="s">
        <v>248</v>
      </c>
      <c r="CA289" s="55"/>
    </row>
    <row r="290" spans="1:79" ht="14.25" x14ac:dyDescent="0.45">
      <c r="A290" s="55" t="s">
        <v>236</v>
      </c>
      <c r="B290" s="63">
        <v>35205</v>
      </c>
      <c r="D290" s="4" t="s">
        <v>701</v>
      </c>
      <c r="E290" s="1">
        <v>1</v>
      </c>
      <c r="G290" s="55" t="s">
        <v>77</v>
      </c>
      <c r="I290" s="55" t="s">
        <v>975</v>
      </c>
      <c r="J290" s="1"/>
      <c r="L290" s="55" t="s">
        <v>64</v>
      </c>
      <c r="M290" s="55" t="s">
        <v>65</v>
      </c>
      <c r="N290" s="55" t="s">
        <v>63</v>
      </c>
      <c r="P290" s="55">
        <v>0</v>
      </c>
      <c r="AS290" s="55"/>
      <c r="AW290" s="55">
        <v>0</v>
      </c>
      <c r="BC290" s="55">
        <v>20230602</v>
      </c>
      <c r="BD290" s="52" t="str">
        <f t="shared" si="942"/>
        <v>11° 03' 36.46" E</v>
      </c>
      <c r="BE290" s="52" t="str">
        <f t="shared" si="943"/>
        <v>47° 26' 03.11" N</v>
      </c>
      <c r="BF290" s="58">
        <v>11.060127899999999</v>
      </c>
      <c r="BG290" s="58">
        <v>47.434198199999997</v>
      </c>
      <c r="BH290" s="59">
        <v>3.9830000000000001</v>
      </c>
      <c r="BI290" s="60">
        <v>1833.24</v>
      </c>
      <c r="BJ290" s="59">
        <v>2.2570000000000001</v>
      </c>
      <c r="BK290" s="55"/>
      <c r="BL290" s="61"/>
      <c r="BM290" s="55"/>
      <c r="BN290" s="55" t="s">
        <v>399</v>
      </c>
      <c r="BO290" s="55" t="s">
        <v>248</v>
      </c>
      <c r="BP290" s="55"/>
      <c r="BQ290" s="55" t="s">
        <v>384</v>
      </c>
      <c r="BS290" s="62"/>
      <c r="BT290" s="62"/>
      <c r="BX290" s="55" t="s">
        <v>248</v>
      </c>
      <c r="CA290" s="55"/>
    </row>
    <row r="291" spans="1:79" ht="14.25" x14ac:dyDescent="0.45">
      <c r="A291" s="55" t="s">
        <v>236</v>
      </c>
      <c r="B291" s="63">
        <v>35206</v>
      </c>
      <c r="D291" s="4" t="s">
        <v>702</v>
      </c>
      <c r="E291" s="1">
        <v>1</v>
      </c>
      <c r="G291" s="55" t="s">
        <v>132</v>
      </c>
      <c r="I291" s="55" t="s">
        <v>977</v>
      </c>
      <c r="J291" s="1"/>
      <c r="L291" s="55" t="s">
        <v>70</v>
      </c>
      <c r="M291" s="55" t="s">
        <v>100</v>
      </c>
      <c r="N291" s="55" t="s">
        <v>76</v>
      </c>
      <c r="P291" s="55">
        <v>10</v>
      </c>
      <c r="AS291" s="55"/>
      <c r="AW291" s="55">
        <v>999</v>
      </c>
      <c r="BC291" s="55">
        <v>20230602</v>
      </c>
      <c r="BD291" s="52" t="str">
        <f t="shared" si="942"/>
        <v>11° 02' 58.02" E</v>
      </c>
      <c r="BE291" s="52" t="str">
        <f t="shared" si="943"/>
        <v>47° 26' 16.75" N</v>
      </c>
      <c r="BF291" s="58">
        <v>11.049451400000001</v>
      </c>
      <c r="BG291" s="58">
        <v>47.437987499999998</v>
      </c>
      <c r="BH291" s="59">
        <v>4.3920000000000003</v>
      </c>
      <c r="BI291" s="60">
        <v>2071.34</v>
      </c>
      <c r="BJ291" s="59">
        <v>4.4020000000000001</v>
      </c>
      <c r="BK291" s="55"/>
      <c r="BL291" s="61"/>
      <c r="BM291" s="55"/>
      <c r="BN291" s="55" t="s">
        <v>351</v>
      </c>
      <c r="BO291" s="55" t="s">
        <v>248</v>
      </c>
      <c r="BP291" s="55"/>
      <c r="BQ291" s="55" t="s">
        <v>400</v>
      </c>
      <c r="BS291" s="62"/>
      <c r="BT291" s="62"/>
      <c r="BX291" s="55" t="s">
        <v>248</v>
      </c>
      <c r="CA291" s="55"/>
    </row>
    <row r="292" spans="1:79" ht="14.25" x14ac:dyDescent="0.45">
      <c r="A292" s="55" t="s">
        <v>236</v>
      </c>
      <c r="B292" s="63">
        <v>35207</v>
      </c>
      <c r="D292" s="4" t="s">
        <v>703</v>
      </c>
      <c r="E292" s="1">
        <v>1</v>
      </c>
      <c r="G292" s="55" t="s">
        <v>132</v>
      </c>
      <c r="I292" s="55" t="s">
        <v>977</v>
      </c>
      <c r="J292" s="1"/>
      <c r="L292" s="55" t="s">
        <v>70</v>
      </c>
      <c r="M292" s="55" t="s">
        <v>100</v>
      </c>
      <c r="N292" s="55" t="s">
        <v>76</v>
      </c>
      <c r="P292" s="55">
        <v>15</v>
      </c>
      <c r="AS292" s="55"/>
      <c r="AW292" s="55">
        <v>999</v>
      </c>
      <c r="BC292" s="55">
        <v>20230602</v>
      </c>
      <c r="BD292" s="52" t="str">
        <f t="shared" ref="BD292:BD355" si="944">CONCATENATE(TEXT(ROUNDDOWN(ABS(BF292),0),"0"),"° ",TEXT(ROUNDDOWN(ABS((BF292-ROUNDDOWN(BF292,0))*60),0),"00"),"' ",TEXT(TRUNC((ABS((BF292-ROUNDDOWN(BF292,0))*60)-ROUNDDOWN(ABS((BF292-ROUNDDOWN(BF292,0))*60),0))*60,2),"00.00"),"""",IF(BF292&lt;0," W"," E"))</f>
        <v>11° 02' 57.87" E</v>
      </c>
      <c r="BE292" s="52" t="str">
        <f t="shared" ref="BE292:BE355" si="945">CONCATENATE(TEXT(ROUNDDOWN(ABS(BG292),0),"00"),"° ",TEXT(ROUNDDOWN(ABS((BG292-ROUNDDOWN(BG292,0))*60),0),"00"),"' ",TEXT(TRUNC((ABS((BG292-ROUNDDOWN(BG292,0))*60)-ROUNDDOWN(ABS((BG292-ROUNDDOWN(BG292,0))*60),0))*60,2),"00.00"),"""",IF(BG292&lt;0," S"," N"))</f>
        <v>47° 26' 16.50" N</v>
      </c>
      <c r="BF292" s="58">
        <v>11.0494097</v>
      </c>
      <c r="BG292" s="58">
        <v>47.437919100000002</v>
      </c>
      <c r="BH292" s="59">
        <v>3.9</v>
      </c>
      <c r="BI292" s="60">
        <v>2070.21</v>
      </c>
      <c r="BJ292" s="59">
        <v>2.7759999999999998</v>
      </c>
      <c r="BK292" s="55"/>
      <c r="BL292" s="61"/>
      <c r="BM292" s="55"/>
      <c r="BN292" s="55" t="s">
        <v>402</v>
      </c>
      <c r="BO292" s="55" t="s">
        <v>248</v>
      </c>
      <c r="BP292" s="55"/>
      <c r="BQ292" s="55" t="s">
        <v>401</v>
      </c>
      <c r="BS292" s="62"/>
      <c r="BT292" s="62"/>
      <c r="BX292" s="55" t="s">
        <v>248</v>
      </c>
      <c r="CA292" s="55"/>
    </row>
    <row r="293" spans="1:79" ht="14.25" x14ac:dyDescent="0.45">
      <c r="A293" s="55" t="s">
        <v>236</v>
      </c>
      <c r="B293" s="63">
        <v>35208</v>
      </c>
      <c r="D293" s="4" t="s">
        <v>704</v>
      </c>
      <c r="E293" s="1">
        <v>1</v>
      </c>
      <c r="G293" s="55" t="s">
        <v>132</v>
      </c>
      <c r="I293" s="55" t="s">
        <v>977</v>
      </c>
      <c r="J293" s="1"/>
      <c r="L293" s="55" t="s">
        <v>70</v>
      </c>
      <c r="M293" s="55" t="s">
        <v>100</v>
      </c>
      <c r="N293" s="55" t="s">
        <v>76</v>
      </c>
      <c r="P293" s="55">
        <v>15</v>
      </c>
      <c r="AS293" s="55"/>
      <c r="AW293" s="55">
        <v>999</v>
      </c>
      <c r="BC293" s="55">
        <v>20230602</v>
      </c>
      <c r="BD293" s="52" t="str">
        <f t="shared" si="944"/>
        <v>11° 02' 57.74" E</v>
      </c>
      <c r="BE293" s="52" t="str">
        <f t="shared" si="945"/>
        <v>47° 26' 16.36" N</v>
      </c>
      <c r="BF293" s="58">
        <v>11.0493728</v>
      </c>
      <c r="BG293" s="58">
        <v>47.437879700000003</v>
      </c>
      <c r="BH293" s="59">
        <v>3.9</v>
      </c>
      <c r="BI293" s="60">
        <v>2068.29</v>
      </c>
      <c r="BJ293" s="59">
        <v>2.1709999999999998</v>
      </c>
      <c r="BK293" s="55"/>
      <c r="BL293" s="61"/>
      <c r="BM293" s="55"/>
      <c r="BN293" s="55" t="s">
        <v>403</v>
      </c>
      <c r="BO293" s="55" t="s">
        <v>248</v>
      </c>
      <c r="BP293" s="55"/>
      <c r="BQ293" s="55" t="s">
        <v>400</v>
      </c>
      <c r="BS293" s="62"/>
      <c r="BT293" s="62"/>
      <c r="BX293" s="55" t="s">
        <v>248</v>
      </c>
      <c r="CA293" s="55"/>
    </row>
    <row r="294" spans="1:79" ht="14.25" x14ac:dyDescent="0.45">
      <c r="A294" s="55" t="s">
        <v>236</v>
      </c>
      <c r="B294" s="63">
        <v>35209</v>
      </c>
      <c r="D294" s="4" t="s">
        <v>705</v>
      </c>
      <c r="E294" s="1">
        <v>1</v>
      </c>
      <c r="G294" s="55" t="s">
        <v>77</v>
      </c>
      <c r="I294" s="55" t="s">
        <v>977</v>
      </c>
      <c r="J294" s="1"/>
      <c r="L294" s="55" t="s">
        <v>64</v>
      </c>
      <c r="M294" s="55" t="s">
        <v>65</v>
      </c>
      <c r="N294" s="55" t="s">
        <v>63</v>
      </c>
      <c r="P294" s="55">
        <v>0</v>
      </c>
      <c r="AS294" s="55"/>
      <c r="AW294" s="55">
        <v>999</v>
      </c>
      <c r="BC294" s="55">
        <v>20230602</v>
      </c>
      <c r="BD294" s="52" t="str">
        <f t="shared" si="944"/>
        <v>11° 02' 57.80" E</v>
      </c>
      <c r="BE294" s="52" t="str">
        <f t="shared" si="945"/>
        <v>47° 26' 16.33" N</v>
      </c>
      <c r="BF294" s="58">
        <v>11.049390799999999</v>
      </c>
      <c r="BG294" s="58">
        <v>47.437871000000001</v>
      </c>
      <c r="BH294" s="59">
        <v>7.8010000000000002</v>
      </c>
      <c r="BI294" s="60">
        <v>2067.29</v>
      </c>
      <c r="BJ294" s="59">
        <v>2.1739999999999999</v>
      </c>
      <c r="BK294" s="55"/>
      <c r="BL294" s="61"/>
      <c r="BM294" s="55"/>
      <c r="BN294" s="55" t="s">
        <v>404</v>
      </c>
      <c r="BO294" s="55" t="s">
        <v>248</v>
      </c>
      <c r="BP294" s="55"/>
      <c r="BQ294" s="55" t="s">
        <v>400</v>
      </c>
      <c r="BS294" s="62"/>
      <c r="BT294" s="62"/>
      <c r="BX294" s="55" t="s">
        <v>248</v>
      </c>
      <c r="CA294" s="55"/>
    </row>
    <row r="295" spans="1:79" ht="14.25" x14ac:dyDescent="0.45">
      <c r="A295" s="55" t="s">
        <v>236</v>
      </c>
      <c r="B295" s="63">
        <v>35210</v>
      </c>
      <c r="D295" s="4" t="s">
        <v>706</v>
      </c>
      <c r="E295" s="1">
        <v>1</v>
      </c>
      <c r="G295" s="55" t="s">
        <v>132</v>
      </c>
      <c r="I295" s="55" t="s">
        <v>977</v>
      </c>
      <c r="J295" s="1"/>
      <c r="L295" s="55" t="s">
        <v>64</v>
      </c>
      <c r="M295" s="55" t="s">
        <v>65</v>
      </c>
      <c r="N295" s="55" t="s">
        <v>63</v>
      </c>
      <c r="P295" s="55">
        <v>0</v>
      </c>
      <c r="AS295" s="55"/>
      <c r="AW295" s="55">
        <v>999</v>
      </c>
      <c r="BC295" s="55">
        <v>20230602</v>
      </c>
      <c r="BD295" s="52" t="str">
        <f t="shared" si="944"/>
        <v>11° 02' 57.92" E</v>
      </c>
      <c r="BE295" s="52" t="str">
        <f t="shared" si="945"/>
        <v>47° 26' 16.46" N</v>
      </c>
      <c r="BF295" s="58">
        <v>11.0494249</v>
      </c>
      <c r="BG295" s="58">
        <v>47.437905600000001</v>
      </c>
      <c r="BH295" s="59">
        <v>3.9</v>
      </c>
      <c r="BI295" s="60">
        <v>2066.7199999999998</v>
      </c>
      <c r="BJ295" s="59">
        <v>2.2490000000000001</v>
      </c>
      <c r="BK295" s="55"/>
      <c r="BL295" s="61"/>
      <c r="BM295" s="55"/>
      <c r="BN295" s="55" t="s">
        <v>283</v>
      </c>
      <c r="BO295" s="55" t="s">
        <v>248</v>
      </c>
      <c r="BP295" s="55"/>
      <c r="BQ295" s="55" t="s">
        <v>400</v>
      </c>
      <c r="BS295" s="62"/>
      <c r="BT295" s="62"/>
      <c r="BX295" s="55" t="s">
        <v>248</v>
      </c>
      <c r="CA295" s="55"/>
    </row>
    <row r="296" spans="1:79" ht="14.25" x14ac:dyDescent="0.45">
      <c r="A296" s="55" t="s">
        <v>236</v>
      </c>
      <c r="B296" s="63">
        <v>35211</v>
      </c>
      <c r="D296" s="4" t="s">
        <v>707</v>
      </c>
      <c r="E296" s="1">
        <v>1</v>
      </c>
      <c r="G296" s="55" t="s">
        <v>77</v>
      </c>
      <c r="I296" s="55" t="s">
        <v>977</v>
      </c>
      <c r="J296" s="1"/>
      <c r="L296" s="55" t="s">
        <v>405</v>
      </c>
      <c r="M296" s="55"/>
      <c r="N296" s="55" t="s">
        <v>63</v>
      </c>
      <c r="P296" s="55">
        <v>0</v>
      </c>
      <c r="AS296" s="55"/>
      <c r="AW296" s="55">
        <v>999</v>
      </c>
      <c r="BC296" s="55">
        <v>20230602</v>
      </c>
      <c r="BD296" s="52" t="str">
        <f t="shared" si="944"/>
        <v>11° 02' 57.91" E</v>
      </c>
      <c r="BE296" s="52" t="str">
        <f t="shared" si="945"/>
        <v>47° 26' 16.41" N</v>
      </c>
      <c r="BF296" s="58">
        <v>11.049421000000001</v>
      </c>
      <c r="BG296" s="58">
        <v>47.437892599999998</v>
      </c>
      <c r="BH296" s="59">
        <v>3.9</v>
      </c>
      <c r="BI296" s="60">
        <v>2064.69</v>
      </c>
      <c r="BJ296" s="59">
        <v>2.0310000000000001</v>
      </c>
      <c r="BK296" s="55"/>
      <c r="BL296" s="61"/>
      <c r="BM296" s="55"/>
      <c r="BN296" s="55" t="s">
        <v>406</v>
      </c>
      <c r="BO296" s="55" t="s">
        <v>248</v>
      </c>
      <c r="BP296" s="55"/>
      <c r="BQ296" s="55" t="s">
        <v>400</v>
      </c>
      <c r="BS296" s="62"/>
      <c r="BT296" s="62"/>
      <c r="BX296" s="55" t="s">
        <v>248</v>
      </c>
      <c r="CA296" s="55"/>
    </row>
    <row r="297" spans="1:79" ht="14.25" x14ac:dyDescent="0.45">
      <c r="A297" s="55" t="s">
        <v>236</v>
      </c>
      <c r="B297" s="63">
        <v>35212</v>
      </c>
      <c r="D297" s="4" t="s">
        <v>708</v>
      </c>
      <c r="E297" s="1">
        <v>1</v>
      </c>
      <c r="G297" s="55" t="s">
        <v>132</v>
      </c>
      <c r="I297" s="55" t="s">
        <v>977</v>
      </c>
      <c r="J297" s="1"/>
      <c r="L297" s="55" t="s">
        <v>70</v>
      </c>
      <c r="M297" s="55" t="s">
        <v>108</v>
      </c>
      <c r="N297" s="55" t="s">
        <v>76</v>
      </c>
      <c r="P297" s="55">
        <v>5</v>
      </c>
      <c r="AS297" s="55"/>
      <c r="AW297" s="55">
        <v>999</v>
      </c>
      <c r="BC297" s="55">
        <v>20230602</v>
      </c>
      <c r="BD297" s="52" t="str">
        <f t="shared" si="944"/>
        <v>11° 02' 57.45" E</v>
      </c>
      <c r="BE297" s="52" t="str">
        <f t="shared" si="945"/>
        <v>47° 26' 16.48" N</v>
      </c>
      <c r="BF297" s="58">
        <v>11.0492936</v>
      </c>
      <c r="BG297" s="58">
        <v>47.437913500000001</v>
      </c>
      <c r="BH297" s="59">
        <v>11.114000000000001</v>
      </c>
      <c r="BI297" s="60">
        <v>2064.37</v>
      </c>
      <c r="BJ297" s="59">
        <v>2.0590000000000002</v>
      </c>
      <c r="BK297" s="55"/>
      <c r="BL297" s="61"/>
      <c r="BM297" s="55"/>
      <c r="BN297" s="55" t="s">
        <v>407</v>
      </c>
      <c r="BO297" s="55" t="s">
        <v>248</v>
      </c>
      <c r="BP297" s="55"/>
      <c r="BQ297" s="55" t="s">
        <v>400</v>
      </c>
      <c r="BS297" s="62"/>
      <c r="BT297" s="62"/>
      <c r="BX297" s="55" t="s">
        <v>248</v>
      </c>
      <c r="CA297" s="55"/>
    </row>
    <row r="298" spans="1:79" ht="14.25" x14ac:dyDescent="0.45">
      <c r="A298" s="55" t="s">
        <v>236</v>
      </c>
      <c r="B298" s="63">
        <v>35213</v>
      </c>
      <c r="D298" s="4" t="s">
        <v>709</v>
      </c>
      <c r="E298" s="1">
        <v>1</v>
      </c>
      <c r="G298" s="55" t="s">
        <v>77</v>
      </c>
      <c r="I298" s="55" t="s">
        <v>977</v>
      </c>
      <c r="J298" s="1"/>
      <c r="L298" s="55" t="s">
        <v>352</v>
      </c>
      <c r="M298" s="55" t="s">
        <v>108</v>
      </c>
      <c r="N298" s="55" t="s">
        <v>76</v>
      </c>
      <c r="P298" s="55">
        <v>5</v>
      </c>
      <c r="AS298" s="55"/>
      <c r="AW298" s="55">
        <v>999</v>
      </c>
      <c r="BC298" s="55">
        <v>20230602</v>
      </c>
      <c r="BD298" s="52" t="str">
        <f t="shared" si="944"/>
        <v>11° 02' 57.97" E</v>
      </c>
      <c r="BE298" s="52" t="str">
        <f t="shared" si="945"/>
        <v>47° 26' 15.68" N</v>
      </c>
      <c r="BF298" s="58">
        <v>11.0494375</v>
      </c>
      <c r="BG298" s="58">
        <v>47.437691000000001</v>
      </c>
      <c r="BH298" s="59">
        <v>9.5909999999999993</v>
      </c>
      <c r="BI298" s="60">
        <v>2064.58</v>
      </c>
      <c r="BJ298" s="59">
        <v>2.0550000000000002</v>
      </c>
      <c r="BK298" s="55"/>
      <c r="BL298" s="61"/>
      <c r="BM298" s="55"/>
      <c r="BN298" s="55" t="s">
        <v>284</v>
      </c>
      <c r="BO298" s="55" t="s">
        <v>248</v>
      </c>
      <c r="BP298" s="55"/>
      <c r="BQ298" s="55" t="s">
        <v>408</v>
      </c>
      <c r="BS298" s="62"/>
      <c r="BT298" s="62"/>
      <c r="BX298" s="55" t="s">
        <v>248</v>
      </c>
      <c r="CA298" s="55"/>
    </row>
    <row r="299" spans="1:79" ht="14.25" x14ac:dyDescent="0.45">
      <c r="A299" s="55" t="s">
        <v>236</v>
      </c>
      <c r="B299" s="63">
        <v>35214</v>
      </c>
      <c r="D299" s="4" t="s">
        <v>710</v>
      </c>
      <c r="E299" s="1">
        <v>1</v>
      </c>
      <c r="G299" s="55" t="s">
        <v>132</v>
      </c>
      <c r="I299" s="55" t="s">
        <v>978</v>
      </c>
      <c r="J299" s="1"/>
      <c r="L299" s="55" t="s">
        <v>64</v>
      </c>
      <c r="M299" s="55" t="s">
        <v>65</v>
      </c>
      <c r="N299" s="55" t="s">
        <v>63</v>
      </c>
      <c r="P299" s="55">
        <v>0</v>
      </c>
      <c r="AS299" s="55"/>
      <c r="AW299" s="55">
        <v>999</v>
      </c>
      <c r="BC299" s="55">
        <v>20230602</v>
      </c>
      <c r="BD299" s="52" t="str">
        <f t="shared" si="944"/>
        <v>11° 03' 19.51" E</v>
      </c>
      <c r="BE299" s="52" t="str">
        <f t="shared" si="945"/>
        <v>47° 26' 23.72" N</v>
      </c>
      <c r="BF299" s="58">
        <v>11.055420099999999</v>
      </c>
      <c r="BG299" s="58">
        <v>47.439922699999997</v>
      </c>
      <c r="BH299" s="59">
        <v>3.9</v>
      </c>
      <c r="BI299" s="60">
        <v>1907.14</v>
      </c>
      <c r="BJ299" s="59">
        <v>2.274</v>
      </c>
      <c r="BK299" s="55"/>
      <c r="BL299" s="61"/>
      <c r="BM299" s="55"/>
      <c r="BN299" s="55" t="s">
        <v>410</v>
      </c>
      <c r="BO299" s="55" t="s">
        <v>248</v>
      </c>
      <c r="BP299" s="55"/>
      <c r="BQ299" s="55" t="s">
        <v>409</v>
      </c>
      <c r="BS299" s="62"/>
      <c r="BT299" s="62"/>
      <c r="BX299" s="55" t="s">
        <v>248</v>
      </c>
      <c r="CA299" s="55"/>
    </row>
    <row r="300" spans="1:79" ht="14.25" x14ac:dyDescent="0.45">
      <c r="A300" s="55" t="s">
        <v>236</v>
      </c>
      <c r="B300" s="63">
        <v>35215</v>
      </c>
      <c r="D300" s="4" t="s">
        <v>711</v>
      </c>
      <c r="E300" s="1">
        <v>1</v>
      </c>
      <c r="G300" s="55" t="s">
        <v>132</v>
      </c>
      <c r="I300" s="55" t="s">
        <v>978</v>
      </c>
      <c r="J300" s="1"/>
      <c r="L300" s="55" t="s">
        <v>70</v>
      </c>
      <c r="M300" s="55" t="s">
        <v>123</v>
      </c>
      <c r="N300" s="55" t="s">
        <v>76</v>
      </c>
      <c r="P300" s="55">
        <v>15</v>
      </c>
      <c r="AS300" s="55"/>
      <c r="AW300" s="55">
        <v>999</v>
      </c>
      <c r="BC300" s="55">
        <v>20230602</v>
      </c>
      <c r="BD300" s="52" t="str">
        <f t="shared" si="944"/>
        <v>11° 03' 19.94" E</v>
      </c>
      <c r="BE300" s="52" t="str">
        <f t="shared" si="945"/>
        <v>47° 26' 23.87" N</v>
      </c>
      <c r="BF300" s="58">
        <v>11.0555389</v>
      </c>
      <c r="BG300" s="58">
        <v>47.4399649</v>
      </c>
      <c r="BH300" s="59">
        <v>6.6420000000000003</v>
      </c>
      <c r="BI300" s="60">
        <v>721.44</v>
      </c>
      <c r="BJ300" s="59">
        <v>8.4369999999999994</v>
      </c>
      <c r="BK300" s="55"/>
      <c r="BL300" s="61"/>
      <c r="BM300" s="55"/>
      <c r="BN300" s="55" t="s">
        <v>411</v>
      </c>
      <c r="BO300" s="55" t="s">
        <v>248</v>
      </c>
      <c r="BP300" s="55"/>
      <c r="BQ300" s="55" t="s">
        <v>409</v>
      </c>
      <c r="BS300" s="62"/>
      <c r="BT300" s="62"/>
      <c r="BX300" s="55" t="s">
        <v>248</v>
      </c>
      <c r="CA300" s="55"/>
    </row>
    <row r="301" spans="1:79" ht="14.25" x14ac:dyDescent="0.45">
      <c r="A301" s="55" t="s">
        <v>236</v>
      </c>
      <c r="B301" s="63">
        <v>35216</v>
      </c>
      <c r="D301" s="4" t="s">
        <v>712</v>
      </c>
      <c r="E301" s="1">
        <v>1</v>
      </c>
      <c r="G301" s="55" t="s">
        <v>132</v>
      </c>
      <c r="I301" s="55" t="s">
        <v>978</v>
      </c>
      <c r="J301" s="1"/>
      <c r="L301" s="55" t="s">
        <v>352</v>
      </c>
      <c r="M301" s="55" t="s">
        <v>100</v>
      </c>
      <c r="N301" s="55" t="s">
        <v>76</v>
      </c>
      <c r="P301" s="55">
        <v>50</v>
      </c>
      <c r="AS301" s="55"/>
      <c r="AW301" s="55">
        <v>999</v>
      </c>
      <c r="BC301" s="55">
        <v>20230605</v>
      </c>
      <c r="BD301" s="52" t="str">
        <f t="shared" si="944"/>
        <v>11° 03' 31.94" E</v>
      </c>
      <c r="BE301" s="52" t="str">
        <f t="shared" si="945"/>
        <v>47° 26' 25.95" N</v>
      </c>
      <c r="BF301" s="58">
        <v>11.058873</v>
      </c>
      <c r="BG301" s="58">
        <v>47.4405432</v>
      </c>
      <c r="BH301" s="59">
        <v>3.778</v>
      </c>
      <c r="BI301" s="60">
        <v>1791.21</v>
      </c>
      <c r="BJ301" s="59">
        <v>4.726</v>
      </c>
      <c r="BK301" s="55"/>
      <c r="BL301" s="61"/>
      <c r="BM301" s="55"/>
      <c r="BN301" s="55" t="s">
        <v>413</v>
      </c>
      <c r="BO301" s="55" t="s">
        <v>248</v>
      </c>
      <c r="BP301" s="55"/>
      <c r="BQ301" s="55" t="s">
        <v>412</v>
      </c>
      <c r="BS301" s="62"/>
      <c r="BT301" s="62"/>
      <c r="BX301" s="55" t="s">
        <v>248</v>
      </c>
      <c r="CA301" s="55"/>
    </row>
    <row r="302" spans="1:79" ht="14.25" x14ac:dyDescent="0.45">
      <c r="A302" s="55" t="s">
        <v>236</v>
      </c>
      <c r="B302" s="63">
        <v>35217</v>
      </c>
      <c r="D302" s="4" t="s">
        <v>713</v>
      </c>
      <c r="E302" s="1">
        <v>1</v>
      </c>
      <c r="G302" s="55" t="s">
        <v>132</v>
      </c>
      <c r="I302" s="55" t="s">
        <v>978</v>
      </c>
      <c r="J302" s="1"/>
      <c r="L302" s="55" t="s">
        <v>70</v>
      </c>
      <c r="M302" s="55" t="s">
        <v>100</v>
      </c>
      <c r="N302" s="55" t="s">
        <v>76</v>
      </c>
      <c r="P302" s="55">
        <v>40</v>
      </c>
      <c r="AS302" s="55"/>
      <c r="AW302" s="55">
        <v>999</v>
      </c>
      <c r="BC302" s="55">
        <v>20230605</v>
      </c>
      <c r="BD302" s="52" t="str">
        <f t="shared" si="944"/>
        <v>11° 03' 31.67" E</v>
      </c>
      <c r="BE302" s="52" t="str">
        <f t="shared" si="945"/>
        <v>47° 26' 26.06" N</v>
      </c>
      <c r="BF302" s="58">
        <v>11.058798599999999</v>
      </c>
      <c r="BG302" s="58">
        <v>47.440572799999998</v>
      </c>
      <c r="BH302" s="59">
        <v>7.6379999999999999</v>
      </c>
      <c r="BI302" s="60">
        <v>1784.73</v>
      </c>
      <c r="BJ302" s="59">
        <v>2.758</v>
      </c>
      <c r="BK302" s="55"/>
      <c r="BL302" s="61"/>
      <c r="BM302" s="55"/>
      <c r="BN302" s="55" t="s">
        <v>414</v>
      </c>
      <c r="BO302" s="55" t="s">
        <v>248</v>
      </c>
      <c r="BP302" s="55"/>
      <c r="BQ302" s="55" t="s">
        <v>412</v>
      </c>
      <c r="BS302" s="62"/>
      <c r="BT302" s="62"/>
      <c r="BX302" s="55" t="s">
        <v>248</v>
      </c>
      <c r="CA302" s="55"/>
    </row>
    <row r="303" spans="1:79" ht="14.25" x14ac:dyDescent="0.45">
      <c r="A303" s="55" t="s">
        <v>236</v>
      </c>
      <c r="B303" s="63">
        <v>35218</v>
      </c>
      <c r="D303" s="4" t="s">
        <v>714</v>
      </c>
      <c r="E303" s="1">
        <v>1</v>
      </c>
      <c r="G303" s="55" t="s">
        <v>132</v>
      </c>
      <c r="I303" s="55" t="s">
        <v>978</v>
      </c>
      <c r="J303" s="1"/>
      <c r="L303" s="55" t="s">
        <v>70</v>
      </c>
      <c r="M303" s="55" t="s">
        <v>100</v>
      </c>
      <c r="N303" s="55" t="s">
        <v>76</v>
      </c>
      <c r="P303" s="55">
        <v>50</v>
      </c>
      <c r="AS303" s="55"/>
      <c r="AW303" s="55">
        <v>999</v>
      </c>
      <c r="BC303" s="55">
        <v>20230605</v>
      </c>
      <c r="BD303" s="52" t="str">
        <f t="shared" si="944"/>
        <v>11° 03' 31.88" E</v>
      </c>
      <c r="BE303" s="52" t="str">
        <f t="shared" si="945"/>
        <v>47° 26' 26.16" N</v>
      </c>
      <c r="BF303" s="58">
        <v>11.0588569</v>
      </c>
      <c r="BG303" s="58">
        <v>47.440600600000003</v>
      </c>
      <c r="BH303" s="59">
        <v>3.8109999999999999</v>
      </c>
      <c r="BI303" s="60">
        <v>1783.61</v>
      </c>
      <c r="BJ303" s="59">
        <v>2.1560000000000001</v>
      </c>
      <c r="BK303" s="55"/>
      <c r="BL303" s="61"/>
      <c r="BM303" s="55"/>
      <c r="BN303" s="55" t="s">
        <v>415</v>
      </c>
      <c r="BO303" s="55" t="s">
        <v>248</v>
      </c>
      <c r="BP303" s="55"/>
      <c r="BQ303" s="55" t="s">
        <v>412</v>
      </c>
      <c r="BS303" s="62"/>
      <c r="BT303" s="62"/>
      <c r="BX303" s="55" t="s">
        <v>248</v>
      </c>
      <c r="CA303" s="55"/>
    </row>
    <row r="304" spans="1:79" ht="14.25" x14ac:dyDescent="0.45">
      <c r="A304" s="55" t="s">
        <v>236</v>
      </c>
      <c r="B304" s="63">
        <v>35219</v>
      </c>
      <c r="D304" s="4" t="s">
        <v>715</v>
      </c>
      <c r="E304" s="1">
        <v>1</v>
      </c>
      <c r="G304" s="55" t="s">
        <v>132</v>
      </c>
      <c r="I304" s="55" t="s">
        <v>978</v>
      </c>
      <c r="J304" s="1"/>
      <c r="L304" s="55" t="s">
        <v>70</v>
      </c>
      <c r="M304" s="55" t="s">
        <v>100</v>
      </c>
      <c r="N304" s="55" t="s">
        <v>76</v>
      </c>
      <c r="P304" s="55">
        <v>50</v>
      </c>
      <c r="AS304" s="55"/>
      <c r="AW304" s="55">
        <v>999</v>
      </c>
      <c r="BC304" s="55">
        <v>20230605</v>
      </c>
      <c r="BD304" s="52" t="str">
        <f t="shared" si="944"/>
        <v>11° 03' 24.18" E</v>
      </c>
      <c r="BE304" s="52" t="str">
        <f t="shared" si="945"/>
        <v>47° 26' 25.81" N</v>
      </c>
      <c r="BF304" s="58">
        <v>11.056717900000001</v>
      </c>
      <c r="BG304" s="58">
        <v>47.440503200000002</v>
      </c>
      <c r="BH304" s="59">
        <v>3.7709999999999999</v>
      </c>
      <c r="BI304" s="60">
        <v>1840.32</v>
      </c>
      <c r="BJ304" s="59">
        <v>2.2559999999999998</v>
      </c>
      <c r="BK304" s="55"/>
      <c r="BL304" s="61"/>
      <c r="BM304" s="55"/>
      <c r="BN304" s="55" t="s">
        <v>417</v>
      </c>
      <c r="BO304" s="55" t="s">
        <v>248</v>
      </c>
      <c r="BP304" s="55"/>
      <c r="BQ304" s="55" t="s">
        <v>416</v>
      </c>
      <c r="BS304" s="62"/>
      <c r="BT304" s="62"/>
      <c r="BX304" s="55" t="s">
        <v>248</v>
      </c>
      <c r="CA304" s="55"/>
    </row>
    <row r="305" spans="1:79" ht="14.25" x14ac:dyDescent="0.45">
      <c r="A305" s="55" t="s">
        <v>236</v>
      </c>
      <c r="B305" s="63">
        <v>35220</v>
      </c>
      <c r="D305" s="4" t="s">
        <v>716</v>
      </c>
      <c r="E305" s="1">
        <v>1</v>
      </c>
      <c r="G305" s="55" t="s">
        <v>77</v>
      </c>
      <c r="I305" s="55" t="s">
        <v>978</v>
      </c>
      <c r="J305" s="1"/>
      <c r="L305" s="55" t="s">
        <v>64</v>
      </c>
      <c r="M305" s="55" t="s">
        <v>65</v>
      </c>
      <c r="N305" s="55" t="s">
        <v>63</v>
      </c>
      <c r="P305" s="55">
        <v>0</v>
      </c>
      <c r="AS305" s="55"/>
      <c r="AW305" s="55">
        <v>999</v>
      </c>
      <c r="BC305" s="55">
        <v>20230605</v>
      </c>
      <c r="BD305" s="52" t="str">
        <f t="shared" si="944"/>
        <v>11° 03' 24.33" E</v>
      </c>
      <c r="BE305" s="52" t="str">
        <f t="shared" si="945"/>
        <v>47° 26' 25.70" N</v>
      </c>
      <c r="BF305" s="58">
        <v>11.0567586</v>
      </c>
      <c r="BG305" s="58">
        <v>47.440473300000001</v>
      </c>
      <c r="BH305" s="59">
        <v>4.22</v>
      </c>
      <c r="BI305" s="60">
        <v>1831.79</v>
      </c>
      <c r="BJ305" s="59">
        <v>2.254</v>
      </c>
      <c r="BK305" s="55"/>
      <c r="BL305" s="61"/>
      <c r="BM305" s="55"/>
      <c r="BN305" s="55" t="s">
        <v>418</v>
      </c>
      <c r="BO305" s="55" t="s">
        <v>248</v>
      </c>
      <c r="BP305" s="55"/>
      <c r="BQ305" s="55" t="s">
        <v>412</v>
      </c>
      <c r="BS305" s="62"/>
      <c r="BT305" s="62"/>
      <c r="BX305" s="55" t="s">
        <v>248</v>
      </c>
      <c r="CA305" s="55"/>
    </row>
    <row r="306" spans="1:79" ht="14.25" x14ac:dyDescent="0.45">
      <c r="A306" s="55" t="s">
        <v>236</v>
      </c>
      <c r="B306" s="63">
        <v>35221</v>
      </c>
      <c r="D306" s="4" t="s">
        <v>717</v>
      </c>
      <c r="E306" s="1">
        <v>1</v>
      </c>
      <c r="G306" s="55" t="s">
        <v>77</v>
      </c>
      <c r="I306" s="55" t="s">
        <v>978</v>
      </c>
      <c r="J306" s="1"/>
      <c r="L306" s="55" t="s">
        <v>64</v>
      </c>
      <c r="M306" s="55" t="s">
        <v>65</v>
      </c>
      <c r="N306" s="55" t="s">
        <v>63</v>
      </c>
      <c r="P306" s="55">
        <v>10</v>
      </c>
      <c r="AS306" s="55"/>
      <c r="AW306" s="55">
        <v>999</v>
      </c>
      <c r="BC306" s="55">
        <v>20230605</v>
      </c>
      <c r="BD306" s="52" t="str">
        <f t="shared" si="944"/>
        <v>11° 03' 24.46" E</v>
      </c>
      <c r="BE306" s="52" t="str">
        <f t="shared" si="945"/>
        <v>47° 26' 25.71" N</v>
      </c>
      <c r="BF306" s="58">
        <v>11.0567949</v>
      </c>
      <c r="BG306" s="58">
        <v>47.440476699999998</v>
      </c>
      <c r="BH306" s="59">
        <v>3.9</v>
      </c>
      <c r="BI306" s="60">
        <v>1831.88</v>
      </c>
      <c r="BJ306" s="59">
        <v>2.3069999999999999</v>
      </c>
      <c r="BK306" s="55"/>
      <c r="BL306" s="61"/>
      <c r="BM306" s="55"/>
      <c r="BN306" s="55" t="s">
        <v>419</v>
      </c>
      <c r="BO306" s="55" t="s">
        <v>248</v>
      </c>
      <c r="BP306" s="55"/>
      <c r="BQ306" s="55" t="s">
        <v>412</v>
      </c>
      <c r="BS306" s="62"/>
      <c r="BT306" s="62"/>
      <c r="BX306" s="55" t="s">
        <v>248</v>
      </c>
      <c r="CA306" s="55"/>
    </row>
    <row r="307" spans="1:79" ht="14.25" x14ac:dyDescent="0.45">
      <c r="A307" s="55" t="s">
        <v>236</v>
      </c>
      <c r="B307" s="63">
        <v>35222</v>
      </c>
      <c r="D307" s="4" t="s">
        <v>718</v>
      </c>
      <c r="E307" s="1">
        <v>1</v>
      </c>
      <c r="G307" s="55" t="s">
        <v>132</v>
      </c>
      <c r="I307" s="55" t="s">
        <v>978</v>
      </c>
      <c r="J307" s="1"/>
      <c r="L307" s="55" t="s">
        <v>70</v>
      </c>
      <c r="M307" s="55" t="s">
        <v>86</v>
      </c>
      <c r="N307" s="55" t="s">
        <v>76</v>
      </c>
      <c r="P307" s="55">
        <v>50</v>
      </c>
      <c r="AS307" s="55"/>
      <c r="AW307" s="55">
        <v>999</v>
      </c>
      <c r="BC307" s="55">
        <v>20230605</v>
      </c>
      <c r="BD307" s="52" t="str">
        <f t="shared" si="944"/>
        <v>11° 03' 24.34" E</v>
      </c>
      <c r="BE307" s="52" t="str">
        <f t="shared" si="945"/>
        <v>47° 26' 25.73" N</v>
      </c>
      <c r="BF307" s="58">
        <v>11.056763</v>
      </c>
      <c r="BG307" s="58">
        <v>47.440482500000002</v>
      </c>
      <c r="BH307" s="59">
        <v>3.9</v>
      </c>
      <c r="BI307" s="60">
        <v>1833.25</v>
      </c>
      <c r="BJ307" s="59">
        <v>2.2010000000000001</v>
      </c>
      <c r="BK307" s="55"/>
      <c r="BL307" s="61"/>
      <c r="BM307" s="55"/>
      <c r="BN307" s="55" t="s">
        <v>420</v>
      </c>
      <c r="BO307" s="55" t="s">
        <v>248</v>
      </c>
      <c r="BP307" s="55"/>
      <c r="BQ307" s="55" t="s">
        <v>412</v>
      </c>
      <c r="BS307" s="62"/>
      <c r="BT307" s="62"/>
      <c r="BX307" s="55" t="s">
        <v>248</v>
      </c>
      <c r="CA307" s="55"/>
    </row>
    <row r="308" spans="1:79" ht="14.25" x14ac:dyDescent="0.45">
      <c r="A308" s="55" t="s">
        <v>236</v>
      </c>
      <c r="B308" s="63">
        <v>35223</v>
      </c>
      <c r="D308" s="4" t="s">
        <v>719</v>
      </c>
      <c r="E308" s="1">
        <v>1</v>
      </c>
      <c r="G308" s="55" t="s">
        <v>132</v>
      </c>
      <c r="I308" s="55" t="s">
        <v>978</v>
      </c>
      <c r="J308" s="1"/>
      <c r="L308" s="55" t="s">
        <v>70</v>
      </c>
      <c r="M308" s="55" t="s">
        <v>86</v>
      </c>
      <c r="N308" s="55" t="s">
        <v>76</v>
      </c>
      <c r="P308" s="55">
        <v>20</v>
      </c>
      <c r="AS308" s="55"/>
      <c r="AW308" s="55">
        <v>999</v>
      </c>
      <c r="BC308" s="55">
        <v>20230605</v>
      </c>
      <c r="BD308" s="52" t="str">
        <f t="shared" si="944"/>
        <v>11° 03' 23.59" E</v>
      </c>
      <c r="BE308" s="52" t="str">
        <f t="shared" si="945"/>
        <v>47° 26' 25.27" N</v>
      </c>
      <c r="BF308" s="58">
        <v>11.0565555</v>
      </c>
      <c r="BG308" s="58">
        <v>47.440354800000001</v>
      </c>
      <c r="BH308" s="59">
        <v>4.4640000000000004</v>
      </c>
      <c r="BI308" s="60">
        <v>1840.37</v>
      </c>
      <c r="BJ308" s="59">
        <v>2.149</v>
      </c>
      <c r="BK308" s="55"/>
      <c r="BL308" s="61"/>
      <c r="BM308" s="55"/>
      <c r="BN308" s="55" t="s">
        <v>421</v>
      </c>
      <c r="BO308" s="55" t="s">
        <v>248</v>
      </c>
      <c r="BP308" s="55"/>
      <c r="BQ308" s="55" t="s">
        <v>412</v>
      </c>
      <c r="BS308" s="62"/>
      <c r="BT308" s="62"/>
      <c r="BX308" s="55" t="s">
        <v>248</v>
      </c>
      <c r="CA308" s="55"/>
    </row>
    <row r="309" spans="1:79" ht="14.25" x14ac:dyDescent="0.45">
      <c r="A309" s="55" t="s">
        <v>236</v>
      </c>
      <c r="B309" s="63">
        <v>35224</v>
      </c>
      <c r="D309" s="4" t="s">
        <v>720</v>
      </c>
      <c r="E309" s="1">
        <v>1</v>
      </c>
      <c r="G309" s="55" t="s">
        <v>356</v>
      </c>
      <c r="I309" s="55" t="s">
        <v>984</v>
      </c>
      <c r="J309" s="1"/>
      <c r="L309" s="55" t="s">
        <v>75</v>
      </c>
      <c r="M309" s="55" t="s">
        <v>123</v>
      </c>
      <c r="N309" s="55" t="s">
        <v>76</v>
      </c>
      <c r="P309" s="55">
        <v>10</v>
      </c>
      <c r="AS309" s="55"/>
      <c r="AW309" s="55">
        <v>999</v>
      </c>
      <c r="BC309" s="55">
        <v>20230601</v>
      </c>
      <c r="BD309" s="52" t="str">
        <f t="shared" si="944"/>
        <v>11° 03' 36.73" E</v>
      </c>
      <c r="BE309" s="52" t="str">
        <f t="shared" si="945"/>
        <v>47° 26' 44.80" N</v>
      </c>
      <c r="BF309" s="58">
        <v>11.060204000000001</v>
      </c>
      <c r="BG309" s="58">
        <v>47.445778300000001</v>
      </c>
      <c r="BH309" s="59">
        <v>3.9</v>
      </c>
      <c r="BI309" s="60">
        <v>1754.31</v>
      </c>
      <c r="BJ309" s="59">
        <v>2.5</v>
      </c>
      <c r="BK309" s="55"/>
      <c r="BL309" s="61"/>
      <c r="BM309" s="55"/>
      <c r="BN309" s="55" t="s">
        <v>422</v>
      </c>
      <c r="BO309" s="55" t="s">
        <v>246</v>
      </c>
      <c r="BP309" s="55"/>
      <c r="BQ309" s="55" t="s">
        <v>262</v>
      </c>
      <c r="BS309" s="62"/>
      <c r="BT309" s="62"/>
      <c r="BX309" s="55" t="s">
        <v>246</v>
      </c>
      <c r="CA309" s="55"/>
    </row>
    <row r="310" spans="1:79" ht="14.25" x14ac:dyDescent="0.45">
      <c r="A310" s="55" t="s">
        <v>236</v>
      </c>
      <c r="B310" s="63">
        <v>35225</v>
      </c>
      <c r="D310" s="4" t="s">
        <v>721</v>
      </c>
      <c r="E310" s="1">
        <v>1</v>
      </c>
      <c r="G310" s="55" t="s">
        <v>303</v>
      </c>
      <c r="I310" s="55" t="s">
        <v>984</v>
      </c>
      <c r="J310" s="1"/>
      <c r="L310" s="55" t="s">
        <v>75</v>
      </c>
      <c r="M310" s="55" t="s">
        <v>123</v>
      </c>
      <c r="N310" s="55" t="s">
        <v>76</v>
      </c>
      <c r="P310" s="55">
        <v>20</v>
      </c>
      <c r="AS310" s="55"/>
      <c r="AW310" s="55">
        <v>999</v>
      </c>
      <c r="BC310" s="55">
        <v>20230601</v>
      </c>
      <c r="BD310" s="52" t="str">
        <f t="shared" si="944"/>
        <v>11° 03' 35.78" E</v>
      </c>
      <c r="BE310" s="52" t="str">
        <f t="shared" si="945"/>
        <v>47° 26' 44.96" N</v>
      </c>
      <c r="BF310" s="58">
        <v>11.059939</v>
      </c>
      <c r="BG310" s="58">
        <v>47.445822800000002</v>
      </c>
      <c r="BH310" s="59">
        <v>3.8860000000000001</v>
      </c>
      <c r="BI310" s="60">
        <v>1765.34</v>
      </c>
      <c r="BJ310" s="59">
        <v>2.5</v>
      </c>
      <c r="BK310" s="55"/>
      <c r="BL310" s="61"/>
      <c r="BM310" s="55"/>
      <c r="BN310" s="55" t="s">
        <v>265</v>
      </c>
      <c r="BO310" s="55" t="s">
        <v>246</v>
      </c>
      <c r="BP310" s="55"/>
      <c r="BQ310" s="55" t="s">
        <v>262</v>
      </c>
      <c r="BS310" s="62"/>
      <c r="BT310" s="62"/>
      <c r="BX310" s="55" t="s">
        <v>246</v>
      </c>
      <c r="CA310" s="55"/>
    </row>
    <row r="311" spans="1:79" ht="14.25" x14ac:dyDescent="0.45">
      <c r="A311" s="55" t="s">
        <v>236</v>
      </c>
      <c r="B311" s="63">
        <v>35226</v>
      </c>
      <c r="D311" s="4" t="s">
        <v>722</v>
      </c>
      <c r="E311" s="1">
        <v>1</v>
      </c>
      <c r="G311" s="55" t="s">
        <v>356</v>
      </c>
      <c r="I311" s="55" t="s">
        <v>984</v>
      </c>
      <c r="J311" s="1"/>
      <c r="L311" s="55" t="s">
        <v>75</v>
      </c>
      <c r="M311" s="55" t="s">
        <v>123</v>
      </c>
      <c r="N311" s="55" t="s">
        <v>76</v>
      </c>
      <c r="P311" s="55">
        <v>25</v>
      </c>
      <c r="AS311" s="55"/>
      <c r="AW311" s="55">
        <v>999</v>
      </c>
      <c r="BC311" s="55">
        <v>20230601</v>
      </c>
      <c r="BD311" s="52" t="str">
        <f t="shared" si="944"/>
        <v>11° 03' 35.67" E</v>
      </c>
      <c r="BE311" s="52" t="str">
        <f t="shared" si="945"/>
        <v>47° 26' 45.07" N</v>
      </c>
      <c r="BF311" s="58">
        <v>11.059909899999999</v>
      </c>
      <c r="BG311" s="58">
        <v>47.4458549</v>
      </c>
      <c r="BH311" s="59">
        <v>3.9</v>
      </c>
      <c r="BI311" s="60">
        <v>1635.66</v>
      </c>
      <c r="BJ311" s="59">
        <v>17.576000000000001</v>
      </c>
      <c r="BK311" s="55"/>
      <c r="BL311" s="61"/>
      <c r="BM311" s="55"/>
      <c r="BN311" s="55" t="s">
        <v>423</v>
      </c>
      <c r="BO311" s="55" t="s">
        <v>246</v>
      </c>
      <c r="BP311" s="55"/>
      <c r="BQ311" s="55" t="s">
        <v>262</v>
      </c>
      <c r="BS311" s="62"/>
      <c r="BT311" s="62"/>
      <c r="BX311" s="55" t="s">
        <v>246</v>
      </c>
      <c r="CA311" s="55"/>
    </row>
    <row r="312" spans="1:79" ht="14.25" x14ac:dyDescent="0.45">
      <c r="A312" s="55" t="s">
        <v>236</v>
      </c>
      <c r="B312" s="63">
        <v>35227</v>
      </c>
      <c r="D312" s="4" t="s">
        <v>723</v>
      </c>
      <c r="E312" s="1">
        <v>1</v>
      </c>
      <c r="G312" s="55" t="s">
        <v>356</v>
      </c>
      <c r="I312" s="55" t="s">
        <v>984</v>
      </c>
      <c r="J312" s="1"/>
      <c r="L312" s="55" t="s">
        <v>75</v>
      </c>
      <c r="M312" s="55" t="s">
        <v>123</v>
      </c>
      <c r="N312" s="55" t="s">
        <v>76</v>
      </c>
      <c r="P312" s="55">
        <v>25</v>
      </c>
      <c r="AS312" s="55"/>
      <c r="AW312" s="55">
        <v>999</v>
      </c>
      <c r="BC312" s="55">
        <v>20230601</v>
      </c>
      <c r="BD312" s="52" t="str">
        <f t="shared" si="944"/>
        <v>11° 03' 33.46" E</v>
      </c>
      <c r="BE312" s="52" t="str">
        <f t="shared" si="945"/>
        <v>47° 26' 41.95" N</v>
      </c>
      <c r="BF312" s="58">
        <v>11.059297000000001</v>
      </c>
      <c r="BG312" s="58">
        <v>47.444988500000001</v>
      </c>
      <c r="BH312" s="59">
        <v>3.9</v>
      </c>
      <c r="BI312" s="60">
        <v>1801.07</v>
      </c>
      <c r="BJ312" s="59">
        <v>2.5</v>
      </c>
      <c r="BK312" s="55"/>
      <c r="BL312" s="61"/>
      <c r="BM312" s="55"/>
      <c r="BN312" s="55" t="s">
        <v>341</v>
      </c>
      <c r="BO312" s="55" t="s">
        <v>246</v>
      </c>
      <c r="BP312" s="55"/>
      <c r="BQ312" s="55" t="s">
        <v>262</v>
      </c>
      <c r="BS312" s="62"/>
      <c r="BT312" s="62"/>
      <c r="BX312" s="55" t="s">
        <v>246</v>
      </c>
      <c r="CA312" s="55"/>
    </row>
    <row r="313" spans="1:79" ht="14.25" x14ac:dyDescent="0.45">
      <c r="A313" s="55" t="s">
        <v>236</v>
      </c>
      <c r="B313" s="63">
        <v>35228</v>
      </c>
      <c r="D313" s="4" t="s">
        <v>724</v>
      </c>
      <c r="E313" s="1">
        <v>1</v>
      </c>
      <c r="G313" s="55" t="s">
        <v>73</v>
      </c>
      <c r="I313" s="55" t="s">
        <v>973</v>
      </c>
      <c r="J313" s="1"/>
      <c r="L313" s="55" t="s">
        <v>70</v>
      </c>
      <c r="M313" s="55" t="s">
        <v>194</v>
      </c>
      <c r="N313" s="55" t="s">
        <v>76</v>
      </c>
      <c r="P313" s="55">
        <v>10</v>
      </c>
      <c r="AS313" s="55"/>
      <c r="AW313" s="55">
        <v>999</v>
      </c>
      <c r="BC313" s="55">
        <v>20230602</v>
      </c>
      <c r="BD313" s="52" t="str">
        <f t="shared" si="944"/>
        <v>11° 03' 43.40" E</v>
      </c>
      <c r="BE313" s="52" t="str">
        <f t="shared" si="945"/>
        <v>47° 26' 31.22" N</v>
      </c>
      <c r="BF313" s="58">
        <v>11.062056699999999</v>
      </c>
      <c r="BG313" s="58">
        <v>47.442005700000003</v>
      </c>
      <c r="BH313" s="59">
        <v>3.9</v>
      </c>
      <c r="BI313" s="60">
        <v>1691.91</v>
      </c>
      <c r="BJ313" s="59">
        <v>2.5</v>
      </c>
      <c r="BK313" s="55"/>
      <c r="BL313" s="61"/>
      <c r="BM313" s="55"/>
      <c r="BN313" s="55" t="s">
        <v>425</v>
      </c>
      <c r="BO313" s="55" t="s">
        <v>246</v>
      </c>
      <c r="BP313" s="55"/>
      <c r="BQ313" s="55" t="s">
        <v>424</v>
      </c>
      <c r="BS313" s="62"/>
      <c r="BT313" s="62"/>
      <c r="BX313" s="55" t="s">
        <v>246</v>
      </c>
      <c r="CA313" s="55"/>
    </row>
    <row r="314" spans="1:79" ht="14.25" x14ac:dyDescent="0.45">
      <c r="A314" s="55"/>
      <c r="B314" s="63" t="s">
        <v>78</v>
      </c>
      <c r="D314" s="4" t="s">
        <v>725</v>
      </c>
      <c r="E314" s="1">
        <v>1</v>
      </c>
      <c r="G314" s="55" t="s">
        <v>426</v>
      </c>
      <c r="I314" s="55" t="s">
        <v>974</v>
      </c>
      <c r="J314" s="1"/>
      <c r="L314" s="55" t="s">
        <v>75</v>
      </c>
      <c r="M314" s="55" t="s">
        <v>100</v>
      </c>
      <c r="N314" s="55" t="s">
        <v>63</v>
      </c>
      <c r="P314" s="55">
        <v>15</v>
      </c>
      <c r="AS314" s="55" t="s">
        <v>429</v>
      </c>
      <c r="AW314" s="55">
        <v>100</v>
      </c>
      <c r="BC314" s="55">
        <v>20230602</v>
      </c>
      <c r="BD314" s="52" t="str">
        <f t="shared" si="944"/>
        <v>11° 03' 34.39" E</v>
      </c>
      <c r="BE314" s="52" t="str">
        <f t="shared" si="945"/>
        <v>47° 26' 18.81" N</v>
      </c>
      <c r="BF314" s="58">
        <v>11.059553299999999</v>
      </c>
      <c r="BG314" s="58">
        <v>47.4385598</v>
      </c>
      <c r="BH314" s="59">
        <v>3.8679999999999999</v>
      </c>
      <c r="BI314" s="60">
        <v>1783.82</v>
      </c>
      <c r="BJ314" s="59">
        <v>2.5</v>
      </c>
      <c r="BK314" s="55"/>
      <c r="BL314" s="61"/>
      <c r="BM314" s="55"/>
      <c r="BN314" s="55" t="s">
        <v>428</v>
      </c>
      <c r="BO314" s="55" t="s">
        <v>246</v>
      </c>
      <c r="BP314" s="55"/>
      <c r="BQ314" s="55" t="s">
        <v>427</v>
      </c>
      <c r="BS314" s="62"/>
      <c r="BT314" s="62"/>
      <c r="BX314" s="55" t="s">
        <v>246</v>
      </c>
      <c r="CA314" s="55" t="s">
        <v>429</v>
      </c>
    </row>
    <row r="315" spans="1:79" ht="14.25" x14ac:dyDescent="0.45">
      <c r="A315" s="55"/>
      <c r="B315" s="63" t="s">
        <v>78</v>
      </c>
      <c r="D315" s="4" t="s">
        <v>726</v>
      </c>
      <c r="E315" s="1">
        <v>1</v>
      </c>
      <c r="G315" s="55" t="s">
        <v>426</v>
      </c>
      <c r="I315" s="55" t="s">
        <v>974</v>
      </c>
      <c r="J315" s="1"/>
      <c r="L315" s="55" t="s">
        <v>70</v>
      </c>
      <c r="M315" s="55" t="s">
        <v>100</v>
      </c>
      <c r="N315" s="55" t="s">
        <v>76</v>
      </c>
      <c r="P315" s="55">
        <v>20</v>
      </c>
      <c r="AS315" s="55" t="s">
        <v>429</v>
      </c>
      <c r="AW315" s="55">
        <v>100</v>
      </c>
      <c r="BC315" s="55">
        <v>20230602</v>
      </c>
      <c r="BD315" s="52" t="str">
        <f t="shared" si="944"/>
        <v>11° 03' 34.38" E</v>
      </c>
      <c r="BE315" s="52" t="str">
        <f t="shared" si="945"/>
        <v>47° 26' 18.79" N</v>
      </c>
      <c r="BF315" s="58">
        <v>11.059550399999999</v>
      </c>
      <c r="BG315" s="58">
        <v>47.4385537</v>
      </c>
      <c r="BH315" s="59">
        <v>3.85</v>
      </c>
      <c r="BI315" s="60">
        <v>1780.81</v>
      </c>
      <c r="BJ315" s="59">
        <v>2.5</v>
      </c>
      <c r="BK315" s="55"/>
      <c r="BL315" s="61"/>
      <c r="BM315" s="55"/>
      <c r="BN315" s="55" t="s">
        <v>430</v>
      </c>
      <c r="BO315" s="55" t="s">
        <v>246</v>
      </c>
      <c r="BP315" s="55"/>
      <c r="BQ315" s="55" t="s">
        <v>427</v>
      </c>
      <c r="BS315" s="62"/>
      <c r="BT315" s="62"/>
      <c r="BX315" s="55" t="s">
        <v>246</v>
      </c>
      <c r="CA315" s="55" t="s">
        <v>429</v>
      </c>
    </row>
    <row r="316" spans="1:79" ht="14.25" x14ac:dyDescent="0.45">
      <c r="A316" s="55"/>
      <c r="B316" s="63" t="s">
        <v>78</v>
      </c>
      <c r="D316" s="4" t="s">
        <v>727</v>
      </c>
      <c r="E316" s="1">
        <v>1</v>
      </c>
      <c r="G316" s="55" t="s">
        <v>426</v>
      </c>
      <c r="I316" s="55" t="s">
        <v>974</v>
      </c>
      <c r="J316" s="1"/>
      <c r="L316" s="55" t="s">
        <v>70</v>
      </c>
      <c r="M316" s="55" t="s">
        <v>100</v>
      </c>
      <c r="N316" s="55" t="s">
        <v>76</v>
      </c>
      <c r="P316" s="55">
        <v>5</v>
      </c>
      <c r="AS316" s="55" t="s">
        <v>429</v>
      </c>
      <c r="AW316" s="55">
        <v>200</v>
      </c>
      <c r="BC316" s="55">
        <v>20230602</v>
      </c>
      <c r="BD316" s="52" t="str">
        <f t="shared" si="944"/>
        <v>11° 03' 34.30" E</v>
      </c>
      <c r="BE316" s="52" t="str">
        <f t="shared" si="945"/>
        <v>47° 26' 18.91" N</v>
      </c>
      <c r="BF316" s="58">
        <v>11.0595298</v>
      </c>
      <c r="BG316" s="58">
        <v>47.438587499999997</v>
      </c>
      <c r="BH316" s="59">
        <v>5.4429999999999996</v>
      </c>
      <c r="BI316" s="60">
        <v>1776.92</v>
      </c>
      <c r="BJ316" s="59">
        <v>6.5129999999999999</v>
      </c>
      <c r="BK316" s="55"/>
      <c r="BL316" s="61"/>
      <c r="BM316" s="55"/>
      <c r="BN316" s="55" t="s">
        <v>430</v>
      </c>
      <c r="BO316" s="55" t="s">
        <v>246</v>
      </c>
      <c r="BP316" s="55"/>
      <c r="BQ316" s="55" t="s">
        <v>427</v>
      </c>
      <c r="BS316" s="62"/>
      <c r="BT316" s="62"/>
      <c r="BX316" s="55" t="s">
        <v>246</v>
      </c>
      <c r="CA316" s="55" t="s">
        <v>429</v>
      </c>
    </row>
    <row r="317" spans="1:79" ht="14.25" x14ac:dyDescent="0.45">
      <c r="A317" s="55" t="s">
        <v>236</v>
      </c>
      <c r="B317" s="63">
        <v>35229</v>
      </c>
      <c r="D317" s="4" t="s">
        <v>728</v>
      </c>
      <c r="E317" s="1">
        <v>1</v>
      </c>
      <c r="G317" s="55" t="s">
        <v>77</v>
      </c>
      <c r="I317" s="55" t="s">
        <v>974</v>
      </c>
      <c r="J317" s="1"/>
      <c r="L317" s="55" t="s">
        <v>70</v>
      </c>
      <c r="M317" s="55" t="s">
        <v>100</v>
      </c>
      <c r="N317" s="55" t="s">
        <v>76</v>
      </c>
      <c r="P317" s="55">
        <v>30</v>
      </c>
      <c r="AS317" s="55"/>
      <c r="AW317" s="55">
        <v>300</v>
      </c>
      <c r="BC317" s="55">
        <v>20230602</v>
      </c>
      <c r="BD317" s="52" t="str">
        <f t="shared" si="944"/>
        <v>11° 03' 33.74" E</v>
      </c>
      <c r="BE317" s="52" t="str">
        <f t="shared" si="945"/>
        <v>47° 26' 19.03" N</v>
      </c>
      <c r="BF317" s="58">
        <v>11.059374699999999</v>
      </c>
      <c r="BG317" s="58">
        <v>47.438621400000002</v>
      </c>
      <c r="BH317" s="59">
        <v>3.6680000000000001</v>
      </c>
      <c r="BI317" s="60">
        <v>1775.9</v>
      </c>
      <c r="BJ317" s="59">
        <v>2.5</v>
      </c>
      <c r="BK317" s="55"/>
      <c r="BL317" s="61"/>
      <c r="BM317" s="55"/>
      <c r="BN317" s="55" t="s">
        <v>372</v>
      </c>
      <c r="BO317" s="55" t="s">
        <v>246</v>
      </c>
      <c r="BP317" s="55"/>
      <c r="BQ317" s="55" t="s">
        <v>427</v>
      </c>
      <c r="BS317" s="62"/>
      <c r="BT317" s="62"/>
      <c r="BX317" s="55" t="s">
        <v>246</v>
      </c>
      <c r="CA317" s="55"/>
    </row>
    <row r="318" spans="1:79" ht="14.25" x14ac:dyDescent="0.45">
      <c r="A318" s="55" t="s">
        <v>236</v>
      </c>
      <c r="B318" s="63">
        <v>35230</v>
      </c>
      <c r="D318" s="4" t="s">
        <v>729</v>
      </c>
      <c r="E318" s="1">
        <v>1</v>
      </c>
      <c r="G318" s="55" t="s">
        <v>77</v>
      </c>
      <c r="I318" s="55" t="s">
        <v>974</v>
      </c>
      <c r="J318" s="1"/>
      <c r="L318" s="55" t="s">
        <v>70</v>
      </c>
      <c r="M318" s="55" t="s">
        <v>100</v>
      </c>
      <c r="N318" s="55" t="s">
        <v>76</v>
      </c>
      <c r="P318" s="55">
        <v>20</v>
      </c>
      <c r="AS318" s="55"/>
      <c r="AW318" s="55">
        <v>300</v>
      </c>
      <c r="BC318" s="55">
        <v>20230602</v>
      </c>
      <c r="BD318" s="52" t="str">
        <f t="shared" si="944"/>
        <v>11° 03' 33.63" E</v>
      </c>
      <c r="BE318" s="52" t="str">
        <f t="shared" si="945"/>
        <v>47° 26' 19.11" N</v>
      </c>
      <c r="BF318" s="58">
        <v>11.059343399999999</v>
      </c>
      <c r="BG318" s="58">
        <v>47.438642600000001</v>
      </c>
      <c r="BH318" s="59">
        <v>5.0890000000000004</v>
      </c>
      <c r="BI318" s="60">
        <v>1762.25</v>
      </c>
      <c r="BJ318" s="59">
        <v>2.5</v>
      </c>
      <c r="BK318" s="55"/>
      <c r="BL318" s="61"/>
      <c r="BM318" s="55"/>
      <c r="BN318" s="55" t="s">
        <v>431</v>
      </c>
      <c r="BO318" s="55" t="s">
        <v>246</v>
      </c>
      <c r="BP318" s="55"/>
      <c r="BQ318" s="55" t="s">
        <v>427</v>
      </c>
      <c r="BS318" s="62"/>
      <c r="BT318" s="62"/>
      <c r="BX318" s="55" t="s">
        <v>246</v>
      </c>
      <c r="CA318" s="55"/>
    </row>
    <row r="319" spans="1:79" ht="14.25" x14ac:dyDescent="0.45">
      <c r="A319" s="55" t="s">
        <v>236</v>
      </c>
      <c r="B319" s="63">
        <v>35231</v>
      </c>
      <c r="D319" s="4" t="s">
        <v>730</v>
      </c>
      <c r="E319" s="1">
        <v>1</v>
      </c>
      <c r="G319" s="55" t="s">
        <v>77</v>
      </c>
      <c r="I319" s="55" t="s">
        <v>974</v>
      </c>
      <c r="J319" s="1"/>
      <c r="L319" s="55" t="s">
        <v>70</v>
      </c>
      <c r="M319" s="55" t="s">
        <v>86</v>
      </c>
      <c r="N319" s="55" t="s">
        <v>76</v>
      </c>
      <c r="P319" s="55">
        <v>50</v>
      </c>
      <c r="AS319" s="55"/>
      <c r="AW319" s="55">
        <v>500</v>
      </c>
      <c r="BC319" s="55">
        <v>20230602</v>
      </c>
      <c r="BD319" s="52" t="str">
        <f t="shared" si="944"/>
        <v>11° 03' 33.87" E</v>
      </c>
      <c r="BE319" s="52" t="str">
        <f t="shared" si="945"/>
        <v>47° 26' 18.83" N</v>
      </c>
      <c r="BF319" s="58">
        <v>11.0594085</v>
      </c>
      <c r="BG319" s="58">
        <v>47.438564100000001</v>
      </c>
      <c r="BH319" s="59">
        <v>4.0599999999999996</v>
      </c>
      <c r="BI319" s="60">
        <v>1785.74</v>
      </c>
      <c r="BJ319" s="59">
        <v>4.0919999999999996</v>
      </c>
      <c r="BK319" s="55"/>
      <c r="BL319" s="61"/>
      <c r="BM319" s="55"/>
      <c r="BN319" s="55" t="s">
        <v>376</v>
      </c>
      <c r="BO319" s="55" t="s">
        <v>246</v>
      </c>
      <c r="BP319" s="55"/>
      <c r="BQ319" s="55" t="s">
        <v>427</v>
      </c>
      <c r="BS319" s="62"/>
      <c r="BT319" s="62"/>
      <c r="BX319" s="55" t="s">
        <v>246</v>
      </c>
      <c r="CA319" s="55"/>
    </row>
    <row r="320" spans="1:79" ht="14.25" x14ac:dyDescent="0.45">
      <c r="A320" s="55" t="s">
        <v>236</v>
      </c>
      <c r="B320" s="63">
        <v>35232</v>
      </c>
      <c r="D320" s="4" t="s">
        <v>731</v>
      </c>
      <c r="E320" s="1">
        <v>1</v>
      </c>
      <c r="G320" s="55" t="s">
        <v>77</v>
      </c>
      <c r="I320" s="55" t="s">
        <v>977</v>
      </c>
      <c r="J320" s="1"/>
      <c r="L320" s="55" t="s">
        <v>75</v>
      </c>
      <c r="M320" s="55" t="s">
        <v>65</v>
      </c>
      <c r="N320" s="55" t="s">
        <v>76</v>
      </c>
      <c r="P320" s="55">
        <v>1</v>
      </c>
      <c r="AS320" s="55"/>
      <c r="AW320" s="55">
        <v>100</v>
      </c>
      <c r="BC320" s="55">
        <v>20230602</v>
      </c>
      <c r="BD320" s="52" t="str">
        <f t="shared" si="944"/>
        <v>11° 03' 39.13" E</v>
      </c>
      <c r="BE320" s="52" t="str">
        <f t="shared" si="945"/>
        <v>47° 26' 03.38" N</v>
      </c>
      <c r="BF320" s="58">
        <v>11.0608705</v>
      </c>
      <c r="BG320" s="58">
        <v>47.434273900000001</v>
      </c>
      <c r="BH320" s="59">
        <v>3.9550000000000001</v>
      </c>
      <c r="BI320" s="60">
        <v>1829.39</v>
      </c>
      <c r="BJ320" s="59">
        <v>2.5</v>
      </c>
      <c r="BK320" s="55"/>
      <c r="BL320" s="61"/>
      <c r="BM320" s="55"/>
      <c r="BN320" s="55" t="s">
        <v>433</v>
      </c>
      <c r="BO320" s="55" t="s">
        <v>246</v>
      </c>
      <c r="BP320" s="55"/>
      <c r="BQ320" s="55" t="s">
        <v>432</v>
      </c>
      <c r="BS320" s="62"/>
      <c r="BT320" s="62"/>
      <c r="BX320" s="55" t="s">
        <v>246</v>
      </c>
      <c r="CA320" s="55"/>
    </row>
    <row r="321" spans="1:79" ht="14.25" x14ac:dyDescent="0.45">
      <c r="A321" s="55" t="s">
        <v>236</v>
      </c>
      <c r="B321" s="63">
        <v>35233</v>
      </c>
      <c r="D321" s="4" t="s">
        <v>732</v>
      </c>
      <c r="E321" s="1">
        <v>1</v>
      </c>
      <c r="G321" s="55" t="s">
        <v>77</v>
      </c>
      <c r="I321" s="55" t="s">
        <v>977</v>
      </c>
      <c r="J321" s="1"/>
      <c r="L321" s="55" t="s">
        <v>70</v>
      </c>
      <c r="M321" s="55" t="s">
        <v>100</v>
      </c>
      <c r="N321" s="55" t="s">
        <v>76</v>
      </c>
      <c r="P321" s="55">
        <v>10</v>
      </c>
      <c r="AS321" s="55"/>
      <c r="AW321" s="55">
        <v>0</v>
      </c>
      <c r="BC321" s="55">
        <v>20230602</v>
      </c>
      <c r="BD321" s="52" t="str">
        <f t="shared" si="944"/>
        <v>11° 03' 39.21" E</v>
      </c>
      <c r="BE321" s="52" t="str">
        <f t="shared" si="945"/>
        <v>47° 26' 03.33" N</v>
      </c>
      <c r="BF321" s="58">
        <v>11.0608927</v>
      </c>
      <c r="BG321" s="58">
        <v>47.434259699999998</v>
      </c>
      <c r="BH321" s="59">
        <v>4.1769999999999996</v>
      </c>
      <c r="BI321" s="60">
        <v>1830.16</v>
      </c>
      <c r="BJ321" s="59">
        <v>3.8420000000000001</v>
      </c>
      <c r="BK321" s="55"/>
      <c r="BL321" s="61"/>
      <c r="BM321" s="55"/>
      <c r="BN321" s="55" t="s">
        <v>434</v>
      </c>
      <c r="BO321" s="55" t="s">
        <v>246</v>
      </c>
      <c r="BP321" s="55"/>
      <c r="BQ321" s="55" t="s">
        <v>432</v>
      </c>
      <c r="BS321" s="62"/>
      <c r="BT321" s="62"/>
      <c r="BX321" s="55" t="s">
        <v>246</v>
      </c>
      <c r="CA321" s="55"/>
    </row>
    <row r="322" spans="1:79" ht="14.25" x14ac:dyDescent="0.45">
      <c r="A322" s="55" t="s">
        <v>236</v>
      </c>
      <c r="B322" s="63">
        <v>35234</v>
      </c>
      <c r="D322" s="4" t="s">
        <v>733</v>
      </c>
      <c r="E322" s="1">
        <v>1</v>
      </c>
      <c r="G322" s="55" t="s">
        <v>77</v>
      </c>
      <c r="I322" s="55" t="s">
        <v>977</v>
      </c>
      <c r="J322" s="1"/>
      <c r="L322" s="55" t="s">
        <v>75</v>
      </c>
      <c r="M322" s="55" t="s">
        <v>7</v>
      </c>
      <c r="N322" s="55" t="s">
        <v>76</v>
      </c>
      <c r="P322" s="55">
        <v>15</v>
      </c>
      <c r="AS322" s="55"/>
      <c r="AW322" s="55">
        <v>100</v>
      </c>
      <c r="BC322" s="55">
        <v>20230602</v>
      </c>
      <c r="BD322" s="52" t="str">
        <f t="shared" si="944"/>
        <v>11° 03' 39.31" E</v>
      </c>
      <c r="BE322" s="52" t="str">
        <f t="shared" si="945"/>
        <v>47° 26' 03.59" N</v>
      </c>
      <c r="BF322" s="58">
        <v>11.060920080000001</v>
      </c>
      <c r="BG322" s="58">
        <v>47.434331550000003</v>
      </c>
      <c r="BH322" s="59">
        <v>0</v>
      </c>
      <c r="BI322" s="60">
        <v>0</v>
      </c>
      <c r="BJ322" s="59">
        <v>0</v>
      </c>
      <c r="BK322" s="55"/>
      <c r="BL322" s="61"/>
      <c r="BM322" s="55"/>
      <c r="BN322" s="55" t="s">
        <v>435</v>
      </c>
      <c r="BO322" s="55" t="s">
        <v>246</v>
      </c>
      <c r="BP322" s="55"/>
      <c r="BQ322" s="55" t="s">
        <v>432</v>
      </c>
      <c r="BS322" s="62"/>
      <c r="BT322" s="62"/>
      <c r="BX322" s="55" t="s">
        <v>246</v>
      </c>
      <c r="CA322" s="55"/>
    </row>
    <row r="323" spans="1:79" ht="14.25" x14ac:dyDescent="0.45">
      <c r="A323" s="55" t="s">
        <v>236</v>
      </c>
      <c r="B323" s="63">
        <v>35235</v>
      </c>
      <c r="D323" s="4" t="s">
        <v>734</v>
      </c>
      <c r="E323" s="1">
        <v>1</v>
      </c>
      <c r="G323" s="55" t="s">
        <v>77</v>
      </c>
      <c r="I323" s="55" t="s">
        <v>977</v>
      </c>
      <c r="J323" s="1"/>
      <c r="L323" s="55" t="s">
        <v>75</v>
      </c>
      <c r="M323" s="55" t="s">
        <v>65</v>
      </c>
      <c r="N323" s="55" t="s">
        <v>76</v>
      </c>
      <c r="P323" s="55">
        <v>1</v>
      </c>
      <c r="AS323" s="55"/>
      <c r="AW323" s="55">
        <v>200</v>
      </c>
      <c r="BC323" s="55">
        <v>20230602</v>
      </c>
      <c r="BD323" s="52" t="str">
        <f t="shared" si="944"/>
        <v>11° 03' 39.32" E</v>
      </c>
      <c r="BE323" s="52" t="str">
        <f t="shared" si="945"/>
        <v>47° 26' 03.55" N</v>
      </c>
      <c r="BF323" s="58">
        <v>11.060924569999999</v>
      </c>
      <c r="BG323" s="58">
        <v>47.434319449999997</v>
      </c>
      <c r="BH323" s="59">
        <v>0</v>
      </c>
      <c r="BI323" s="60">
        <v>0</v>
      </c>
      <c r="BJ323" s="59">
        <v>0</v>
      </c>
      <c r="BK323" s="55"/>
      <c r="BL323" s="61"/>
      <c r="BM323" s="55"/>
      <c r="BN323" s="55" t="s">
        <v>435</v>
      </c>
      <c r="BO323" s="55" t="s">
        <v>246</v>
      </c>
      <c r="BP323" s="55"/>
      <c r="BQ323" s="55" t="s">
        <v>432</v>
      </c>
      <c r="BS323" s="62"/>
      <c r="BT323" s="62"/>
      <c r="BX323" s="55" t="s">
        <v>246</v>
      </c>
      <c r="CA323" s="55"/>
    </row>
    <row r="324" spans="1:79" ht="14.25" x14ac:dyDescent="0.45">
      <c r="A324" s="55" t="s">
        <v>236</v>
      </c>
      <c r="B324" s="63">
        <v>35236</v>
      </c>
      <c r="D324" s="4" t="s">
        <v>735</v>
      </c>
      <c r="E324" s="1">
        <v>1</v>
      </c>
      <c r="G324" s="55" t="s">
        <v>77</v>
      </c>
      <c r="I324" s="55" t="s">
        <v>977</v>
      </c>
      <c r="J324" s="1"/>
      <c r="L324" s="55" t="s">
        <v>64</v>
      </c>
      <c r="M324" s="55" t="s">
        <v>65</v>
      </c>
      <c r="N324" s="55" t="s">
        <v>63</v>
      </c>
      <c r="P324" s="55">
        <v>5</v>
      </c>
      <c r="AS324" s="55"/>
      <c r="AW324" s="55">
        <v>999</v>
      </c>
      <c r="BC324" s="55">
        <v>20230602</v>
      </c>
      <c r="BD324" s="52" t="str">
        <f t="shared" si="944"/>
        <v>11° 02' 58.13" E</v>
      </c>
      <c r="BE324" s="52" t="str">
        <f t="shared" si="945"/>
        <v>47° 26' 16.37" N</v>
      </c>
      <c r="BF324" s="58">
        <v>11.0494833</v>
      </c>
      <c r="BG324" s="58">
        <v>47.4378812</v>
      </c>
      <c r="BH324" s="59">
        <v>3.8839999999999999</v>
      </c>
      <c r="BI324" s="60">
        <v>2052.8200000000002</v>
      </c>
      <c r="BJ324" s="59">
        <v>2.5</v>
      </c>
      <c r="BK324" s="55"/>
      <c r="BL324" s="61"/>
      <c r="BM324" s="55"/>
      <c r="BN324" s="55" t="s">
        <v>406</v>
      </c>
      <c r="BO324" s="55" t="s">
        <v>246</v>
      </c>
      <c r="BP324" s="55"/>
      <c r="BQ324" s="55" t="s">
        <v>436</v>
      </c>
      <c r="BS324" s="62"/>
      <c r="BT324" s="62"/>
      <c r="BX324" s="55" t="s">
        <v>246</v>
      </c>
      <c r="CA324" s="55"/>
    </row>
    <row r="325" spans="1:79" ht="14.25" x14ac:dyDescent="0.45">
      <c r="A325" s="55" t="s">
        <v>236</v>
      </c>
      <c r="B325" s="63">
        <v>35237</v>
      </c>
      <c r="D325" s="4" t="s">
        <v>736</v>
      </c>
      <c r="E325" s="1">
        <v>1</v>
      </c>
      <c r="G325" s="55" t="s">
        <v>303</v>
      </c>
      <c r="I325" s="55" t="s">
        <v>985</v>
      </c>
      <c r="J325" s="1"/>
      <c r="L325" s="55" t="s">
        <v>64</v>
      </c>
      <c r="M325" s="55" t="s">
        <v>65</v>
      </c>
      <c r="N325" s="55" t="s">
        <v>63</v>
      </c>
      <c r="P325" s="55">
        <v>5</v>
      </c>
      <c r="AS325" s="55"/>
      <c r="AW325" s="55">
        <v>100</v>
      </c>
      <c r="BC325" s="55">
        <v>20230602</v>
      </c>
      <c r="BD325" s="52" t="str">
        <f t="shared" si="944"/>
        <v>11° 03' 19.35" E</v>
      </c>
      <c r="BE325" s="52" t="str">
        <f t="shared" si="945"/>
        <v>47° 26' 23.55" N</v>
      </c>
      <c r="BF325" s="58">
        <v>11.055377500000001</v>
      </c>
      <c r="BG325" s="58">
        <v>47.439877099999997</v>
      </c>
      <c r="BH325" s="59">
        <v>3.8450000000000002</v>
      </c>
      <c r="BI325" s="60">
        <v>1906.35</v>
      </c>
      <c r="BJ325" s="59">
        <v>2.5</v>
      </c>
      <c r="BK325" s="55"/>
      <c r="BL325" s="61"/>
      <c r="BM325" s="55"/>
      <c r="BN325" s="55" t="s">
        <v>437</v>
      </c>
      <c r="BO325" s="55" t="s">
        <v>246</v>
      </c>
      <c r="BP325" s="55"/>
      <c r="BQ325" s="55" t="s">
        <v>293</v>
      </c>
      <c r="BS325" s="62"/>
      <c r="BT325" s="62"/>
      <c r="BX325" s="55" t="s">
        <v>246</v>
      </c>
      <c r="CA325" s="55"/>
    </row>
    <row r="326" spans="1:79" ht="14.25" x14ac:dyDescent="0.45">
      <c r="A326" s="55" t="s">
        <v>236</v>
      </c>
      <c r="B326" s="63">
        <v>35238</v>
      </c>
      <c r="D326" s="4" t="s">
        <v>737</v>
      </c>
      <c r="E326" s="1">
        <v>1</v>
      </c>
      <c r="G326" s="55" t="s">
        <v>303</v>
      </c>
      <c r="I326" s="55" t="s">
        <v>985</v>
      </c>
      <c r="J326" s="1"/>
      <c r="L326" s="55" t="s">
        <v>64</v>
      </c>
      <c r="M326" s="55" t="s">
        <v>65</v>
      </c>
      <c r="N326" s="55" t="s">
        <v>63</v>
      </c>
      <c r="P326" s="55">
        <v>5</v>
      </c>
      <c r="AS326" s="55"/>
      <c r="AW326" s="55">
        <v>100</v>
      </c>
      <c r="BC326" s="55">
        <v>20230602</v>
      </c>
      <c r="BD326" s="52" t="str">
        <f t="shared" si="944"/>
        <v>11° 03' 19.32" E</v>
      </c>
      <c r="BE326" s="52" t="str">
        <f t="shared" si="945"/>
        <v>47° 26' 23.63" N</v>
      </c>
      <c r="BF326" s="58">
        <v>11.0553676</v>
      </c>
      <c r="BG326" s="58">
        <v>47.439897799999997</v>
      </c>
      <c r="BH326" s="59">
        <v>4.4820000000000002</v>
      </c>
      <c r="BI326" s="60">
        <v>1906.82</v>
      </c>
      <c r="BJ326" s="59">
        <v>2.5</v>
      </c>
      <c r="BK326" s="55"/>
      <c r="BL326" s="61"/>
      <c r="BM326" s="55"/>
      <c r="BN326" s="55" t="s">
        <v>438</v>
      </c>
      <c r="BO326" s="55" t="s">
        <v>246</v>
      </c>
      <c r="BP326" s="55"/>
      <c r="BQ326" s="55" t="s">
        <v>293</v>
      </c>
      <c r="BS326" s="62"/>
      <c r="BT326" s="62"/>
      <c r="BX326" s="55" t="s">
        <v>246</v>
      </c>
      <c r="CA326" s="55"/>
    </row>
    <row r="327" spans="1:79" ht="14.25" x14ac:dyDescent="0.45">
      <c r="A327" s="55" t="s">
        <v>236</v>
      </c>
      <c r="B327" s="63">
        <v>35239</v>
      </c>
      <c r="D327" s="4" t="s">
        <v>738</v>
      </c>
      <c r="E327" s="1">
        <v>1</v>
      </c>
      <c r="G327" s="55" t="s">
        <v>73</v>
      </c>
      <c r="I327" s="55" t="s">
        <v>985</v>
      </c>
      <c r="J327" s="1"/>
      <c r="L327" s="55" t="s">
        <v>75</v>
      </c>
      <c r="M327" s="55" t="s">
        <v>7</v>
      </c>
      <c r="N327" s="55" t="s">
        <v>76</v>
      </c>
      <c r="P327" s="55">
        <v>20</v>
      </c>
      <c r="AS327" s="55"/>
      <c r="AW327" s="55">
        <v>200</v>
      </c>
      <c r="BC327" s="55">
        <v>20230602</v>
      </c>
      <c r="BD327" s="52" t="str">
        <f t="shared" si="944"/>
        <v>11° 03' 19.36" E</v>
      </c>
      <c r="BE327" s="52" t="str">
        <f t="shared" si="945"/>
        <v>47° 26' 23.56" N</v>
      </c>
      <c r="BF327" s="58">
        <v>11.0553794</v>
      </c>
      <c r="BG327" s="58">
        <v>47.439878100000001</v>
      </c>
      <c r="BH327" s="59">
        <v>3.6960000000000002</v>
      </c>
      <c r="BI327" s="60">
        <v>1907.14</v>
      </c>
      <c r="BJ327" s="59">
        <v>2.5</v>
      </c>
      <c r="BK327" s="55"/>
      <c r="BL327" s="61"/>
      <c r="BM327" s="55"/>
      <c r="BN327" s="55" t="s">
        <v>438</v>
      </c>
      <c r="BO327" s="55" t="s">
        <v>246</v>
      </c>
      <c r="BP327" s="55"/>
      <c r="BQ327" s="55" t="s">
        <v>293</v>
      </c>
      <c r="BS327" s="62"/>
      <c r="BT327" s="62"/>
      <c r="BX327" s="55" t="s">
        <v>246</v>
      </c>
      <c r="CA327" s="55"/>
    </row>
    <row r="328" spans="1:79" ht="14.25" x14ac:dyDescent="0.45">
      <c r="A328" s="55" t="s">
        <v>236</v>
      </c>
      <c r="B328" s="63">
        <v>35240</v>
      </c>
      <c r="D328" s="4" t="s">
        <v>739</v>
      </c>
      <c r="E328" s="1">
        <v>1</v>
      </c>
      <c r="G328" s="55" t="s">
        <v>77</v>
      </c>
      <c r="I328" s="55" t="s">
        <v>985</v>
      </c>
      <c r="J328" s="1"/>
      <c r="L328" s="55" t="s">
        <v>75</v>
      </c>
      <c r="M328" s="55" t="s">
        <v>100</v>
      </c>
      <c r="N328" s="55" t="s">
        <v>76</v>
      </c>
      <c r="P328" s="55">
        <v>30</v>
      </c>
      <c r="AS328" s="55"/>
      <c r="AW328" s="55">
        <v>200</v>
      </c>
      <c r="BC328" s="55">
        <v>20230602</v>
      </c>
      <c r="BD328" s="52" t="str">
        <f t="shared" si="944"/>
        <v>11° 03' 19.35" E</v>
      </c>
      <c r="BE328" s="52" t="str">
        <f t="shared" si="945"/>
        <v>47° 26' 23.64" N</v>
      </c>
      <c r="BF328" s="58">
        <v>11.0553755</v>
      </c>
      <c r="BG328" s="58">
        <v>47.439900799999997</v>
      </c>
      <c r="BH328" s="59">
        <v>4.0259999999999998</v>
      </c>
      <c r="BI328" s="60">
        <v>1906.27</v>
      </c>
      <c r="BJ328" s="59">
        <v>2.5</v>
      </c>
      <c r="BK328" s="55"/>
      <c r="BL328" s="61"/>
      <c r="BM328" s="55"/>
      <c r="BN328" s="55" t="s">
        <v>411</v>
      </c>
      <c r="BO328" s="55" t="s">
        <v>246</v>
      </c>
      <c r="BP328" s="55"/>
      <c r="BQ328" s="55" t="s">
        <v>293</v>
      </c>
      <c r="BS328" s="62"/>
      <c r="BT328" s="62"/>
      <c r="BX328" s="55" t="s">
        <v>246</v>
      </c>
      <c r="CA328" s="55"/>
    </row>
    <row r="329" spans="1:79" ht="14.25" x14ac:dyDescent="0.45">
      <c r="A329" s="55" t="s">
        <v>236</v>
      </c>
      <c r="B329" s="63">
        <v>35241</v>
      </c>
      <c r="D329" s="4" t="s">
        <v>740</v>
      </c>
      <c r="E329" s="1">
        <v>1</v>
      </c>
      <c r="G329" s="55" t="s">
        <v>77</v>
      </c>
      <c r="I329" s="55" t="s">
        <v>985</v>
      </c>
      <c r="J329" s="1"/>
      <c r="L329" s="55" t="s">
        <v>75</v>
      </c>
      <c r="M329" s="55" t="s">
        <v>7</v>
      </c>
      <c r="N329" s="55" t="s">
        <v>76</v>
      </c>
      <c r="P329" s="55">
        <v>30</v>
      </c>
      <c r="AS329" s="55"/>
      <c r="AW329" s="55">
        <v>400</v>
      </c>
      <c r="BC329" s="55">
        <v>20230602</v>
      </c>
      <c r="BD329" s="52" t="str">
        <f t="shared" si="944"/>
        <v>11° 03' 19.39" E</v>
      </c>
      <c r="BE329" s="52" t="str">
        <f t="shared" si="945"/>
        <v>47° 26' 23.62" N</v>
      </c>
      <c r="BF329" s="58">
        <v>11.055386800000001</v>
      </c>
      <c r="BG329" s="58">
        <v>47.439894600000002</v>
      </c>
      <c r="BH329" s="59">
        <v>3.7959999999999998</v>
      </c>
      <c r="BI329" s="60">
        <v>1909</v>
      </c>
      <c r="BJ329" s="59">
        <v>2.5</v>
      </c>
      <c r="BK329" s="55"/>
      <c r="BL329" s="61"/>
      <c r="BM329" s="55"/>
      <c r="BN329" s="55" t="s">
        <v>439</v>
      </c>
      <c r="BO329" s="55" t="s">
        <v>246</v>
      </c>
      <c r="BP329" s="55"/>
      <c r="BQ329" s="55" t="s">
        <v>293</v>
      </c>
      <c r="BS329" s="62"/>
      <c r="BT329" s="62"/>
      <c r="BX329" s="55" t="s">
        <v>246</v>
      </c>
      <c r="CA329" s="55"/>
    </row>
    <row r="330" spans="1:79" ht="14.25" x14ac:dyDescent="0.45">
      <c r="A330" s="55" t="s">
        <v>236</v>
      </c>
      <c r="B330" s="63">
        <v>35242</v>
      </c>
      <c r="D330" s="4" t="s">
        <v>741</v>
      </c>
      <c r="E330" s="1">
        <v>1</v>
      </c>
      <c r="G330" s="55" t="s">
        <v>77</v>
      </c>
      <c r="I330" s="55" t="s">
        <v>985</v>
      </c>
      <c r="J330" s="1"/>
      <c r="L330" s="55" t="s">
        <v>70</v>
      </c>
      <c r="M330" s="55" t="s">
        <v>100</v>
      </c>
      <c r="N330" s="55" t="s">
        <v>76</v>
      </c>
      <c r="P330" s="55">
        <v>40</v>
      </c>
      <c r="AS330" s="55"/>
      <c r="AW330" s="55">
        <v>500</v>
      </c>
      <c r="BC330" s="55">
        <v>20230602</v>
      </c>
      <c r="BD330" s="52" t="str">
        <f t="shared" si="944"/>
        <v>11° 03' 19.29" E</v>
      </c>
      <c r="BE330" s="52" t="str">
        <f t="shared" si="945"/>
        <v>47° 26' 23.60" N</v>
      </c>
      <c r="BF330" s="58">
        <v>11.0553604</v>
      </c>
      <c r="BG330" s="58">
        <v>47.439891199999998</v>
      </c>
      <c r="BH330" s="59">
        <v>3.8340000000000001</v>
      </c>
      <c r="BI330" s="60">
        <v>1906.59</v>
      </c>
      <c r="BJ330" s="59">
        <v>2.5</v>
      </c>
      <c r="BK330" s="55"/>
      <c r="BL330" s="61"/>
      <c r="BM330" s="55"/>
      <c r="BN330" s="55" t="s">
        <v>440</v>
      </c>
      <c r="BO330" s="55" t="s">
        <v>246</v>
      </c>
      <c r="BP330" s="55"/>
      <c r="BQ330" s="55" t="s">
        <v>293</v>
      </c>
      <c r="BS330" s="62"/>
      <c r="BT330" s="62"/>
      <c r="BX330" s="55" t="s">
        <v>246</v>
      </c>
      <c r="CA330" s="55"/>
    </row>
    <row r="331" spans="1:79" ht="14.25" x14ac:dyDescent="0.45">
      <c r="A331" s="55" t="s">
        <v>236</v>
      </c>
      <c r="B331" s="63">
        <v>35243</v>
      </c>
      <c r="D331" s="4" t="s">
        <v>742</v>
      </c>
      <c r="E331" s="1">
        <v>1</v>
      </c>
      <c r="G331" s="55" t="s">
        <v>77</v>
      </c>
      <c r="I331" s="55" t="s">
        <v>986</v>
      </c>
      <c r="J331" s="1"/>
      <c r="L331" s="55" t="s">
        <v>70</v>
      </c>
      <c r="M331" s="55" t="s">
        <v>100</v>
      </c>
      <c r="N331" s="55" t="s">
        <v>76</v>
      </c>
      <c r="P331" s="55">
        <v>15</v>
      </c>
      <c r="AS331" s="55"/>
      <c r="AW331" s="55">
        <v>999</v>
      </c>
      <c r="BC331" s="55">
        <v>20230603</v>
      </c>
      <c r="BD331" s="52" t="str">
        <f t="shared" si="944"/>
        <v>11° 03' 26.26" E</v>
      </c>
      <c r="BE331" s="52" t="str">
        <f t="shared" si="945"/>
        <v>47° 26' 30.11" N</v>
      </c>
      <c r="BF331" s="58">
        <v>11.057294799999999</v>
      </c>
      <c r="BG331" s="58">
        <v>47.441698100000004</v>
      </c>
      <c r="BH331" s="59">
        <v>3.9</v>
      </c>
      <c r="BI331" s="60">
        <v>1889.04</v>
      </c>
      <c r="BJ331" s="59">
        <v>2.5</v>
      </c>
      <c r="BK331" s="55"/>
      <c r="BL331" s="61"/>
      <c r="BM331" s="55"/>
      <c r="BN331" s="55" t="s">
        <v>373</v>
      </c>
      <c r="BO331" s="55" t="s">
        <v>246</v>
      </c>
      <c r="BP331" s="55"/>
      <c r="BQ331" s="55" t="s">
        <v>441</v>
      </c>
      <c r="BS331" s="62"/>
      <c r="BT331" s="62"/>
      <c r="BX331" s="55" t="s">
        <v>246</v>
      </c>
      <c r="CA331" s="55"/>
    </row>
    <row r="332" spans="1:79" ht="14.25" x14ac:dyDescent="0.45">
      <c r="A332" s="55" t="s">
        <v>236</v>
      </c>
      <c r="B332" s="63">
        <v>35244</v>
      </c>
      <c r="D332" s="4" t="s">
        <v>743</v>
      </c>
      <c r="E332" s="1">
        <v>1</v>
      </c>
      <c r="G332" s="55" t="s">
        <v>77</v>
      </c>
      <c r="I332" s="55" t="s">
        <v>986</v>
      </c>
      <c r="J332" s="1"/>
      <c r="L332" s="55" t="s">
        <v>64</v>
      </c>
      <c r="M332" s="55" t="s">
        <v>65</v>
      </c>
      <c r="N332" s="55" t="s">
        <v>63</v>
      </c>
      <c r="P332" s="55">
        <v>1</v>
      </c>
      <c r="AS332" s="55"/>
      <c r="AW332" s="55">
        <v>999</v>
      </c>
      <c r="BC332" s="55">
        <v>20230603</v>
      </c>
      <c r="BD332" s="52" t="str">
        <f t="shared" si="944"/>
        <v>11° 03' 26.26" E</v>
      </c>
      <c r="BE332" s="52" t="str">
        <f t="shared" si="945"/>
        <v>47° 26' 30.10" N</v>
      </c>
      <c r="BF332" s="58">
        <v>11.057297</v>
      </c>
      <c r="BG332" s="58">
        <v>47.441695699999997</v>
      </c>
      <c r="BH332" s="59">
        <v>3.9</v>
      </c>
      <c r="BI332" s="60">
        <v>1889.83</v>
      </c>
      <c r="BJ332" s="59">
        <v>2.5</v>
      </c>
      <c r="BK332" s="55"/>
      <c r="BL332" s="61"/>
      <c r="BM332" s="55"/>
      <c r="BN332" s="55" t="s">
        <v>419</v>
      </c>
      <c r="BO332" s="55" t="s">
        <v>246</v>
      </c>
      <c r="BP332" s="55"/>
      <c r="BQ332" s="55" t="s">
        <v>441</v>
      </c>
      <c r="BS332" s="62"/>
      <c r="BT332" s="62"/>
      <c r="BX332" s="55" t="s">
        <v>246</v>
      </c>
      <c r="CA332" s="55"/>
    </row>
    <row r="333" spans="1:79" ht="14.25" x14ac:dyDescent="0.45">
      <c r="A333" s="55" t="s">
        <v>236</v>
      </c>
      <c r="B333" s="63">
        <v>35245</v>
      </c>
      <c r="D333" s="4" t="s">
        <v>744</v>
      </c>
      <c r="E333" s="1">
        <v>1</v>
      </c>
      <c r="G333" s="55" t="s">
        <v>77</v>
      </c>
      <c r="I333" s="55" t="s">
        <v>986</v>
      </c>
      <c r="J333" s="1"/>
      <c r="L333" s="55" t="s">
        <v>75</v>
      </c>
      <c r="M333" s="55" t="s">
        <v>100</v>
      </c>
      <c r="N333" s="55" t="s">
        <v>76</v>
      </c>
      <c r="P333" s="55">
        <v>15</v>
      </c>
      <c r="AS333" s="55"/>
      <c r="AW333" s="55">
        <v>999</v>
      </c>
      <c r="BC333" s="55">
        <v>20230603</v>
      </c>
      <c r="BD333" s="52" t="str">
        <f t="shared" si="944"/>
        <v>11° 03' 26.25" E</v>
      </c>
      <c r="BE333" s="52" t="str">
        <f t="shared" si="945"/>
        <v>47° 26' 30.12" N</v>
      </c>
      <c r="BF333" s="58">
        <v>11.0572918</v>
      </c>
      <c r="BG333" s="58">
        <v>47.441701600000002</v>
      </c>
      <c r="BH333" s="59">
        <v>3.8860000000000001</v>
      </c>
      <c r="BI333" s="60">
        <v>1891.5</v>
      </c>
      <c r="BJ333" s="59">
        <v>2.5</v>
      </c>
      <c r="BK333" s="55"/>
      <c r="BL333" s="61"/>
      <c r="BM333" s="55"/>
      <c r="BN333" s="55" t="s">
        <v>374</v>
      </c>
      <c r="BO333" s="55" t="s">
        <v>246</v>
      </c>
      <c r="BP333" s="55"/>
      <c r="BQ333" s="55" t="s">
        <v>441</v>
      </c>
      <c r="BS333" s="62"/>
      <c r="BT333" s="62"/>
      <c r="BX333" s="55" t="s">
        <v>246</v>
      </c>
      <c r="CA333" s="55"/>
    </row>
    <row r="334" spans="1:79" ht="14.25" x14ac:dyDescent="0.45">
      <c r="A334" s="55" t="s">
        <v>236</v>
      </c>
      <c r="B334" s="63">
        <v>35246</v>
      </c>
      <c r="D334" s="4" t="s">
        <v>745</v>
      </c>
      <c r="E334" s="1">
        <v>1</v>
      </c>
      <c r="G334" s="55" t="s">
        <v>77</v>
      </c>
      <c r="I334" s="55" t="s">
        <v>986</v>
      </c>
      <c r="J334" s="1"/>
      <c r="L334" s="55" t="s">
        <v>75</v>
      </c>
      <c r="M334" s="55" t="s">
        <v>100</v>
      </c>
      <c r="N334" s="55" t="s">
        <v>76</v>
      </c>
      <c r="P334" s="55">
        <v>15</v>
      </c>
      <c r="AS334" s="55"/>
      <c r="AW334" s="55">
        <v>999</v>
      </c>
      <c r="BC334" s="55">
        <v>20230603</v>
      </c>
      <c r="BD334" s="52" t="str">
        <f t="shared" si="944"/>
        <v>11° 03' 26.26" E</v>
      </c>
      <c r="BE334" s="52" t="str">
        <f t="shared" si="945"/>
        <v>47° 26' 30.05" N</v>
      </c>
      <c r="BF334" s="58">
        <v>11.0572952</v>
      </c>
      <c r="BG334" s="58">
        <v>47.441681000000003</v>
      </c>
      <c r="BH334" s="59">
        <v>3.9</v>
      </c>
      <c r="BI334" s="60">
        <v>1887.86</v>
      </c>
      <c r="BJ334" s="59">
        <v>2.5</v>
      </c>
      <c r="BK334" s="55"/>
      <c r="BL334" s="61"/>
      <c r="BM334" s="55"/>
      <c r="BN334" s="55" t="s">
        <v>375</v>
      </c>
      <c r="BO334" s="55" t="s">
        <v>246</v>
      </c>
      <c r="BP334" s="55"/>
      <c r="BQ334" s="55" t="s">
        <v>441</v>
      </c>
      <c r="BS334" s="62"/>
      <c r="BT334" s="62"/>
      <c r="BX334" s="55" t="s">
        <v>246</v>
      </c>
      <c r="CA334" s="55"/>
    </row>
    <row r="335" spans="1:79" ht="14.25" x14ac:dyDescent="0.45">
      <c r="A335" s="55" t="s">
        <v>236</v>
      </c>
      <c r="B335" s="63">
        <v>35247</v>
      </c>
      <c r="D335" s="4" t="s">
        <v>746</v>
      </c>
      <c r="E335" s="1">
        <v>1</v>
      </c>
      <c r="G335" s="55" t="s">
        <v>77</v>
      </c>
      <c r="I335" s="55" t="s">
        <v>986</v>
      </c>
      <c r="J335" s="1"/>
      <c r="L335" s="55" t="s">
        <v>75</v>
      </c>
      <c r="M335" s="55" t="s">
        <v>100</v>
      </c>
      <c r="N335" s="55" t="s">
        <v>76</v>
      </c>
      <c r="P335" s="55">
        <v>20</v>
      </c>
      <c r="AS335" s="55"/>
      <c r="AW335" s="55">
        <v>999</v>
      </c>
      <c r="BC335" s="55">
        <v>20230603</v>
      </c>
      <c r="BD335" s="52" t="str">
        <f t="shared" si="944"/>
        <v>11° 03' 26.25" E</v>
      </c>
      <c r="BE335" s="52" t="str">
        <f t="shared" si="945"/>
        <v>47° 26' 30.09" N</v>
      </c>
      <c r="BF335" s="58">
        <v>11.057293899999999</v>
      </c>
      <c r="BG335" s="58">
        <v>47.441691800000001</v>
      </c>
      <c r="BH335" s="59">
        <v>3.9</v>
      </c>
      <c r="BI335" s="60">
        <v>1887.92</v>
      </c>
      <c r="BJ335" s="59">
        <v>2.5</v>
      </c>
      <c r="BK335" s="55"/>
      <c r="BL335" s="61"/>
      <c r="BM335" s="55"/>
      <c r="BN335" s="55" t="s">
        <v>442</v>
      </c>
      <c r="BO335" s="55" t="s">
        <v>246</v>
      </c>
      <c r="BP335" s="55"/>
      <c r="BQ335" s="55" t="s">
        <v>441</v>
      </c>
      <c r="BS335" s="62"/>
      <c r="BT335" s="62"/>
      <c r="BX335" s="55" t="s">
        <v>246</v>
      </c>
      <c r="CA335" s="55"/>
    </row>
    <row r="336" spans="1:79" ht="14.25" x14ac:dyDescent="0.45">
      <c r="A336" s="55" t="s">
        <v>236</v>
      </c>
      <c r="B336" s="63">
        <v>35248</v>
      </c>
      <c r="D336" s="4" t="s">
        <v>747</v>
      </c>
      <c r="E336" s="1">
        <v>1</v>
      </c>
      <c r="G336" s="55" t="s">
        <v>77</v>
      </c>
      <c r="I336" s="55" t="s">
        <v>986</v>
      </c>
      <c r="J336" s="1"/>
      <c r="L336" s="55" t="s">
        <v>64</v>
      </c>
      <c r="M336" s="55" t="s">
        <v>65</v>
      </c>
      <c r="N336" s="55" t="s">
        <v>63</v>
      </c>
      <c r="P336" s="55">
        <v>1</v>
      </c>
      <c r="AS336" s="55"/>
      <c r="AW336" s="55">
        <v>999</v>
      </c>
      <c r="BC336" s="55">
        <v>20230603</v>
      </c>
      <c r="BD336" s="52" t="str">
        <f t="shared" si="944"/>
        <v>11° 03' 26.23" E</v>
      </c>
      <c r="BE336" s="52" t="str">
        <f t="shared" si="945"/>
        <v>47° 26' 30.13" N</v>
      </c>
      <c r="BF336" s="58">
        <v>11.057286599999999</v>
      </c>
      <c r="BG336" s="58">
        <v>47.441704799999997</v>
      </c>
      <c r="BH336" s="59">
        <v>6.59</v>
      </c>
      <c r="BI336" s="60">
        <v>1890.07</v>
      </c>
      <c r="BJ336" s="59">
        <v>3.1150000000000002</v>
      </c>
      <c r="BK336" s="55"/>
      <c r="BL336" s="61"/>
      <c r="BM336" s="55"/>
      <c r="BN336" s="55" t="s">
        <v>333</v>
      </c>
      <c r="BO336" s="55" t="s">
        <v>246</v>
      </c>
      <c r="BP336" s="55"/>
      <c r="BQ336" s="55" t="s">
        <v>441</v>
      </c>
      <c r="BS336" s="62"/>
      <c r="BT336" s="62"/>
      <c r="BX336" s="55" t="s">
        <v>246</v>
      </c>
      <c r="CA336" s="55"/>
    </row>
    <row r="337" spans="1:79" ht="14.25" x14ac:dyDescent="0.45">
      <c r="A337" s="55" t="s">
        <v>236</v>
      </c>
      <c r="B337" s="63">
        <v>35249</v>
      </c>
      <c r="D337" s="4" t="s">
        <v>748</v>
      </c>
      <c r="E337" s="1">
        <v>1</v>
      </c>
      <c r="G337" s="55" t="s">
        <v>136</v>
      </c>
      <c r="I337" s="55" t="s">
        <v>986</v>
      </c>
      <c r="J337" s="1"/>
      <c r="L337" s="55" t="s">
        <v>75</v>
      </c>
      <c r="M337" s="55" t="s">
        <v>7</v>
      </c>
      <c r="N337" s="55" t="s">
        <v>63</v>
      </c>
      <c r="P337" s="55">
        <v>2</v>
      </c>
      <c r="AS337" s="55" t="s">
        <v>443</v>
      </c>
      <c r="AW337" s="55">
        <v>999</v>
      </c>
      <c r="BC337" s="55">
        <v>20230603</v>
      </c>
      <c r="BD337" s="52" t="str">
        <f t="shared" si="944"/>
        <v>11° 03' 26.24" E</v>
      </c>
      <c r="BE337" s="52" t="str">
        <f t="shared" si="945"/>
        <v>47° 26' 30.12" N</v>
      </c>
      <c r="BF337" s="58">
        <v>11.057290200000001</v>
      </c>
      <c r="BG337" s="58">
        <v>47.441700699999998</v>
      </c>
      <c r="BH337" s="59">
        <v>3.9</v>
      </c>
      <c r="BI337" s="60">
        <v>1890.15</v>
      </c>
      <c r="BJ337" s="59">
        <v>2.5</v>
      </c>
      <c r="BK337" s="55"/>
      <c r="BL337" s="61"/>
      <c r="BM337" s="55"/>
      <c r="BN337" s="55" t="s">
        <v>333</v>
      </c>
      <c r="BO337" s="55" t="s">
        <v>246</v>
      </c>
      <c r="BP337" s="55"/>
      <c r="BQ337" s="55" t="s">
        <v>441</v>
      </c>
      <c r="BS337" s="62"/>
      <c r="BT337" s="62"/>
      <c r="BX337" s="55" t="s">
        <v>246</v>
      </c>
      <c r="CA337" s="55" t="s">
        <v>443</v>
      </c>
    </row>
    <row r="338" spans="1:79" ht="14.25" x14ac:dyDescent="0.45">
      <c r="A338" s="55" t="s">
        <v>236</v>
      </c>
      <c r="B338" s="63">
        <v>35250</v>
      </c>
      <c r="D338" s="4" t="s">
        <v>749</v>
      </c>
      <c r="E338" s="1">
        <v>1</v>
      </c>
      <c r="G338" s="55" t="s">
        <v>77</v>
      </c>
      <c r="I338" s="55" t="s">
        <v>986</v>
      </c>
      <c r="J338" s="1"/>
      <c r="L338" s="55" t="s">
        <v>70</v>
      </c>
      <c r="M338" s="55" t="s">
        <v>100</v>
      </c>
      <c r="N338" s="55" t="s">
        <v>76</v>
      </c>
      <c r="P338" s="55">
        <v>5</v>
      </c>
      <c r="AS338" s="55"/>
      <c r="AW338" s="55">
        <v>999</v>
      </c>
      <c r="BC338" s="55">
        <v>20230603</v>
      </c>
      <c r="BD338" s="52" t="str">
        <f t="shared" si="944"/>
        <v>11° 03' 26.48" E</v>
      </c>
      <c r="BE338" s="52" t="str">
        <f t="shared" si="945"/>
        <v>47° 26' 29.89" N</v>
      </c>
      <c r="BF338" s="58">
        <v>11.0573581</v>
      </c>
      <c r="BG338" s="58">
        <v>47.441636299999999</v>
      </c>
      <c r="BH338" s="59">
        <v>3.9</v>
      </c>
      <c r="BI338" s="60">
        <v>1894.24</v>
      </c>
      <c r="BJ338" s="59">
        <v>2.5</v>
      </c>
      <c r="BK338" s="55"/>
      <c r="BL338" s="61"/>
      <c r="BM338" s="55"/>
      <c r="BN338" s="55" t="s">
        <v>444</v>
      </c>
      <c r="BO338" s="55" t="s">
        <v>246</v>
      </c>
      <c r="BP338" s="55"/>
      <c r="BQ338" s="55" t="s">
        <v>441</v>
      </c>
      <c r="BS338" s="62"/>
      <c r="BT338" s="62"/>
      <c r="BX338" s="55" t="s">
        <v>246</v>
      </c>
      <c r="CA338" s="55"/>
    </row>
    <row r="339" spans="1:79" ht="14.25" x14ac:dyDescent="0.45">
      <c r="A339" s="55" t="s">
        <v>236</v>
      </c>
      <c r="B339" s="63">
        <v>35251</v>
      </c>
      <c r="D339" s="4" t="s">
        <v>750</v>
      </c>
      <c r="E339" s="1">
        <v>1</v>
      </c>
      <c r="G339" s="55" t="s">
        <v>77</v>
      </c>
      <c r="I339" s="55" t="s">
        <v>986</v>
      </c>
      <c r="J339" s="1"/>
      <c r="L339" s="55" t="s">
        <v>75</v>
      </c>
      <c r="M339" s="55" t="s">
        <v>65</v>
      </c>
      <c r="N339" s="55" t="s">
        <v>63</v>
      </c>
      <c r="P339" s="55">
        <v>5</v>
      </c>
      <c r="AS339" s="55"/>
      <c r="AW339" s="55">
        <v>999</v>
      </c>
      <c r="BC339" s="55">
        <v>20230603</v>
      </c>
      <c r="BD339" s="52" t="str">
        <f t="shared" si="944"/>
        <v>11° 03' 26.24" E</v>
      </c>
      <c r="BE339" s="52" t="str">
        <f t="shared" si="945"/>
        <v>47° 26' 29.90" N</v>
      </c>
      <c r="BF339" s="58">
        <v>11.057291599999999</v>
      </c>
      <c r="BG339" s="58">
        <v>47.441641500000003</v>
      </c>
      <c r="BH339" s="59">
        <v>3.742</v>
      </c>
      <c r="BI339" s="60">
        <v>1889.43</v>
      </c>
      <c r="BJ339" s="59">
        <v>2.5</v>
      </c>
      <c r="BK339" s="55"/>
      <c r="BL339" s="61"/>
      <c r="BM339" s="55"/>
      <c r="BN339" s="55" t="s">
        <v>445</v>
      </c>
      <c r="BO339" s="55" t="s">
        <v>246</v>
      </c>
      <c r="BP339" s="55"/>
      <c r="BQ339" s="55" t="s">
        <v>441</v>
      </c>
      <c r="BS339" s="62"/>
      <c r="BT339" s="62"/>
      <c r="BX339" s="55" t="s">
        <v>246</v>
      </c>
      <c r="CA339" s="55"/>
    </row>
    <row r="340" spans="1:79" ht="14.25" x14ac:dyDescent="0.45">
      <c r="A340" s="55" t="s">
        <v>236</v>
      </c>
      <c r="B340" s="63">
        <v>35252</v>
      </c>
      <c r="D340" s="4" t="s">
        <v>751</v>
      </c>
      <c r="E340" s="1">
        <v>1</v>
      </c>
      <c r="G340" s="55" t="s">
        <v>446</v>
      </c>
      <c r="I340" s="55" t="s">
        <v>986</v>
      </c>
      <c r="J340" s="1"/>
      <c r="L340" s="55" t="s">
        <v>70</v>
      </c>
      <c r="M340" s="55" t="s">
        <v>100</v>
      </c>
      <c r="N340" s="55" t="s">
        <v>76</v>
      </c>
      <c r="P340" s="55">
        <v>20</v>
      </c>
      <c r="AS340" s="55"/>
      <c r="AW340" s="55">
        <v>999</v>
      </c>
      <c r="BC340" s="55">
        <v>20230603</v>
      </c>
      <c r="BD340" s="52" t="str">
        <f t="shared" si="944"/>
        <v>11° 03' 27.38" E</v>
      </c>
      <c r="BE340" s="52" t="str">
        <f t="shared" si="945"/>
        <v>47° 26' 32.70" N</v>
      </c>
      <c r="BF340" s="58">
        <v>11.0576056</v>
      </c>
      <c r="BG340" s="58">
        <v>47.4424183</v>
      </c>
      <c r="BH340" s="59">
        <v>3.9</v>
      </c>
      <c r="BI340" s="60">
        <v>1882.18</v>
      </c>
      <c r="BJ340" s="59">
        <v>2.5</v>
      </c>
      <c r="BK340" s="55"/>
      <c r="BL340" s="61"/>
      <c r="BM340" s="55"/>
      <c r="BN340" s="55" t="s">
        <v>447</v>
      </c>
      <c r="BO340" s="55" t="s">
        <v>246</v>
      </c>
      <c r="BP340" s="55"/>
      <c r="BQ340" s="55" t="s">
        <v>441</v>
      </c>
      <c r="BS340" s="62"/>
      <c r="BT340" s="62"/>
      <c r="BX340" s="55" t="s">
        <v>246</v>
      </c>
      <c r="CA340" s="55"/>
    </row>
    <row r="341" spans="1:79" ht="14.25" x14ac:dyDescent="0.45">
      <c r="A341" s="55" t="s">
        <v>236</v>
      </c>
      <c r="B341" s="63">
        <v>35253</v>
      </c>
      <c r="D341" s="4" t="s">
        <v>752</v>
      </c>
      <c r="E341" s="1">
        <v>1</v>
      </c>
      <c r="G341" s="55" t="s">
        <v>77</v>
      </c>
      <c r="I341" s="55" t="s">
        <v>986</v>
      </c>
      <c r="J341" s="1"/>
      <c r="L341" s="55" t="s">
        <v>70</v>
      </c>
      <c r="M341" s="55" t="s">
        <v>100</v>
      </c>
      <c r="N341" s="55" t="s">
        <v>76</v>
      </c>
      <c r="P341" s="55">
        <v>25</v>
      </c>
      <c r="AS341" s="55"/>
      <c r="AW341" s="55">
        <v>999</v>
      </c>
      <c r="BC341" s="55">
        <v>20230603</v>
      </c>
      <c r="BD341" s="52" t="str">
        <f t="shared" si="944"/>
        <v>11° 03' 27.46" E</v>
      </c>
      <c r="BE341" s="52" t="str">
        <f t="shared" si="945"/>
        <v>47° 26' 32.70" N</v>
      </c>
      <c r="BF341" s="58">
        <v>11.0576294</v>
      </c>
      <c r="BG341" s="58">
        <v>47.442418099999998</v>
      </c>
      <c r="BH341" s="59">
        <v>3.8809999999999998</v>
      </c>
      <c r="BI341" s="60">
        <v>1885.12</v>
      </c>
      <c r="BJ341" s="59">
        <v>2.5</v>
      </c>
      <c r="BK341" s="55"/>
      <c r="BL341" s="61"/>
      <c r="BM341" s="55"/>
      <c r="BN341" s="55" t="s">
        <v>448</v>
      </c>
      <c r="BO341" s="55" t="s">
        <v>246</v>
      </c>
      <c r="BP341" s="55"/>
      <c r="BQ341" s="55" t="s">
        <v>441</v>
      </c>
      <c r="BS341" s="62"/>
      <c r="BT341" s="62"/>
      <c r="BX341" s="55" t="s">
        <v>246</v>
      </c>
      <c r="CA341" s="55"/>
    </row>
    <row r="342" spans="1:79" ht="14.25" x14ac:dyDescent="0.45">
      <c r="A342" s="55" t="s">
        <v>236</v>
      </c>
      <c r="B342" s="63">
        <v>35254</v>
      </c>
      <c r="D342" s="4" t="s">
        <v>753</v>
      </c>
      <c r="E342" s="1">
        <v>1</v>
      </c>
      <c r="G342" s="55" t="s">
        <v>77</v>
      </c>
      <c r="I342" s="55" t="s">
        <v>986</v>
      </c>
      <c r="J342" s="1"/>
      <c r="L342" s="55" t="s">
        <v>70</v>
      </c>
      <c r="M342" s="55" t="s">
        <v>100</v>
      </c>
      <c r="N342" s="55" t="s">
        <v>76</v>
      </c>
      <c r="P342" s="55">
        <v>15</v>
      </c>
      <c r="AS342" s="55"/>
      <c r="AW342" s="55">
        <v>999</v>
      </c>
      <c r="BC342" s="55">
        <v>20230603</v>
      </c>
      <c r="BD342" s="52" t="str">
        <f t="shared" si="944"/>
        <v>11° 03' 27.43" E</v>
      </c>
      <c r="BE342" s="52" t="str">
        <f t="shared" si="945"/>
        <v>47° 26' 32.71" N</v>
      </c>
      <c r="BF342" s="58">
        <v>11.057622200000001</v>
      </c>
      <c r="BG342" s="58">
        <v>47.442420599999998</v>
      </c>
      <c r="BH342" s="59">
        <v>3.7639999999999998</v>
      </c>
      <c r="BI342" s="60">
        <v>1884.99</v>
      </c>
      <c r="BJ342" s="59">
        <v>2.5</v>
      </c>
      <c r="BK342" s="55"/>
      <c r="BL342" s="61"/>
      <c r="BM342" s="55"/>
      <c r="BN342" s="55" t="s">
        <v>449</v>
      </c>
      <c r="BO342" s="55" t="s">
        <v>246</v>
      </c>
      <c r="BP342" s="55"/>
      <c r="BQ342" s="55" t="s">
        <v>441</v>
      </c>
      <c r="BS342" s="62"/>
      <c r="BT342" s="62"/>
      <c r="BX342" s="55" t="s">
        <v>246</v>
      </c>
      <c r="CA342" s="55"/>
    </row>
    <row r="343" spans="1:79" ht="14.25" x14ac:dyDescent="0.45">
      <c r="A343" s="55" t="s">
        <v>236</v>
      </c>
      <c r="B343" s="63">
        <v>35255</v>
      </c>
      <c r="D343" s="4" t="s">
        <v>754</v>
      </c>
      <c r="E343" s="1">
        <v>1</v>
      </c>
      <c r="G343" s="55" t="s">
        <v>77</v>
      </c>
      <c r="I343" s="55" t="s">
        <v>986</v>
      </c>
      <c r="J343" s="1"/>
      <c r="L343" s="55" t="s">
        <v>70</v>
      </c>
      <c r="M343" s="55" t="s">
        <v>100</v>
      </c>
      <c r="N343" s="55" t="s">
        <v>76</v>
      </c>
      <c r="P343" s="55">
        <v>20</v>
      </c>
      <c r="AS343" s="55"/>
      <c r="AW343" s="55">
        <v>999</v>
      </c>
      <c r="BC343" s="55">
        <v>20230603</v>
      </c>
      <c r="BD343" s="52" t="str">
        <f t="shared" si="944"/>
        <v>11° 03' 27.44" E</v>
      </c>
      <c r="BE343" s="52" t="str">
        <f t="shared" si="945"/>
        <v>47° 26' 32.73" N</v>
      </c>
      <c r="BF343" s="58">
        <v>11.0576229</v>
      </c>
      <c r="BG343" s="58">
        <v>47.442425100000001</v>
      </c>
      <c r="BH343" s="59">
        <v>3.9</v>
      </c>
      <c r="BI343" s="60">
        <v>1885.29</v>
      </c>
      <c r="BJ343" s="59">
        <v>2.5</v>
      </c>
      <c r="BK343" s="55"/>
      <c r="BL343" s="61"/>
      <c r="BM343" s="55"/>
      <c r="BN343" s="55" t="s">
        <v>450</v>
      </c>
      <c r="BO343" s="55" t="s">
        <v>246</v>
      </c>
      <c r="BP343" s="55"/>
      <c r="BQ343" s="55" t="s">
        <v>441</v>
      </c>
      <c r="BS343" s="62"/>
      <c r="BT343" s="62"/>
      <c r="BX343" s="55" t="s">
        <v>246</v>
      </c>
      <c r="CA343" s="55"/>
    </row>
    <row r="344" spans="1:79" ht="14.25" x14ac:dyDescent="0.45">
      <c r="A344" s="55" t="s">
        <v>236</v>
      </c>
      <c r="B344" s="63">
        <v>35256</v>
      </c>
      <c r="D344" s="4" t="s">
        <v>755</v>
      </c>
      <c r="E344" s="1">
        <v>1</v>
      </c>
      <c r="G344" s="55" t="s">
        <v>303</v>
      </c>
      <c r="I344" s="55" t="s">
        <v>986</v>
      </c>
      <c r="J344" s="1"/>
      <c r="L344" s="55" t="s">
        <v>75</v>
      </c>
      <c r="M344" s="55" t="s">
        <v>65</v>
      </c>
      <c r="N344" s="55" t="s">
        <v>63</v>
      </c>
      <c r="P344" s="55">
        <v>15</v>
      </c>
      <c r="AS344" s="55"/>
      <c r="AW344" s="55">
        <v>999</v>
      </c>
      <c r="BC344" s="55">
        <v>20230603</v>
      </c>
      <c r="BD344" s="52" t="str">
        <f t="shared" si="944"/>
        <v>11° 03' 27.52" E</v>
      </c>
      <c r="BE344" s="52" t="str">
        <f t="shared" si="945"/>
        <v>47° 26' 32.72" N</v>
      </c>
      <c r="BF344" s="58">
        <v>11.057645300000001</v>
      </c>
      <c r="BG344" s="58">
        <v>47.442422999999998</v>
      </c>
      <c r="BH344" s="59">
        <v>4</v>
      </c>
      <c r="BI344" s="60">
        <v>1884.73</v>
      </c>
      <c r="BJ344" s="59">
        <v>2.5</v>
      </c>
      <c r="BK344" s="55"/>
      <c r="BL344" s="61"/>
      <c r="BM344" s="55"/>
      <c r="BN344" s="55" t="s">
        <v>451</v>
      </c>
      <c r="BO344" s="55" t="s">
        <v>246</v>
      </c>
      <c r="BP344" s="55"/>
      <c r="BQ344" s="55" t="s">
        <v>441</v>
      </c>
      <c r="BS344" s="62"/>
      <c r="BT344" s="62"/>
      <c r="BX344" s="55" t="s">
        <v>246</v>
      </c>
      <c r="CA344" s="55"/>
    </row>
    <row r="345" spans="1:79" ht="14.25" x14ac:dyDescent="0.45">
      <c r="A345" s="55" t="s">
        <v>236</v>
      </c>
      <c r="B345" s="63">
        <v>35257</v>
      </c>
      <c r="D345" s="4" t="s">
        <v>756</v>
      </c>
      <c r="E345" s="1">
        <v>1</v>
      </c>
      <c r="G345" s="55" t="s">
        <v>77</v>
      </c>
      <c r="I345" s="55" t="s">
        <v>986</v>
      </c>
      <c r="J345" s="1"/>
      <c r="L345" s="55" t="s">
        <v>70</v>
      </c>
      <c r="M345" s="55" t="s">
        <v>100</v>
      </c>
      <c r="N345" s="55" t="s">
        <v>76</v>
      </c>
      <c r="P345" s="55">
        <v>15</v>
      </c>
      <c r="AS345" s="55"/>
      <c r="AW345" s="55">
        <v>999</v>
      </c>
      <c r="BC345" s="55">
        <v>20230603</v>
      </c>
      <c r="BD345" s="52" t="str">
        <f t="shared" si="944"/>
        <v>11° 03' 27.49" E</v>
      </c>
      <c r="BE345" s="52" t="str">
        <f t="shared" si="945"/>
        <v>47° 26' 32.73" N</v>
      </c>
      <c r="BF345" s="58">
        <v>11.057637400000001</v>
      </c>
      <c r="BG345" s="58">
        <v>47.4424274</v>
      </c>
      <c r="BH345" s="59">
        <v>3.9</v>
      </c>
      <c r="BI345" s="60">
        <v>1886.04</v>
      </c>
      <c r="BJ345" s="59">
        <v>2.5</v>
      </c>
      <c r="BK345" s="55"/>
      <c r="BL345" s="61"/>
      <c r="BM345" s="55"/>
      <c r="BN345" s="55" t="s">
        <v>452</v>
      </c>
      <c r="BO345" s="55" t="s">
        <v>246</v>
      </c>
      <c r="BP345" s="55"/>
      <c r="BQ345" s="55" t="s">
        <v>441</v>
      </c>
      <c r="BS345" s="62"/>
      <c r="BT345" s="62"/>
      <c r="BX345" s="55" t="s">
        <v>246</v>
      </c>
      <c r="CA345" s="55"/>
    </row>
    <row r="346" spans="1:79" ht="14.25" x14ac:dyDescent="0.45">
      <c r="A346" s="55" t="s">
        <v>236</v>
      </c>
      <c r="B346" s="63">
        <v>35258</v>
      </c>
      <c r="D346" s="4" t="s">
        <v>757</v>
      </c>
      <c r="E346" s="1">
        <v>1</v>
      </c>
      <c r="G346" s="55" t="s">
        <v>77</v>
      </c>
      <c r="I346" s="55" t="s">
        <v>978</v>
      </c>
      <c r="J346" s="1"/>
      <c r="L346" s="55" t="s">
        <v>70</v>
      </c>
      <c r="M346" s="55" t="s">
        <v>100</v>
      </c>
      <c r="N346" s="55" t="s">
        <v>76</v>
      </c>
      <c r="P346" s="55">
        <v>10</v>
      </c>
      <c r="AS346" s="55"/>
      <c r="AW346" s="55">
        <v>999</v>
      </c>
      <c r="BC346" s="55">
        <v>20230605</v>
      </c>
      <c r="BD346" s="52" t="str">
        <f t="shared" si="944"/>
        <v>11° 03' 28.21" E</v>
      </c>
      <c r="BE346" s="52" t="str">
        <f t="shared" si="945"/>
        <v>47° 26' 25.50" N</v>
      </c>
      <c r="BF346" s="58">
        <v>11.057837599999999</v>
      </c>
      <c r="BG346" s="58">
        <v>47.440418800000003</v>
      </c>
      <c r="BH346" s="59">
        <v>7.3570000000000002</v>
      </c>
      <c r="BI346" s="60">
        <v>1802.11</v>
      </c>
      <c r="BJ346" s="59">
        <v>2.7450000000000001</v>
      </c>
      <c r="BK346" s="55"/>
      <c r="BL346" s="61"/>
      <c r="BM346" s="55"/>
      <c r="BN346" s="55" t="s">
        <v>454</v>
      </c>
      <c r="BO346" s="55" t="s">
        <v>246</v>
      </c>
      <c r="BP346" s="55"/>
      <c r="BQ346" s="55" t="s">
        <v>453</v>
      </c>
      <c r="BS346" s="62"/>
      <c r="BT346" s="62"/>
      <c r="BX346" s="55" t="s">
        <v>246</v>
      </c>
      <c r="CA346" s="55"/>
    </row>
    <row r="347" spans="1:79" ht="14.25" x14ac:dyDescent="0.45">
      <c r="A347" s="55" t="s">
        <v>236</v>
      </c>
      <c r="B347" s="63">
        <v>35259</v>
      </c>
      <c r="D347" s="4" t="s">
        <v>758</v>
      </c>
      <c r="E347" s="1">
        <v>1</v>
      </c>
      <c r="G347" s="55" t="s">
        <v>73</v>
      </c>
      <c r="I347" s="55" t="s">
        <v>978</v>
      </c>
      <c r="J347" s="1"/>
      <c r="L347" s="55" t="s">
        <v>70</v>
      </c>
      <c r="M347" s="55" t="s">
        <v>100</v>
      </c>
      <c r="N347" s="55" t="s">
        <v>76</v>
      </c>
      <c r="P347" s="55">
        <v>20</v>
      </c>
      <c r="AS347" s="55"/>
      <c r="AW347" s="55">
        <v>999</v>
      </c>
      <c r="BC347" s="55">
        <v>20230605</v>
      </c>
      <c r="BD347" s="52" t="str">
        <f t="shared" si="944"/>
        <v>11° 03' 28.26" E</v>
      </c>
      <c r="BE347" s="52" t="str">
        <f t="shared" si="945"/>
        <v>47° 26' 25.49" N</v>
      </c>
      <c r="BF347" s="58">
        <v>11.0578509</v>
      </c>
      <c r="BG347" s="58">
        <v>47.440414599999997</v>
      </c>
      <c r="BH347" s="59">
        <v>8.6449999999999996</v>
      </c>
      <c r="BI347" s="60">
        <v>1803.25</v>
      </c>
      <c r="BJ347" s="59">
        <v>2.5579999999999998</v>
      </c>
      <c r="BK347" s="55"/>
      <c r="BL347" s="61"/>
      <c r="BM347" s="55"/>
      <c r="BN347" s="55" t="s">
        <v>455</v>
      </c>
      <c r="BO347" s="55" t="s">
        <v>246</v>
      </c>
      <c r="BP347" s="55"/>
      <c r="BQ347" s="55" t="s">
        <v>453</v>
      </c>
      <c r="BS347" s="62"/>
      <c r="BT347" s="62"/>
      <c r="BX347" s="55" t="s">
        <v>246</v>
      </c>
      <c r="CA347" s="55"/>
    </row>
    <row r="348" spans="1:79" ht="14.25" x14ac:dyDescent="0.45">
      <c r="A348" s="55" t="s">
        <v>236</v>
      </c>
      <c r="B348" s="63">
        <v>35260</v>
      </c>
      <c r="D348" s="4" t="s">
        <v>759</v>
      </c>
      <c r="E348" s="1">
        <v>1</v>
      </c>
      <c r="G348" s="55" t="s">
        <v>77</v>
      </c>
      <c r="I348" s="55" t="s">
        <v>978</v>
      </c>
      <c r="J348" s="1"/>
      <c r="L348" s="55" t="s">
        <v>75</v>
      </c>
      <c r="M348" s="55" t="s">
        <v>7</v>
      </c>
      <c r="N348" s="55" t="s">
        <v>63</v>
      </c>
      <c r="P348" s="55">
        <v>25</v>
      </c>
      <c r="AS348" s="55"/>
      <c r="AW348" s="55">
        <v>999</v>
      </c>
      <c r="BC348" s="55">
        <v>20230605</v>
      </c>
      <c r="BD348" s="52" t="str">
        <f t="shared" si="944"/>
        <v>11° 03' 28.24" E</v>
      </c>
      <c r="BE348" s="52" t="str">
        <f t="shared" si="945"/>
        <v>47° 26' 25.49" N</v>
      </c>
      <c r="BF348" s="58">
        <v>11.0578465</v>
      </c>
      <c r="BG348" s="58">
        <v>47.440415899999998</v>
      </c>
      <c r="BH348" s="59">
        <v>9.9350000000000005</v>
      </c>
      <c r="BI348" s="60">
        <v>1803.1</v>
      </c>
      <c r="BJ348" s="59">
        <v>2.5</v>
      </c>
      <c r="BK348" s="55"/>
      <c r="BL348" s="61"/>
      <c r="BM348" s="55"/>
      <c r="BN348" s="55" t="s">
        <v>455</v>
      </c>
      <c r="BO348" s="55" t="s">
        <v>246</v>
      </c>
      <c r="BP348" s="55"/>
      <c r="BQ348" s="55" t="s">
        <v>453</v>
      </c>
      <c r="BS348" s="62"/>
      <c r="BT348" s="62"/>
      <c r="BX348" s="55" t="s">
        <v>246</v>
      </c>
      <c r="CA348" s="55"/>
    </row>
    <row r="349" spans="1:79" ht="14.25" x14ac:dyDescent="0.45">
      <c r="A349" s="55" t="s">
        <v>236</v>
      </c>
      <c r="B349" s="63">
        <v>35261</v>
      </c>
      <c r="D349" s="4" t="s">
        <v>760</v>
      </c>
      <c r="E349" s="1">
        <v>1</v>
      </c>
      <c r="G349" s="55" t="s">
        <v>73</v>
      </c>
      <c r="I349" s="55" t="s">
        <v>978</v>
      </c>
      <c r="J349" s="1"/>
      <c r="L349" s="55" t="s">
        <v>70</v>
      </c>
      <c r="M349" s="55" t="s">
        <v>100</v>
      </c>
      <c r="N349" s="55" t="s">
        <v>76</v>
      </c>
      <c r="P349" s="55">
        <v>30</v>
      </c>
      <c r="AS349" s="55"/>
      <c r="AW349" s="55">
        <v>999</v>
      </c>
      <c r="BC349" s="55">
        <v>20230605</v>
      </c>
      <c r="BD349" s="52" t="str">
        <f t="shared" si="944"/>
        <v>11° 03' 28.24" E</v>
      </c>
      <c r="BE349" s="52" t="str">
        <f t="shared" si="945"/>
        <v>47° 26' 25.51" N</v>
      </c>
      <c r="BF349" s="58">
        <v>11.057846100000001</v>
      </c>
      <c r="BG349" s="58">
        <v>47.440419900000002</v>
      </c>
      <c r="BH349" s="59">
        <v>3.956</v>
      </c>
      <c r="BI349" s="60">
        <v>1801.13</v>
      </c>
      <c r="BJ349" s="59">
        <v>2.6429999999999998</v>
      </c>
      <c r="BK349" s="55"/>
      <c r="BL349" s="61"/>
      <c r="BM349" s="55"/>
      <c r="BN349" s="55" t="s">
        <v>456</v>
      </c>
      <c r="BO349" s="55" t="s">
        <v>246</v>
      </c>
      <c r="BP349" s="55"/>
      <c r="BQ349" s="55" t="s">
        <v>453</v>
      </c>
      <c r="BS349" s="62"/>
      <c r="BT349" s="62"/>
      <c r="BX349" s="55" t="s">
        <v>246</v>
      </c>
      <c r="CA349" s="55"/>
    </row>
    <row r="350" spans="1:79" ht="14.25" x14ac:dyDescent="0.45">
      <c r="A350" s="55" t="s">
        <v>236</v>
      </c>
      <c r="B350" s="63">
        <v>35262</v>
      </c>
      <c r="D350" s="4" t="s">
        <v>761</v>
      </c>
      <c r="E350" s="1">
        <v>1</v>
      </c>
      <c r="G350" s="55" t="s">
        <v>77</v>
      </c>
      <c r="I350" s="55" t="s">
        <v>978</v>
      </c>
      <c r="J350" s="1"/>
      <c r="L350" s="55" t="s">
        <v>75</v>
      </c>
      <c r="M350" s="55" t="s">
        <v>7</v>
      </c>
      <c r="N350" s="55" t="s">
        <v>76</v>
      </c>
      <c r="P350" s="55">
        <v>20</v>
      </c>
      <c r="AS350" s="55"/>
      <c r="AW350" s="55">
        <v>999</v>
      </c>
      <c r="BC350" s="55">
        <v>20230605</v>
      </c>
      <c r="BD350" s="52" t="str">
        <f t="shared" si="944"/>
        <v>11° 03' 28.24" E</v>
      </c>
      <c r="BE350" s="52" t="str">
        <f t="shared" si="945"/>
        <v>47° 26' 25.46" N</v>
      </c>
      <c r="BF350" s="58">
        <v>11.057846</v>
      </c>
      <c r="BG350" s="58">
        <v>47.440406799999998</v>
      </c>
      <c r="BH350" s="59">
        <v>3.9</v>
      </c>
      <c r="BI350" s="60">
        <v>1801.67</v>
      </c>
      <c r="BJ350" s="59">
        <v>2.5</v>
      </c>
      <c r="BK350" s="55"/>
      <c r="BL350" s="61"/>
      <c r="BM350" s="55"/>
      <c r="BN350" s="55" t="s">
        <v>456</v>
      </c>
      <c r="BO350" s="55" t="s">
        <v>246</v>
      </c>
      <c r="BP350" s="55"/>
      <c r="BQ350" s="55" t="s">
        <v>453</v>
      </c>
      <c r="BS350" s="62"/>
      <c r="BT350" s="62"/>
      <c r="BX350" s="55" t="s">
        <v>246</v>
      </c>
      <c r="CA350" s="55"/>
    </row>
    <row r="351" spans="1:79" ht="14.25" x14ac:dyDescent="0.45">
      <c r="A351" s="55" t="s">
        <v>236</v>
      </c>
      <c r="B351" s="63">
        <v>35263</v>
      </c>
      <c r="D351" s="4" t="s">
        <v>762</v>
      </c>
      <c r="E351" s="1">
        <v>1</v>
      </c>
      <c r="G351" s="55" t="s">
        <v>77</v>
      </c>
      <c r="I351" s="55" t="s">
        <v>984</v>
      </c>
      <c r="J351" s="1"/>
      <c r="L351" s="55" t="s">
        <v>70</v>
      </c>
      <c r="M351" s="55" t="s">
        <v>123</v>
      </c>
      <c r="N351" s="55" t="s">
        <v>76</v>
      </c>
      <c r="P351" s="55">
        <v>10</v>
      </c>
      <c r="AS351" s="55"/>
      <c r="AW351" s="55">
        <v>999</v>
      </c>
      <c r="BC351" s="55">
        <v>20230601</v>
      </c>
      <c r="BD351" s="52" t="str">
        <f t="shared" si="944"/>
        <v>11° 03' 36.82" E</v>
      </c>
      <c r="BE351" s="52" t="str">
        <f t="shared" si="945"/>
        <v>47° 26' 44.68" N</v>
      </c>
      <c r="BF351" s="58">
        <v>11.060230000000001</v>
      </c>
      <c r="BG351" s="58">
        <v>47.445744599999998</v>
      </c>
      <c r="BH351" s="59">
        <v>4</v>
      </c>
      <c r="BI351" s="60">
        <v>1751.23</v>
      </c>
      <c r="BJ351" s="59">
        <v>2.4220000000000002</v>
      </c>
      <c r="BK351" s="55"/>
      <c r="BL351" s="61"/>
      <c r="BM351" s="55"/>
      <c r="BN351" s="55" t="s">
        <v>458</v>
      </c>
      <c r="BO351" s="55" t="s">
        <v>457</v>
      </c>
      <c r="BP351" s="55"/>
      <c r="BQ351" s="55" t="s">
        <v>262</v>
      </c>
      <c r="BS351" s="62"/>
      <c r="BT351" s="62"/>
      <c r="BX351" s="55" t="s">
        <v>457</v>
      </c>
      <c r="CA351" s="55"/>
    </row>
    <row r="352" spans="1:79" ht="14.25" x14ac:dyDescent="0.45">
      <c r="A352" s="55" t="s">
        <v>236</v>
      </c>
      <c r="B352" s="63">
        <v>35264</v>
      </c>
      <c r="D352" s="4" t="s">
        <v>763</v>
      </c>
      <c r="E352" s="1">
        <v>1</v>
      </c>
      <c r="G352" s="55" t="s">
        <v>77</v>
      </c>
      <c r="I352" s="55" t="s">
        <v>984</v>
      </c>
      <c r="J352" s="1"/>
      <c r="L352" s="55" t="s">
        <v>75</v>
      </c>
      <c r="M352" s="55" t="s">
        <v>123</v>
      </c>
      <c r="N352" s="55" t="s">
        <v>63</v>
      </c>
      <c r="P352" s="55">
        <v>10</v>
      </c>
      <c r="AS352" s="55"/>
      <c r="AW352" s="55">
        <v>999</v>
      </c>
      <c r="BC352" s="55">
        <v>20230601</v>
      </c>
      <c r="BD352" s="52" t="str">
        <f t="shared" si="944"/>
        <v>11° 03' 36.73" E</v>
      </c>
      <c r="BE352" s="52" t="str">
        <f t="shared" si="945"/>
        <v>47° 26' 44.68" N</v>
      </c>
      <c r="BF352" s="58">
        <v>11.060203100000001</v>
      </c>
      <c r="BG352" s="58">
        <v>47.445747099999998</v>
      </c>
      <c r="BH352" s="59">
        <v>6</v>
      </c>
      <c r="BI352" s="60">
        <v>1757.88</v>
      </c>
      <c r="BJ352" s="59">
        <v>5.9130000000000003</v>
      </c>
      <c r="BK352" s="55"/>
      <c r="BL352" s="61"/>
      <c r="BM352" s="55"/>
      <c r="BN352" s="55" t="s">
        <v>458</v>
      </c>
      <c r="BO352" s="55" t="s">
        <v>457</v>
      </c>
      <c r="BP352" s="55"/>
      <c r="BQ352" s="55" t="s">
        <v>262</v>
      </c>
      <c r="BS352" s="62"/>
      <c r="BT352" s="62"/>
      <c r="BX352" s="55" t="s">
        <v>457</v>
      </c>
      <c r="CA352" s="55"/>
    </row>
    <row r="353" spans="1:79" ht="14.25" x14ac:dyDescent="0.45">
      <c r="A353" s="55" t="s">
        <v>236</v>
      </c>
      <c r="B353" s="63">
        <v>35265</v>
      </c>
      <c r="D353" s="4" t="s">
        <v>764</v>
      </c>
      <c r="E353" s="1">
        <v>1</v>
      </c>
      <c r="G353" s="55" t="s">
        <v>116</v>
      </c>
      <c r="I353" s="55" t="s">
        <v>984</v>
      </c>
      <c r="J353" s="1"/>
      <c r="L353" s="55" t="s">
        <v>70</v>
      </c>
      <c r="M353" s="55" t="s">
        <v>93</v>
      </c>
      <c r="N353" s="55" t="s">
        <v>63</v>
      </c>
      <c r="P353" s="55">
        <v>20</v>
      </c>
      <c r="AS353" s="55"/>
      <c r="AW353" s="55">
        <v>999</v>
      </c>
      <c r="BC353" s="55">
        <v>20230601</v>
      </c>
      <c r="BD353" s="52" t="str">
        <f t="shared" si="944"/>
        <v>11° 03' 36.90" E</v>
      </c>
      <c r="BE353" s="52" t="str">
        <f t="shared" si="945"/>
        <v>47° 26' 44.14" N</v>
      </c>
      <c r="BF353" s="58">
        <v>11.0602521</v>
      </c>
      <c r="BG353" s="58">
        <v>47.445594700000001</v>
      </c>
      <c r="BH353" s="59">
        <v>4</v>
      </c>
      <c r="BI353" s="60">
        <v>1756.34</v>
      </c>
      <c r="BJ353" s="59">
        <v>2.9529999999999998</v>
      </c>
      <c r="BK353" s="55"/>
      <c r="BL353" s="61"/>
      <c r="BM353" s="55"/>
      <c r="BN353" s="55" t="s">
        <v>459</v>
      </c>
      <c r="BO353" s="55" t="s">
        <v>457</v>
      </c>
      <c r="BP353" s="55"/>
      <c r="BQ353" s="55" t="s">
        <v>262</v>
      </c>
      <c r="BS353" s="62"/>
      <c r="BT353" s="62"/>
      <c r="BX353" s="55" t="s">
        <v>457</v>
      </c>
      <c r="CA353" s="55"/>
    </row>
    <row r="354" spans="1:79" ht="14.25" x14ac:dyDescent="0.45">
      <c r="A354" s="55" t="s">
        <v>236</v>
      </c>
      <c r="B354" s="63">
        <v>35266</v>
      </c>
      <c r="D354" s="4" t="s">
        <v>765</v>
      </c>
      <c r="E354" s="1">
        <v>1</v>
      </c>
      <c r="G354" s="55" t="s">
        <v>116</v>
      </c>
      <c r="I354" s="55" t="s">
        <v>984</v>
      </c>
      <c r="J354" s="1"/>
      <c r="L354" s="55" t="s">
        <v>70</v>
      </c>
      <c r="M354" s="55" t="s">
        <v>100</v>
      </c>
      <c r="N354" s="55" t="s">
        <v>76</v>
      </c>
      <c r="P354" s="55">
        <v>20</v>
      </c>
      <c r="AS354" s="55"/>
      <c r="AW354" s="55">
        <v>999</v>
      </c>
      <c r="BC354" s="55">
        <v>20230601</v>
      </c>
      <c r="BD354" s="52" t="str">
        <f t="shared" si="944"/>
        <v>11° 03' 36.70" E</v>
      </c>
      <c r="BE354" s="52" t="str">
        <f t="shared" si="945"/>
        <v>47° 26' 43.24" N</v>
      </c>
      <c r="BF354" s="58">
        <v>11.0601971</v>
      </c>
      <c r="BG354" s="58">
        <v>47.445345099999997</v>
      </c>
      <c r="BH354" s="59">
        <v>4.5869999999999997</v>
      </c>
      <c r="BI354" s="60">
        <v>1635.66</v>
      </c>
      <c r="BJ354" s="59">
        <v>9.5350000000000001</v>
      </c>
      <c r="BK354" s="55"/>
      <c r="BL354" s="61"/>
      <c r="BM354" s="55"/>
      <c r="BN354" s="55" t="s">
        <v>459</v>
      </c>
      <c r="BO354" s="55" t="s">
        <v>457</v>
      </c>
      <c r="BP354" s="55"/>
      <c r="BQ354" s="55" t="s">
        <v>262</v>
      </c>
      <c r="BS354" s="62"/>
      <c r="BT354" s="62"/>
      <c r="BX354" s="55" t="s">
        <v>457</v>
      </c>
      <c r="CA354" s="55"/>
    </row>
    <row r="355" spans="1:79" ht="14.25" x14ac:dyDescent="0.45">
      <c r="A355" s="55" t="s">
        <v>236</v>
      </c>
      <c r="B355" s="63">
        <v>35267</v>
      </c>
      <c r="D355" s="4" t="s">
        <v>766</v>
      </c>
      <c r="E355" s="1">
        <v>1</v>
      </c>
      <c r="G355" s="55" t="s">
        <v>77</v>
      </c>
      <c r="I355" s="55" t="s">
        <v>984</v>
      </c>
      <c r="J355" s="1"/>
      <c r="L355" s="55" t="s">
        <v>70</v>
      </c>
      <c r="M355" s="55" t="s">
        <v>100</v>
      </c>
      <c r="N355" s="55" t="s">
        <v>76</v>
      </c>
      <c r="P355" s="55">
        <v>20</v>
      </c>
      <c r="AS355" s="55"/>
      <c r="AW355" s="55">
        <v>999</v>
      </c>
      <c r="BC355" s="55">
        <v>20230601</v>
      </c>
      <c r="BD355" s="52" t="str">
        <f t="shared" si="944"/>
        <v>11° 03' 36.87" E</v>
      </c>
      <c r="BE355" s="52" t="str">
        <f t="shared" si="945"/>
        <v>47° 26' 43.21" N</v>
      </c>
      <c r="BF355" s="58">
        <v>11.060243</v>
      </c>
      <c r="BG355" s="58">
        <v>47.445337700000003</v>
      </c>
      <c r="BH355" s="59">
        <v>4</v>
      </c>
      <c r="BI355" s="60">
        <v>1637.96</v>
      </c>
      <c r="BJ355" s="59">
        <v>5.7469999999999999</v>
      </c>
      <c r="BK355" s="55"/>
      <c r="BL355" s="61"/>
      <c r="BM355" s="55"/>
      <c r="BN355" s="55" t="s">
        <v>459</v>
      </c>
      <c r="BO355" s="55" t="s">
        <v>457</v>
      </c>
      <c r="BP355" s="55"/>
      <c r="BQ355" s="55" t="s">
        <v>262</v>
      </c>
      <c r="BS355" s="62"/>
      <c r="BT355" s="62"/>
      <c r="BX355" s="55" t="s">
        <v>457</v>
      </c>
      <c r="CA355" s="55"/>
    </row>
    <row r="356" spans="1:79" ht="14.25" x14ac:dyDescent="0.45">
      <c r="A356" s="55" t="s">
        <v>236</v>
      </c>
      <c r="B356" s="63">
        <v>35268</v>
      </c>
      <c r="D356" s="4" t="s">
        <v>767</v>
      </c>
      <c r="E356" s="1">
        <v>1</v>
      </c>
      <c r="G356" s="55" t="s">
        <v>77</v>
      </c>
      <c r="I356" s="55" t="s">
        <v>984</v>
      </c>
      <c r="J356" s="1"/>
      <c r="L356" s="55" t="s">
        <v>70</v>
      </c>
      <c r="M356" s="55" t="s">
        <v>460</v>
      </c>
      <c r="N356" s="55" t="s">
        <v>76</v>
      </c>
      <c r="P356" s="55">
        <v>25</v>
      </c>
      <c r="AS356" s="55"/>
      <c r="AW356" s="55">
        <v>999</v>
      </c>
      <c r="BC356" s="55">
        <v>20230601</v>
      </c>
      <c r="BD356" s="52" t="str">
        <f t="shared" ref="BD356:BD419" si="946">CONCATENATE(TEXT(ROUNDDOWN(ABS(BF356),0),"0"),"° ",TEXT(ROUNDDOWN(ABS((BF356-ROUNDDOWN(BF356,0))*60),0),"00"),"' ",TEXT(TRUNC((ABS((BF356-ROUNDDOWN(BF356,0))*60)-ROUNDDOWN(ABS((BF356-ROUNDDOWN(BF356,0))*60),0))*60,2),"00.00"),"""",IF(BF356&lt;0," W"," E"))</f>
        <v>11° 03' 36.64" E</v>
      </c>
      <c r="BE356" s="52" t="str">
        <f t="shared" ref="BE356:BE419" si="947">CONCATENATE(TEXT(ROUNDDOWN(ABS(BG356),0),"00"),"° ",TEXT(ROUNDDOWN(ABS((BG356-ROUNDDOWN(BG356,0))*60),0),"00"),"' ",TEXT(TRUNC((ABS((BG356-ROUNDDOWN(BG356,0))*60)-ROUNDDOWN(ABS((BG356-ROUNDDOWN(BG356,0))*60),0))*60,2),"00.00"),"""",IF(BG356&lt;0," S"," N"))</f>
        <v>47° 26' 42.25" N</v>
      </c>
      <c r="BF356" s="58">
        <v>11.060179099999999</v>
      </c>
      <c r="BG356" s="58">
        <v>47.445069799999999</v>
      </c>
      <c r="BH356" s="59">
        <v>4</v>
      </c>
      <c r="BI356" s="60">
        <v>1639.16</v>
      </c>
      <c r="BJ356" s="59">
        <v>9.3680000000000003</v>
      </c>
      <c r="BK356" s="55"/>
      <c r="BL356" s="61"/>
      <c r="BM356" s="55"/>
      <c r="BN356" s="55" t="s">
        <v>459</v>
      </c>
      <c r="BO356" s="55" t="s">
        <v>457</v>
      </c>
      <c r="BP356" s="55"/>
      <c r="BQ356" s="55" t="s">
        <v>262</v>
      </c>
      <c r="BS356" s="62"/>
      <c r="BT356" s="62"/>
      <c r="BX356" s="55" t="s">
        <v>457</v>
      </c>
      <c r="CA356" s="55"/>
    </row>
    <row r="357" spans="1:79" ht="14.25" x14ac:dyDescent="0.45">
      <c r="A357" s="55" t="s">
        <v>236</v>
      </c>
      <c r="B357" s="63">
        <v>35269</v>
      </c>
      <c r="D357" s="4" t="s">
        <v>768</v>
      </c>
      <c r="E357" s="1">
        <v>1</v>
      </c>
      <c r="G357" s="55" t="s">
        <v>77</v>
      </c>
      <c r="I357" s="55" t="s">
        <v>984</v>
      </c>
      <c r="J357" s="1"/>
      <c r="L357" s="55" t="s">
        <v>70</v>
      </c>
      <c r="M357" s="55" t="s">
        <v>461</v>
      </c>
      <c r="N357" s="55" t="s">
        <v>76</v>
      </c>
      <c r="P357" s="55">
        <v>40</v>
      </c>
      <c r="AS357" s="55"/>
      <c r="AW357" s="55">
        <v>999</v>
      </c>
      <c r="BC357" s="55">
        <v>20230601</v>
      </c>
      <c r="BD357" s="52" t="str">
        <f t="shared" si="946"/>
        <v>11° 03' 28.20" E</v>
      </c>
      <c r="BE357" s="52" t="str">
        <f t="shared" si="947"/>
        <v>47° 26' 38.52" N</v>
      </c>
      <c r="BF357" s="58">
        <v>11.057835600000001</v>
      </c>
      <c r="BG357" s="58">
        <v>47.444034600000002</v>
      </c>
      <c r="BH357" s="59">
        <v>15.428000000000001</v>
      </c>
      <c r="BI357" s="60">
        <v>1654.71</v>
      </c>
      <c r="BJ357" s="59">
        <v>9.0820000000000007</v>
      </c>
      <c r="BK357" s="55"/>
      <c r="BL357" s="61"/>
      <c r="BM357" s="55"/>
      <c r="BN357" s="55" t="s">
        <v>283</v>
      </c>
      <c r="BO357" s="55" t="s">
        <v>457</v>
      </c>
      <c r="BP357" s="55"/>
      <c r="BQ357" s="55" t="s">
        <v>262</v>
      </c>
      <c r="BS357" s="62"/>
      <c r="BT357" s="62"/>
      <c r="BX357" s="55" t="s">
        <v>457</v>
      </c>
      <c r="CA357" s="55"/>
    </row>
    <row r="358" spans="1:79" ht="14.25" x14ac:dyDescent="0.45">
      <c r="A358" s="55" t="s">
        <v>236</v>
      </c>
      <c r="B358" s="63">
        <v>35270</v>
      </c>
      <c r="D358" s="4" t="s">
        <v>769</v>
      </c>
      <c r="E358" s="1">
        <v>1</v>
      </c>
      <c r="G358" s="55" t="s">
        <v>116</v>
      </c>
      <c r="I358" s="55" t="s">
        <v>985</v>
      </c>
      <c r="J358" s="1"/>
      <c r="L358" s="55" t="s">
        <v>70</v>
      </c>
      <c r="M358" s="55" t="s">
        <v>462</v>
      </c>
      <c r="N358" s="55" t="s">
        <v>76</v>
      </c>
      <c r="P358" s="55">
        <v>15</v>
      </c>
      <c r="AS358" s="55"/>
      <c r="AW358" s="55">
        <v>999</v>
      </c>
      <c r="BC358" s="55">
        <v>20230602</v>
      </c>
      <c r="BD358" s="52" t="str">
        <f t="shared" si="946"/>
        <v>11° 03' 42.21" E</v>
      </c>
      <c r="BE358" s="52" t="str">
        <f t="shared" si="947"/>
        <v>47° 26' 31.35" N</v>
      </c>
      <c r="BF358" s="58">
        <v>11.0617254</v>
      </c>
      <c r="BG358" s="58">
        <v>47.442043400000003</v>
      </c>
      <c r="BH358" s="59">
        <v>4</v>
      </c>
      <c r="BI358" s="60">
        <v>1706.65</v>
      </c>
      <c r="BJ358" s="59">
        <v>2.6040000000000001</v>
      </c>
      <c r="BK358" s="55"/>
      <c r="BL358" s="61"/>
      <c r="BM358" s="55"/>
      <c r="BN358" s="55" t="s">
        <v>463</v>
      </c>
      <c r="BO358" s="55" t="s">
        <v>457</v>
      </c>
      <c r="BP358" s="55"/>
      <c r="BQ358" s="55" t="s">
        <v>293</v>
      </c>
      <c r="BS358" s="62"/>
      <c r="BT358" s="62"/>
      <c r="BX358" s="55" t="s">
        <v>457</v>
      </c>
      <c r="CA358" s="55"/>
    </row>
    <row r="359" spans="1:79" ht="14.25" x14ac:dyDescent="0.45">
      <c r="A359" s="55" t="s">
        <v>236</v>
      </c>
      <c r="B359" s="63">
        <v>35271</v>
      </c>
      <c r="D359" s="4" t="s">
        <v>770</v>
      </c>
      <c r="E359" s="1">
        <v>1</v>
      </c>
      <c r="G359" s="55" t="s">
        <v>77</v>
      </c>
      <c r="I359" s="55" t="s">
        <v>974</v>
      </c>
      <c r="J359" s="1"/>
      <c r="L359" s="55" t="s">
        <v>64</v>
      </c>
      <c r="M359" s="55" t="s">
        <v>65</v>
      </c>
      <c r="N359" s="55" t="s">
        <v>63</v>
      </c>
      <c r="P359" s="55">
        <v>5</v>
      </c>
      <c r="AS359" s="55"/>
      <c r="AW359" s="55">
        <v>200</v>
      </c>
      <c r="BC359" s="55">
        <v>20230602</v>
      </c>
      <c r="BD359" s="52" t="str">
        <f t="shared" si="946"/>
        <v>11° 03' 34.40" E</v>
      </c>
      <c r="BE359" s="52" t="str">
        <f t="shared" si="947"/>
        <v>47° 26' 18.84" N</v>
      </c>
      <c r="BF359" s="58">
        <v>11.059556199999999</v>
      </c>
      <c r="BG359" s="58">
        <v>47.438566700000003</v>
      </c>
      <c r="BH359" s="59">
        <v>5</v>
      </c>
      <c r="BI359" s="60">
        <v>1771.98</v>
      </c>
      <c r="BJ359" s="59">
        <v>3.4830000000000001</v>
      </c>
      <c r="BK359" s="55"/>
      <c r="BL359" s="61"/>
      <c r="BM359" s="55"/>
      <c r="BN359" s="55" t="s">
        <v>465</v>
      </c>
      <c r="BO359" s="55" t="s">
        <v>457</v>
      </c>
      <c r="BP359" s="55"/>
      <c r="BQ359" s="55" t="s">
        <v>464</v>
      </c>
      <c r="BS359" s="62"/>
      <c r="BT359" s="62"/>
      <c r="BX359" s="55" t="s">
        <v>457</v>
      </c>
      <c r="CA359" s="55"/>
    </row>
    <row r="360" spans="1:79" ht="14.25" x14ac:dyDescent="0.45">
      <c r="A360" s="55" t="s">
        <v>236</v>
      </c>
      <c r="B360" s="63">
        <v>35272</v>
      </c>
      <c r="D360" s="4" t="s">
        <v>771</v>
      </c>
      <c r="E360" s="1">
        <v>1</v>
      </c>
      <c r="G360" s="55" t="s">
        <v>77</v>
      </c>
      <c r="I360" s="55" t="s">
        <v>974</v>
      </c>
      <c r="J360" s="1"/>
      <c r="L360" s="55" t="s">
        <v>64</v>
      </c>
      <c r="M360" s="55" t="s">
        <v>65</v>
      </c>
      <c r="N360" s="55" t="s">
        <v>63</v>
      </c>
      <c r="P360" s="55">
        <v>0</v>
      </c>
      <c r="AS360" s="55"/>
      <c r="AW360" s="55">
        <v>400</v>
      </c>
      <c r="BC360" s="55">
        <v>20230602</v>
      </c>
      <c r="BD360" s="52" t="str">
        <f t="shared" si="946"/>
        <v>11° 03' 34.18" E</v>
      </c>
      <c r="BE360" s="52" t="str">
        <f t="shared" si="947"/>
        <v>47° 26' 18.85" N</v>
      </c>
      <c r="BF360" s="58">
        <v>11.059495699999999</v>
      </c>
      <c r="BG360" s="58">
        <v>47.438571699999997</v>
      </c>
      <c r="BH360" s="59">
        <v>8.891</v>
      </c>
      <c r="BI360" s="60">
        <v>1770.79</v>
      </c>
      <c r="BJ360" s="59">
        <v>2.4409999999999998</v>
      </c>
      <c r="BK360" s="55"/>
      <c r="BL360" s="61"/>
      <c r="BM360" s="55"/>
      <c r="BN360" s="55" t="s">
        <v>369</v>
      </c>
      <c r="BO360" s="55" t="s">
        <v>457</v>
      </c>
      <c r="BP360" s="55"/>
      <c r="BQ360" s="55" t="s">
        <v>464</v>
      </c>
      <c r="BS360" s="62"/>
      <c r="BT360" s="62"/>
      <c r="BX360" s="55" t="s">
        <v>457</v>
      </c>
      <c r="CA360" s="55"/>
    </row>
    <row r="361" spans="1:79" ht="14.25" x14ac:dyDescent="0.45">
      <c r="A361" s="55" t="s">
        <v>236</v>
      </c>
      <c r="B361" s="63">
        <v>35273</v>
      </c>
      <c r="D361" s="4" t="s">
        <v>772</v>
      </c>
      <c r="E361" s="1">
        <v>1</v>
      </c>
      <c r="G361" s="55" t="s">
        <v>77</v>
      </c>
      <c r="I361" s="55" t="s">
        <v>974</v>
      </c>
      <c r="J361" s="1"/>
      <c r="L361" s="55" t="s">
        <v>64</v>
      </c>
      <c r="M361" s="55" t="s">
        <v>65</v>
      </c>
      <c r="N361" s="55" t="s">
        <v>63</v>
      </c>
      <c r="P361" s="55">
        <v>0</v>
      </c>
      <c r="AS361" s="55"/>
      <c r="AW361" s="55">
        <v>400</v>
      </c>
      <c r="BC361" s="55">
        <v>20230602</v>
      </c>
      <c r="BD361" s="52" t="str">
        <f t="shared" si="946"/>
        <v>11° 03' 34.25" E</v>
      </c>
      <c r="BE361" s="52" t="str">
        <f t="shared" si="947"/>
        <v>47° 26' 19.04" N</v>
      </c>
      <c r="BF361" s="58">
        <v>11.059514099999999</v>
      </c>
      <c r="BG361" s="58">
        <v>47.438624799999999</v>
      </c>
      <c r="BH361" s="59">
        <v>4</v>
      </c>
      <c r="BI361" s="60">
        <v>1770.91</v>
      </c>
      <c r="BJ361" s="59">
        <v>2.48</v>
      </c>
      <c r="BK361" s="55"/>
      <c r="BL361" s="61"/>
      <c r="BM361" s="55"/>
      <c r="BN361" s="55" t="s">
        <v>371</v>
      </c>
      <c r="BO361" s="55" t="s">
        <v>457</v>
      </c>
      <c r="BP361" s="55"/>
      <c r="BQ361" s="55" t="s">
        <v>464</v>
      </c>
      <c r="BS361" s="62"/>
      <c r="BT361" s="62"/>
      <c r="BX361" s="55" t="s">
        <v>457</v>
      </c>
      <c r="CA361" s="55"/>
    </row>
    <row r="362" spans="1:79" ht="14.25" x14ac:dyDescent="0.45">
      <c r="A362" s="55" t="s">
        <v>236</v>
      </c>
      <c r="B362" s="63">
        <v>35274</v>
      </c>
      <c r="D362" s="4" t="s">
        <v>773</v>
      </c>
      <c r="E362" s="1">
        <v>1</v>
      </c>
      <c r="G362" s="55" t="s">
        <v>77</v>
      </c>
      <c r="I362" s="55" t="s">
        <v>974</v>
      </c>
      <c r="J362" s="1"/>
      <c r="L362" s="55" t="s">
        <v>64</v>
      </c>
      <c r="M362" s="55" t="s">
        <v>65</v>
      </c>
      <c r="N362" s="55" t="s">
        <v>63</v>
      </c>
      <c r="P362" s="55">
        <v>0</v>
      </c>
      <c r="AS362" s="55"/>
      <c r="AW362" s="55">
        <v>500</v>
      </c>
      <c r="BC362" s="55">
        <v>20230602</v>
      </c>
      <c r="BD362" s="52" t="str">
        <f t="shared" si="946"/>
        <v>11° 03' 34.22" E</v>
      </c>
      <c r="BE362" s="52" t="str">
        <f t="shared" si="947"/>
        <v>47° 26' 19.17" N</v>
      </c>
      <c r="BF362" s="58">
        <v>11.059507099999999</v>
      </c>
      <c r="BG362" s="58">
        <v>47.438659999999999</v>
      </c>
      <c r="BH362" s="59">
        <v>3.9969999999999999</v>
      </c>
      <c r="BI362" s="60">
        <v>1769.21</v>
      </c>
      <c r="BJ362" s="59">
        <v>2.8660000000000001</v>
      </c>
      <c r="BK362" s="55"/>
      <c r="BL362" s="61"/>
      <c r="BM362" s="55"/>
      <c r="BN362" s="55" t="s">
        <v>372</v>
      </c>
      <c r="BO362" s="55" t="s">
        <v>457</v>
      </c>
      <c r="BP362" s="55"/>
      <c r="BQ362" s="55" t="s">
        <v>464</v>
      </c>
      <c r="BS362" s="62"/>
      <c r="BT362" s="62"/>
      <c r="BX362" s="55" t="s">
        <v>457</v>
      </c>
      <c r="CA362" s="55"/>
    </row>
    <row r="363" spans="1:79" ht="14.25" x14ac:dyDescent="0.45">
      <c r="A363" s="55" t="s">
        <v>236</v>
      </c>
      <c r="B363" s="63">
        <v>35275</v>
      </c>
      <c r="D363" s="4" t="s">
        <v>774</v>
      </c>
      <c r="E363" s="1">
        <v>1</v>
      </c>
      <c r="G363" s="55" t="s">
        <v>77</v>
      </c>
      <c r="I363" s="55" t="s">
        <v>974</v>
      </c>
      <c r="J363" s="1"/>
      <c r="L363" s="55" t="s">
        <v>64</v>
      </c>
      <c r="M363" s="55" t="s">
        <v>65</v>
      </c>
      <c r="N363" s="55" t="s">
        <v>63</v>
      </c>
      <c r="P363" s="55">
        <v>0</v>
      </c>
      <c r="AS363" s="55"/>
      <c r="AW363" s="55">
        <v>500</v>
      </c>
      <c r="BC363" s="55">
        <v>20230602</v>
      </c>
      <c r="BD363" s="52" t="str">
        <f t="shared" si="946"/>
        <v>11° 03' 34.16" E</v>
      </c>
      <c r="BE363" s="52" t="str">
        <f t="shared" si="947"/>
        <v>47° 26' 19.16" N</v>
      </c>
      <c r="BF363" s="58">
        <v>11.0594892</v>
      </c>
      <c r="BG363" s="58">
        <v>47.4386583</v>
      </c>
      <c r="BH363" s="59">
        <v>4</v>
      </c>
      <c r="BI363" s="60">
        <v>1769.16</v>
      </c>
      <c r="BJ363" s="59">
        <v>2.7250000000000001</v>
      </c>
      <c r="BK363" s="55"/>
      <c r="BL363" s="61"/>
      <c r="BM363" s="55"/>
      <c r="BN363" s="55" t="s">
        <v>373</v>
      </c>
      <c r="BO363" s="55" t="s">
        <v>457</v>
      </c>
      <c r="BP363" s="55"/>
      <c r="BQ363" s="55" t="s">
        <v>464</v>
      </c>
      <c r="BS363" s="62"/>
      <c r="BT363" s="62"/>
      <c r="BX363" s="55" t="s">
        <v>457</v>
      </c>
      <c r="CA363" s="55"/>
    </row>
    <row r="364" spans="1:79" ht="14.25" x14ac:dyDescent="0.45">
      <c r="A364" s="55" t="s">
        <v>236</v>
      </c>
      <c r="B364" s="63">
        <v>35276</v>
      </c>
      <c r="D364" s="4" t="s">
        <v>775</v>
      </c>
      <c r="E364" s="1">
        <v>1</v>
      </c>
      <c r="G364" s="55" t="s">
        <v>77</v>
      </c>
      <c r="I364" s="55" t="s">
        <v>974</v>
      </c>
      <c r="J364" s="1"/>
      <c r="L364" s="55" t="s">
        <v>64</v>
      </c>
      <c r="M364" s="55" t="s">
        <v>65</v>
      </c>
      <c r="N364" s="55" t="s">
        <v>76</v>
      </c>
      <c r="P364" s="55">
        <v>0</v>
      </c>
      <c r="AS364" s="55"/>
      <c r="AW364" s="55">
        <v>600</v>
      </c>
      <c r="BC364" s="55">
        <v>20230602</v>
      </c>
      <c r="BD364" s="52" t="str">
        <f t="shared" si="946"/>
        <v>11° 03' 34.16" E</v>
      </c>
      <c r="BE364" s="52" t="str">
        <f t="shared" si="947"/>
        <v>47° 26' 19.22" N</v>
      </c>
      <c r="BF364" s="58">
        <v>11.059491</v>
      </c>
      <c r="BG364" s="58">
        <v>47.438672699999998</v>
      </c>
      <c r="BH364" s="59">
        <v>6</v>
      </c>
      <c r="BI364" s="60">
        <v>1768.94</v>
      </c>
      <c r="BJ364" s="59">
        <v>2.5630000000000002</v>
      </c>
      <c r="BK364" s="55"/>
      <c r="BL364" s="61"/>
      <c r="BM364" s="55"/>
      <c r="BN364" s="55" t="s">
        <v>375</v>
      </c>
      <c r="BO364" s="55" t="s">
        <v>457</v>
      </c>
      <c r="BP364" s="55"/>
      <c r="BQ364" s="55" t="s">
        <v>464</v>
      </c>
      <c r="BS364" s="62"/>
      <c r="BT364" s="62"/>
      <c r="BX364" s="55" t="s">
        <v>457</v>
      </c>
      <c r="CA364" s="55"/>
    </row>
    <row r="365" spans="1:79" ht="14.25" x14ac:dyDescent="0.45">
      <c r="A365" s="55" t="s">
        <v>236</v>
      </c>
      <c r="B365" s="63">
        <v>35277</v>
      </c>
      <c r="D365" s="4" t="s">
        <v>776</v>
      </c>
      <c r="E365" s="1">
        <v>1</v>
      </c>
      <c r="G365" s="55" t="s">
        <v>77</v>
      </c>
      <c r="I365" s="55" t="s">
        <v>974</v>
      </c>
      <c r="J365" s="1"/>
      <c r="L365" s="55" t="s">
        <v>64</v>
      </c>
      <c r="M365" s="55" t="s">
        <v>65</v>
      </c>
      <c r="N365" s="55" t="s">
        <v>76</v>
      </c>
      <c r="P365" s="55">
        <v>0</v>
      </c>
      <c r="AS365" s="55" t="s">
        <v>467</v>
      </c>
      <c r="AW365" s="55">
        <v>400</v>
      </c>
      <c r="BC365" s="55">
        <v>20230602</v>
      </c>
      <c r="BD365" s="52" t="str">
        <f t="shared" si="946"/>
        <v>11° 03' 34.18" E</v>
      </c>
      <c r="BE365" s="52" t="str">
        <f t="shared" si="947"/>
        <v>47° 26' 19.87" N</v>
      </c>
      <c r="BF365" s="58">
        <v>11.059495999999999</v>
      </c>
      <c r="BG365" s="58">
        <v>47.438853799999997</v>
      </c>
      <c r="BH365" s="59">
        <v>3.573</v>
      </c>
      <c r="BI365" s="60">
        <v>1762.08</v>
      </c>
      <c r="BJ365" s="59">
        <v>3.3919999999999999</v>
      </c>
      <c r="BK365" s="55"/>
      <c r="BL365" s="61"/>
      <c r="BM365" s="55"/>
      <c r="BN365" s="55" t="s">
        <v>466</v>
      </c>
      <c r="BO365" s="55" t="s">
        <v>457</v>
      </c>
      <c r="BP365" s="55"/>
      <c r="BQ365" s="55" t="s">
        <v>464</v>
      </c>
      <c r="BS365" s="62"/>
      <c r="BT365" s="62"/>
      <c r="BX365" s="55" t="s">
        <v>457</v>
      </c>
      <c r="CA365" s="55" t="s">
        <v>467</v>
      </c>
    </row>
    <row r="366" spans="1:79" ht="14.25" x14ac:dyDescent="0.45">
      <c r="A366" s="55" t="s">
        <v>236</v>
      </c>
      <c r="B366" s="63">
        <v>35278</v>
      </c>
      <c r="D366" s="4" t="s">
        <v>777</v>
      </c>
      <c r="E366" s="1">
        <v>1</v>
      </c>
      <c r="G366" s="55" t="s">
        <v>77</v>
      </c>
      <c r="I366" s="55" t="s">
        <v>974</v>
      </c>
      <c r="J366" s="1"/>
      <c r="L366" s="55" t="s">
        <v>70</v>
      </c>
      <c r="M366" s="55" t="s">
        <v>93</v>
      </c>
      <c r="N366" s="55" t="s">
        <v>63</v>
      </c>
      <c r="P366" s="55">
        <v>0</v>
      </c>
      <c r="AS366" s="55"/>
      <c r="AW366" s="55">
        <v>400</v>
      </c>
      <c r="BC366" s="55">
        <v>20230602</v>
      </c>
      <c r="BD366" s="52" t="str">
        <f t="shared" si="946"/>
        <v>11° 03' 34.11" E</v>
      </c>
      <c r="BE366" s="52" t="str">
        <f t="shared" si="947"/>
        <v>47° 26' 19.98" N</v>
      </c>
      <c r="BF366" s="58">
        <v>11.0594763</v>
      </c>
      <c r="BG366" s="58">
        <v>47.438884100000003</v>
      </c>
      <c r="BH366" s="59">
        <v>4.4000000000000004</v>
      </c>
      <c r="BI366" s="60">
        <v>1765.73</v>
      </c>
      <c r="BJ366" s="59">
        <v>2.4140000000000001</v>
      </c>
      <c r="BK366" s="55"/>
      <c r="BL366" s="61"/>
      <c r="BM366" s="55"/>
      <c r="BN366" s="55" t="s">
        <v>421</v>
      </c>
      <c r="BO366" s="55" t="s">
        <v>457</v>
      </c>
      <c r="BP366" s="55"/>
      <c r="BQ366" s="55" t="s">
        <v>464</v>
      </c>
      <c r="BS366" s="62"/>
      <c r="BT366" s="62"/>
      <c r="BX366" s="55" t="s">
        <v>457</v>
      </c>
      <c r="CA366" s="55"/>
    </row>
    <row r="367" spans="1:79" ht="14.25" x14ac:dyDescent="0.45">
      <c r="A367" s="55" t="s">
        <v>236</v>
      </c>
      <c r="B367" s="63">
        <v>35279</v>
      </c>
      <c r="D367" s="4" t="s">
        <v>778</v>
      </c>
      <c r="E367" s="1">
        <v>1</v>
      </c>
      <c r="G367" s="55" t="s">
        <v>77</v>
      </c>
      <c r="I367" s="55" t="s">
        <v>974</v>
      </c>
      <c r="J367" s="1"/>
      <c r="L367" s="55" t="s">
        <v>64</v>
      </c>
      <c r="M367" s="55" t="s">
        <v>65</v>
      </c>
      <c r="N367" s="55" t="s">
        <v>63</v>
      </c>
      <c r="P367" s="55">
        <v>0</v>
      </c>
      <c r="AS367" s="55"/>
      <c r="AW367" s="55">
        <v>500</v>
      </c>
      <c r="BC367" s="55">
        <v>20230602</v>
      </c>
      <c r="BD367" s="52" t="str">
        <f t="shared" si="946"/>
        <v>11° 03' 34.11" E</v>
      </c>
      <c r="BE367" s="52" t="str">
        <f t="shared" si="947"/>
        <v>47° 26' 20.05" N</v>
      </c>
      <c r="BF367" s="58">
        <v>11.0594775</v>
      </c>
      <c r="BG367" s="58">
        <v>47.438903000000003</v>
      </c>
      <c r="BH367" s="59">
        <v>3.8610000000000002</v>
      </c>
      <c r="BI367" s="60">
        <v>1765.85</v>
      </c>
      <c r="BJ367" s="59">
        <v>2.4</v>
      </c>
      <c r="BK367" s="55"/>
      <c r="BL367" s="61"/>
      <c r="BM367" s="55"/>
      <c r="BN367" s="55" t="s">
        <v>379</v>
      </c>
      <c r="BO367" s="55" t="s">
        <v>457</v>
      </c>
      <c r="BP367" s="55"/>
      <c r="BQ367" s="55" t="s">
        <v>464</v>
      </c>
      <c r="BS367" s="62"/>
      <c r="BT367" s="62"/>
      <c r="BX367" s="55" t="s">
        <v>457</v>
      </c>
      <c r="CA367" s="55"/>
    </row>
    <row r="368" spans="1:79" ht="14.25" x14ac:dyDescent="0.45">
      <c r="A368" s="55" t="s">
        <v>236</v>
      </c>
      <c r="B368" s="63">
        <v>35280</v>
      </c>
      <c r="D368" s="4" t="s">
        <v>779</v>
      </c>
      <c r="E368" s="1">
        <v>1</v>
      </c>
      <c r="G368" s="55" t="s">
        <v>77</v>
      </c>
      <c r="I368" s="55" t="s">
        <v>974</v>
      </c>
      <c r="J368" s="1"/>
      <c r="L368" s="55" t="s">
        <v>64</v>
      </c>
      <c r="M368" s="55" t="s">
        <v>86</v>
      </c>
      <c r="N368" s="55" t="s">
        <v>76</v>
      </c>
      <c r="P368" s="55">
        <v>10</v>
      </c>
      <c r="AS368" s="55"/>
      <c r="AW368" s="55">
        <v>300</v>
      </c>
      <c r="BC368" s="55">
        <v>20230602</v>
      </c>
      <c r="BD368" s="52" t="str">
        <f t="shared" si="946"/>
        <v>11° 03' 34.15" E</v>
      </c>
      <c r="BE368" s="52" t="str">
        <f t="shared" si="947"/>
        <v>47° 26' 19.99" N</v>
      </c>
      <c r="BF368" s="58">
        <v>11.059488200000001</v>
      </c>
      <c r="BG368" s="58">
        <v>47.4388875</v>
      </c>
      <c r="BH368" s="59">
        <v>4</v>
      </c>
      <c r="BI368" s="60">
        <v>1765.48</v>
      </c>
      <c r="BJ368" s="59">
        <v>2.4009999999999998</v>
      </c>
      <c r="BK368" s="55"/>
      <c r="BL368" s="61"/>
      <c r="BM368" s="55"/>
      <c r="BN368" s="55" t="s">
        <v>380</v>
      </c>
      <c r="BO368" s="55" t="s">
        <v>457</v>
      </c>
      <c r="BP368" s="55"/>
      <c r="BQ368" s="55" t="s">
        <v>464</v>
      </c>
      <c r="BS368" s="62"/>
      <c r="BT368" s="62"/>
      <c r="BX368" s="55" t="s">
        <v>457</v>
      </c>
      <c r="CA368" s="55"/>
    </row>
    <row r="369" spans="1:79" ht="14.25" x14ac:dyDescent="0.45">
      <c r="A369" s="55" t="s">
        <v>236</v>
      </c>
      <c r="B369" s="63">
        <v>35281</v>
      </c>
      <c r="D369" s="4" t="s">
        <v>780</v>
      </c>
      <c r="E369" s="1">
        <v>1</v>
      </c>
      <c r="G369" s="55" t="s">
        <v>73</v>
      </c>
      <c r="I369" s="55" t="s">
        <v>974</v>
      </c>
      <c r="J369" s="1"/>
      <c r="L369" s="55" t="s">
        <v>70</v>
      </c>
      <c r="M369" s="55" t="s">
        <v>86</v>
      </c>
      <c r="N369" s="55" t="s">
        <v>76</v>
      </c>
      <c r="P369" s="55">
        <v>20</v>
      </c>
      <c r="AS369" s="55"/>
      <c r="AW369" s="55">
        <v>300</v>
      </c>
      <c r="BC369" s="55">
        <v>20230602</v>
      </c>
      <c r="BD369" s="52" t="str">
        <f t="shared" si="946"/>
        <v>11° 03' 34.16" E</v>
      </c>
      <c r="BE369" s="52" t="str">
        <f t="shared" si="947"/>
        <v>47° 26' 20.00" N</v>
      </c>
      <c r="BF369" s="58">
        <v>11.059491400000001</v>
      </c>
      <c r="BG369" s="58">
        <v>47.438890800000003</v>
      </c>
      <c r="BH369" s="59">
        <v>4.8600000000000003</v>
      </c>
      <c r="BI369" s="60">
        <v>1765.56</v>
      </c>
      <c r="BJ369" s="59">
        <v>2.8460000000000001</v>
      </c>
      <c r="BK369" s="55"/>
      <c r="BL369" s="61"/>
      <c r="BM369" s="55"/>
      <c r="BN369" s="55" t="s">
        <v>381</v>
      </c>
      <c r="BO369" s="55" t="s">
        <v>457</v>
      </c>
      <c r="BP369" s="55"/>
      <c r="BQ369" s="55" t="s">
        <v>464</v>
      </c>
      <c r="BS369" s="62"/>
      <c r="BT369" s="62"/>
      <c r="BX369" s="55" t="s">
        <v>457</v>
      </c>
      <c r="CA369" s="55"/>
    </row>
    <row r="370" spans="1:79" ht="14.25" x14ac:dyDescent="0.45">
      <c r="A370" s="55" t="s">
        <v>236</v>
      </c>
      <c r="B370" s="63">
        <v>35282</v>
      </c>
      <c r="D370" s="4" t="s">
        <v>781</v>
      </c>
      <c r="E370" s="1">
        <v>1</v>
      </c>
      <c r="G370" s="55" t="s">
        <v>77</v>
      </c>
      <c r="I370" s="55" t="s">
        <v>974</v>
      </c>
      <c r="J370" s="1"/>
      <c r="L370" s="55" t="s">
        <v>468</v>
      </c>
      <c r="M370" s="55" t="s">
        <v>65</v>
      </c>
      <c r="N370" s="55" t="s">
        <v>63</v>
      </c>
      <c r="P370" s="55">
        <v>20</v>
      </c>
      <c r="AS370" s="55"/>
      <c r="AW370" s="55">
        <v>300</v>
      </c>
      <c r="BC370" s="55">
        <v>20230602</v>
      </c>
      <c r="BD370" s="52" t="str">
        <f t="shared" si="946"/>
        <v>11° 03' 34.14" E</v>
      </c>
      <c r="BE370" s="52" t="str">
        <f t="shared" si="947"/>
        <v>47° 26' 19.97" N</v>
      </c>
      <c r="BF370" s="58">
        <v>11.059486</v>
      </c>
      <c r="BG370" s="58">
        <v>47.438882100000001</v>
      </c>
      <c r="BH370" s="59">
        <v>3.7639999999999998</v>
      </c>
      <c r="BI370" s="60">
        <v>1765.29</v>
      </c>
      <c r="BJ370" s="59">
        <v>2.7490000000000001</v>
      </c>
      <c r="BK370" s="55"/>
      <c r="BL370" s="61"/>
      <c r="BM370" s="55"/>
      <c r="BN370" s="55" t="s">
        <v>383</v>
      </c>
      <c r="BO370" s="55" t="s">
        <v>457</v>
      </c>
      <c r="BP370" s="55"/>
      <c r="BQ370" s="55" t="s">
        <v>464</v>
      </c>
      <c r="BS370" s="62"/>
      <c r="BT370" s="62"/>
      <c r="BX370" s="55" t="s">
        <v>457</v>
      </c>
      <c r="CA370" s="55"/>
    </row>
    <row r="371" spans="1:79" ht="14.25" x14ac:dyDescent="0.45">
      <c r="A371" s="55" t="s">
        <v>236</v>
      </c>
      <c r="B371" s="63">
        <v>35283</v>
      </c>
      <c r="D371" s="4" t="s">
        <v>782</v>
      </c>
      <c r="E371" s="1">
        <v>1</v>
      </c>
      <c r="G371" s="55" t="s">
        <v>74</v>
      </c>
      <c r="I371" s="55" t="s">
        <v>974</v>
      </c>
      <c r="J371" s="1"/>
      <c r="L371" s="55" t="s">
        <v>70</v>
      </c>
      <c r="M371" s="55" t="s">
        <v>86</v>
      </c>
      <c r="N371" s="55" t="s">
        <v>76</v>
      </c>
      <c r="P371" s="55">
        <v>30</v>
      </c>
      <c r="AS371" s="55"/>
      <c r="AW371" s="55">
        <v>300</v>
      </c>
      <c r="BC371" s="55">
        <v>20230602</v>
      </c>
      <c r="BD371" s="52" t="str">
        <f t="shared" si="946"/>
        <v>11° 03' 34.14" E</v>
      </c>
      <c r="BE371" s="52" t="str">
        <f t="shared" si="947"/>
        <v>47° 26' 19.95" N</v>
      </c>
      <c r="BF371" s="58">
        <v>11.0594834</v>
      </c>
      <c r="BG371" s="58">
        <v>47.4388766</v>
      </c>
      <c r="BH371" s="59">
        <v>4.3959999999999999</v>
      </c>
      <c r="BI371" s="60">
        <v>1765.47</v>
      </c>
      <c r="BJ371" s="59">
        <v>2.7349999999999999</v>
      </c>
      <c r="BK371" s="55"/>
      <c r="BL371" s="61"/>
      <c r="BM371" s="55"/>
      <c r="BN371" s="55" t="s">
        <v>469</v>
      </c>
      <c r="BO371" s="55" t="s">
        <v>457</v>
      </c>
      <c r="BP371" s="55"/>
      <c r="BQ371" s="55" t="s">
        <v>464</v>
      </c>
      <c r="BS371" s="62"/>
      <c r="BT371" s="62"/>
      <c r="BX371" s="55" t="s">
        <v>457</v>
      </c>
      <c r="CA371" s="55"/>
    </row>
    <row r="372" spans="1:79" ht="14.25" x14ac:dyDescent="0.45">
      <c r="A372" s="55" t="s">
        <v>236</v>
      </c>
      <c r="B372" s="63">
        <v>35284</v>
      </c>
      <c r="D372" s="4" t="s">
        <v>783</v>
      </c>
      <c r="E372" s="1">
        <v>1</v>
      </c>
      <c r="G372" s="55" t="s">
        <v>77</v>
      </c>
      <c r="I372" s="55" t="s">
        <v>975</v>
      </c>
      <c r="J372" s="1"/>
      <c r="L372" s="55" t="s">
        <v>352</v>
      </c>
      <c r="M372" s="55" t="s">
        <v>93</v>
      </c>
      <c r="N372" s="55" t="s">
        <v>63</v>
      </c>
      <c r="P372" s="55">
        <v>0</v>
      </c>
      <c r="AS372" s="55"/>
      <c r="AW372" s="55">
        <v>999</v>
      </c>
      <c r="BC372" s="55">
        <v>20230602</v>
      </c>
      <c r="BD372" s="52" t="str">
        <f t="shared" si="946"/>
        <v>11° 03' 36.46" E</v>
      </c>
      <c r="BE372" s="52" t="str">
        <f t="shared" si="947"/>
        <v>47° 26' 03.94" N</v>
      </c>
      <c r="BF372" s="58">
        <v>11.0601301</v>
      </c>
      <c r="BG372" s="58">
        <v>47.434428099999998</v>
      </c>
      <c r="BH372" s="59">
        <v>4.4000000000000004</v>
      </c>
      <c r="BI372" s="60">
        <v>1838.11</v>
      </c>
      <c r="BJ372" s="59">
        <v>2.5739999999999998</v>
      </c>
      <c r="BK372" s="55"/>
      <c r="BL372" s="61"/>
      <c r="BM372" s="55"/>
      <c r="BN372" s="55" t="s">
        <v>396</v>
      </c>
      <c r="BO372" s="55" t="s">
        <v>457</v>
      </c>
      <c r="BP372" s="55"/>
      <c r="BQ372" s="55" t="s">
        <v>470</v>
      </c>
      <c r="BS372" s="62"/>
      <c r="BT372" s="62"/>
      <c r="BX372" s="55" t="s">
        <v>457</v>
      </c>
      <c r="CA372" s="55"/>
    </row>
    <row r="373" spans="1:79" ht="14.25" x14ac:dyDescent="0.45">
      <c r="A373" s="55" t="s">
        <v>236</v>
      </c>
      <c r="B373" s="63">
        <v>35285</v>
      </c>
      <c r="D373" s="4" t="s">
        <v>784</v>
      </c>
      <c r="E373" s="1">
        <v>1</v>
      </c>
      <c r="G373" s="55" t="s">
        <v>77</v>
      </c>
      <c r="I373" s="55" t="s">
        <v>975</v>
      </c>
      <c r="J373" s="1"/>
      <c r="L373" s="55" t="s">
        <v>64</v>
      </c>
      <c r="M373" s="55" t="s">
        <v>65</v>
      </c>
      <c r="N373" s="55" t="s">
        <v>63</v>
      </c>
      <c r="P373" s="55">
        <v>0</v>
      </c>
      <c r="AS373" s="55"/>
      <c r="AW373" s="55">
        <v>999</v>
      </c>
      <c r="BC373" s="55">
        <v>20230602</v>
      </c>
      <c r="BD373" s="52" t="str">
        <f t="shared" si="946"/>
        <v>11° 03' 36.43" E</v>
      </c>
      <c r="BE373" s="52" t="str">
        <f t="shared" si="947"/>
        <v>47° 26' 03.92" N</v>
      </c>
      <c r="BF373" s="58">
        <v>11.06012</v>
      </c>
      <c r="BG373" s="58">
        <v>47.4344228</v>
      </c>
      <c r="BH373" s="59">
        <v>3.8559999999999999</v>
      </c>
      <c r="BI373" s="60">
        <v>1837.89</v>
      </c>
      <c r="BJ373" s="59">
        <v>2.4500000000000002</v>
      </c>
      <c r="BK373" s="55"/>
      <c r="BL373" s="61"/>
      <c r="BM373" s="55"/>
      <c r="BN373" s="55" t="s">
        <v>471</v>
      </c>
      <c r="BO373" s="55" t="s">
        <v>457</v>
      </c>
      <c r="BP373" s="55"/>
      <c r="BQ373" s="55" t="s">
        <v>470</v>
      </c>
      <c r="BS373" s="62"/>
      <c r="BT373" s="62"/>
      <c r="BX373" s="55" t="s">
        <v>457</v>
      </c>
      <c r="CA373" s="55"/>
    </row>
    <row r="374" spans="1:79" ht="14.25" x14ac:dyDescent="0.45">
      <c r="A374" s="55" t="s">
        <v>236</v>
      </c>
      <c r="B374" s="63">
        <v>35286</v>
      </c>
      <c r="D374" s="4" t="s">
        <v>785</v>
      </c>
      <c r="E374" s="1">
        <v>1</v>
      </c>
      <c r="G374" s="55" t="s">
        <v>77</v>
      </c>
      <c r="I374" s="55" t="s">
        <v>975</v>
      </c>
      <c r="J374" s="1"/>
      <c r="L374" s="55" t="s">
        <v>64</v>
      </c>
      <c r="M374" s="55" t="s">
        <v>65</v>
      </c>
      <c r="N374" s="55" t="s">
        <v>63</v>
      </c>
      <c r="P374" s="55">
        <v>0</v>
      </c>
      <c r="AS374" s="55"/>
      <c r="AW374" s="55">
        <v>999</v>
      </c>
      <c r="BC374" s="55">
        <v>20230602</v>
      </c>
      <c r="BD374" s="52" t="str">
        <f t="shared" si="946"/>
        <v>11° 03' 36.50" E</v>
      </c>
      <c r="BE374" s="52" t="str">
        <f t="shared" si="947"/>
        <v>47° 26' 03.94" N</v>
      </c>
      <c r="BF374" s="58">
        <v>11.060141099999999</v>
      </c>
      <c r="BG374" s="58">
        <v>47.434430499999998</v>
      </c>
      <c r="BH374" s="59">
        <v>3.8530000000000002</v>
      </c>
      <c r="BI374" s="60">
        <v>1837.98</v>
      </c>
      <c r="BJ374" s="59">
        <v>2.431</v>
      </c>
      <c r="BK374" s="55"/>
      <c r="BL374" s="61"/>
      <c r="BM374" s="55"/>
      <c r="BN374" s="55" t="s">
        <v>471</v>
      </c>
      <c r="BO374" s="55" t="s">
        <v>457</v>
      </c>
      <c r="BP374" s="55"/>
      <c r="BQ374" s="55" t="s">
        <v>470</v>
      </c>
      <c r="BS374" s="62"/>
      <c r="BT374" s="62"/>
      <c r="BX374" s="55" t="s">
        <v>457</v>
      </c>
      <c r="CA374" s="55"/>
    </row>
    <row r="375" spans="1:79" ht="14.25" x14ac:dyDescent="0.45">
      <c r="A375" s="55" t="s">
        <v>236</v>
      </c>
      <c r="B375" s="63">
        <v>35287</v>
      </c>
      <c r="D375" s="4" t="s">
        <v>786</v>
      </c>
      <c r="E375" s="1">
        <v>1</v>
      </c>
      <c r="G375" s="55" t="s">
        <v>77</v>
      </c>
      <c r="I375" s="55" t="s">
        <v>975</v>
      </c>
      <c r="J375" s="1"/>
      <c r="L375" s="55" t="s">
        <v>64</v>
      </c>
      <c r="M375" s="55" t="s">
        <v>352</v>
      </c>
      <c r="N375" s="55" t="s">
        <v>63</v>
      </c>
      <c r="P375" s="55">
        <v>0</v>
      </c>
      <c r="AS375" s="55"/>
      <c r="AW375" s="55">
        <v>999</v>
      </c>
      <c r="BC375" s="55">
        <v>20230602</v>
      </c>
      <c r="BD375" s="52" t="str">
        <f t="shared" si="946"/>
        <v>11° 03' 36.67" E</v>
      </c>
      <c r="BE375" s="52" t="str">
        <f t="shared" si="947"/>
        <v>47° 26' 03.96" N</v>
      </c>
      <c r="BF375" s="58">
        <v>11.0601872</v>
      </c>
      <c r="BG375" s="58">
        <v>47.434435399999998</v>
      </c>
      <c r="BH375" s="59">
        <v>5.7610000000000001</v>
      </c>
      <c r="BI375" s="60">
        <v>1839.75</v>
      </c>
      <c r="BJ375" s="59">
        <v>3.214</v>
      </c>
      <c r="BK375" s="55"/>
      <c r="BL375" s="61"/>
      <c r="BM375" s="55"/>
      <c r="BN375" s="55" t="s">
        <v>471</v>
      </c>
      <c r="BO375" s="55" t="s">
        <v>457</v>
      </c>
      <c r="BP375" s="55"/>
      <c r="BQ375" s="55" t="s">
        <v>470</v>
      </c>
      <c r="BS375" s="62"/>
      <c r="BT375" s="62"/>
      <c r="BX375" s="55" t="s">
        <v>457</v>
      </c>
      <c r="CA375" s="55"/>
    </row>
    <row r="376" spans="1:79" ht="14.25" x14ac:dyDescent="0.45">
      <c r="A376" s="55" t="s">
        <v>236</v>
      </c>
      <c r="B376" s="63">
        <v>35288</v>
      </c>
      <c r="D376" s="4" t="s">
        <v>787</v>
      </c>
      <c r="E376" s="1">
        <v>1</v>
      </c>
      <c r="G376" s="55" t="s">
        <v>77</v>
      </c>
      <c r="I376" s="55" t="s">
        <v>975</v>
      </c>
      <c r="J376" s="1"/>
      <c r="L376" s="55" t="s">
        <v>64</v>
      </c>
      <c r="M376" s="55" t="s">
        <v>93</v>
      </c>
      <c r="N376" s="55" t="s">
        <v>63</v>
      </c>
      <c r="P376" s="55">
        <v>0</v>
      </c>
      <c r="AS376" s="55"/>
      <c r="AW376" s="55">
        <v>999</v>
      </c>
      <c r="BC376" s="55">
        <v>20230602</v>
      </c>
      <c r="BD376" s="52" t="str">
        <f t="shared" si="946"/>
        <v>11° 03' 36.39" E</v>
      </c>
      <c r="BE376" s="52" t="str">
        <f t="shared" si="947"/>
        <v>47° 26' 04.05" N</v>
      </c>
      <c r="BF376" s="58">
        <v>11.06011</v>
      </c>
      <c r="BG376" s="58">
        <v>47.434460700000002</v>
      </c>
      <c r="BH376" s="59">
        <v>3.915</v>
      </c>
      <c r="BI376" s="60">
        <v>1839.85</v>
      </c>
      <c r="BJ376" s="59">
        <v>2.83</v>
      </c>
      <c r="BK376" s="55"/>
      <c r="BL376" s="61"/>
      <c r="BM376" s="55"/>
      <c r="BN376" s="55" t="s">
        <v>471</v>
      </c>
      <c r="BO376" s="55" t="s">
        <v>457</v>
      </c>
      <c r="BP376" s="55"/>
      <c r="BQ376" s="55" t="s">
        <v>470</v>
      </c>
      <c r="BS376" s="62"/>
      <c r="BT376" s="62"/>
      <c r="BX376" s="55" t="s">
        <v>457</v>
      </c>
      <c r="CA376" s="55"/>
    </row>
    <row r="377" spans="1:79" ht="14.25" x14ac:dyDescent="0.45">
      <c r="A377" s="55" t="s">
        <v>236</v>
      </c>
      <c r="B377" s="63">
        <v>35289</v>
      </c>
      <c r="D377" s="4" t="s">
        <v>788</v>
      </c>
      <c r="E377" s="1">
        <v>1</v>
      </c>
      <c r="G377" s="55" t="s">
        <v>77</v>
      </c>
      <c r="I377" s="55" t="s">
        <v>975</v>
      </c>
      <c r="J377" s="1"/>
      <c r="L377" s="55" t="s">
        <v>70</v>
      </c>
      <c r="M377" s="55" t="s">
        <v>279</v>
      </c>
      <c r="N377" s="55" t="s">
        <v>76</v>
      </c>
      <c r="P377" s="55">
        <v>50</v>
      </c>
      <c r="AS377" s="55"/>
      <c r="AW377" s="55">
        <v>999</v>
      </c>
      <c r="BC377" s="55">
        <v>20230602</v>
      </c>
      <c r="BD377" s="52" t="str">
        <f t="shared" si="946"/>
        <v>11° 03' 36.40" E</v>
      </c>
      <c r="BE377" s="52" t="str">
        <f t="shared" si="947"/>
        <v>47° 26' 04.12" N</v>
      </c>
      <c r="BF377" s="58">
        <v>11.060111300000001</v>
      </c>
      <c r="BG377" s="58">
        <v>47.434479199999998</v>
      </c>
      <c r="BH377" s="59">
        <v>5.3330000000000002</v>
      </c>
      <c r="BI377" s="60">
        <v>1839.61</v>
      </c>
      <c r="BJ377" s="59">
        <v>2.548</v>
      </c>
      <c r="BK377" s="55"/>
      <c r="BL377" s="61"/>
      <c r="BM377" s="55"/>
      <c r="BN377" s="55" t="s">
        <v>471</v>
      </c>
      <c r="BO377" s="55" t="s">
        <v>457</v>
      </c>
      <c r="BP377" s="55"/>
      <c r="BQ377" s="55" t="s">
        <v>470</v>
      </c>
      <c r="BS377" s="62"/>
      <c r="BT377" s="62"/>
      <c r="BX377" s="55" t="s">
        <v>457</v>
      </c>
      <c r="CA377" s="55"/>
    </row>
    <row r="378" spans="1:79" ht="14.25" x14ac:dyDescent="0.45">
      <c r="A378" s="55" t="s">
        <v>236</v>
      </c>
      <c r="B378" s="63">
        <v>35290</v>
      </c>
      <c r="D378" s="4" t="s">
        <v>789</v>
      </c>
      <c r="E378" s="1">
        <v>1</v>
      </c>
      <c r="G378" s="55" t="s">
        <v>77</v>
      </c>
      <c r="I378" s="55" t="s">
        <v>975</v>
      </c>
      <c r="J378" s="1"/>
      <c r="L378" s="55" t="s">
        <v>64</v>
      </c>
      <c r="M378" s="55" t="s">
        <v>266</v>
      </c>
      <c r="N378" s="55" t="s">
        <v>76</v>
      </c>
      <c r="P378" s="55">
        <v>0</v>
      </c>
      <c r="AS378" s="55"/>
      <c r="AW378" s="55">
        <v>999</v>
      </c>
      <c r="BC378" s="55">
        <v>20230602</v>
      </c>
      <c r="BD378" s="52" t="str">
        <f t="shared" si="946"/>
        <v>11° 03' 36.32" E</v>
      </c>
      <c r="BE378" s="52" t="str">
        <f t="shared" si="947"/>
        <v>47° 26' 03.98" N</v>
      </c>
      <c r="BF378" s="58">
        <v>11.060091099999999</v>
      </c>
      <c r="BG378" s="58">
        <v>47.4344416</v>
      </c>
      <c r="BH378" s="59">
        <v>4.9489999999999998</v>
      </c>
      <c r="BI378" s="60">
        <v>1839.76</v>
      </c>
      <c r="BJ378" s="59">
        <v>2.4470000000000001</v>
      </c>
      <c r="BK378" s="55"/>
      <c r="BL378" s="61"/>
      <c r="BM378" s="55"/>
      <c r="BN378" s="55" t="s">
        <v>471</v>
      </c>
      <c r="BO378" s="55" t="s">
        <v>457</v>
      </c>
      <c r="BP378" s="55"/>
      <c r="BQ378" s="55" t="s">
        <v>470</v>
      </c>
      <c r="BS378" s="62"/>
      <c r="BT378" s="62"/>
      <c r="BX378" s="55" t="s">
        <v>457</v>
      </c>
      <c r="CA378" s="55"/>
    </row>
    <row r="379" spans="1:79" ht="14.25" x14ac:dyDescent="0.45">
      <c r="A379" s="55" t="s">
        <v>236</v>
      </c>
      <c r="B379" s="63">
        <v>35291</v>
      </c>
      <c r="D379" s="4" t="s">
        <v>790</v>
      </c>
      <c r="E379" s="1">
        <v>1</v>
      </c>
      <c r="G379" s="55" t="s">
        <v>77</v>
      </c>
      <c r="I379" s="55" t="s">
        <v>975</v>
      </c>
      <c r="J379" s="1"/>
      <c r="L379" s="55" t="s">
        <v>64</v>
      </c>
      <c r="M379" s="55" t="s">
        <v>93</v>
      </c>
      <c r="N379" s="55" t="s">
        <v>63</v>
      </c>
      <c r="P379" s="55">
        <v>0</v>
      </c>
      <c r="AS379" s="55"/>
      <c r="AW379" s="55">
        <v>999</v>
      </c>
      <c r="BC379" s="55">
        <v>20230602</v>
      </c>
      <c r="BD379" s="52" t="str">
        <f t="shared" si="946"/>
        <v>11° 03' 36.34" E</v>
      </c>
      <c r="BE379" s="52" t="str">
        <f t="shared" si="947"/>
        <v>47° 26' 04.08" N</v>
      </c>
      <c r="BF379" s="58">
        <v>11.0600966</v>
      </c>
      <c r="BG379" s="58">
        <v>47.434469300000003</v>
      </c>
      <c r="BH379" s="59">
        <v>5.2320000000000002</v>
      </c>
      <c r="BI379" s="60">
        <v>1840.46</v>
      </c>
      <c r="BJ379" s="59">
        <v>2.4289999999999998</v>
      </c>
      <c r="BK379" s="55"/>
      <c r="BL379" s="61"/>
      <c r="BM379" s="55"/>
      <c r="BN379" s="55" t="s">
        <v>473</v>
      </c>
      <c r="BO379" s="55" t="s">
        <v>457</v>
      </c>
      <c r="BP379" s="55"/>
      <c r="BQ379" s="55" t="s">
        <v>472</v>
      </c>
      <c r="BS379" s="62"/>
      <c r="BT379" s="62"/>
      <c r="BX379" s="55" t="s">
        <v>457</v>
      </c>
      <c r="CA379" s="55"/>
    </row>
    <row r="380" spans="1:79" ht="14.25" x14ac:dyDescent="0.45">
      <c r="A380" s="55" t="s">
        <v>236</v>
      </c>
      <c r="B380" s="63">
        <v>35292</v>
      </c>
      <c r="D380" s="4" t="s">
        <v>791</v>
      </c>
      <c r="E380" s="1">
        <v>1</v>
      </c>
      <c r="G380" s="55" t="s">
        <v>77</v>
      </c>
      <c r="I380" s="55" t="s">
        <v>975</v>
      </c>
      <c r="J380" s="1"/>
      <c r="L380" s="55" t="s">
        <v>64</v>
      </c>
      <c r="M380" s="55" t="s">
        <v>65</v>
      </c>
      <c r="N380" s="55" t="s">
        <v>63</v>
      </c>
      <c r="P380" s="55">
        <v>0</v>
      </c>
      <c r="AS380" s="55"/>
      <c r="AW380" s="55">
        <v>999</v>
      </c>
      <c r="BC380" s="55">
        <v>20230602</v>
      </c>
      <c r="BD380" s="52" t="str">
        <f t="shared" si="946"/>
        <v>11° 03' 36.47" E</v>
      </c>
      <c r="BE380" s="52" t="str">
        <f t="shared" si="947"/>
        <v>47° 26' 03.99" N</v>
      </c>
      <c r="BF380" s="58">
        <v>11.060132299999999</v>
      </c>
      <c r="BG380" s="58">
        <v>47.434443100000003</v>
      </c>
      <c r="BH380" s="59">
        <v>5.718</v>
      </c>
      <c r="BI380" s="60">
        <v>1840.55</v>
      </c>
      <c r="BJ380" s="59">
        <v>2.597</v>
      </c>
      <c r="BK380" s="55"/>
      <c r="BL380" s="61"/>
      <c r="BM380" s="55"/>
      <c r="BN380" s="55" t="s">
        <v>473</v>
      </c>
      <c r="BO380" s="55" t="s">
        <v>457</v>
      </c>
      <c r="BP380" s="55"/>
      <c r="BQ380" s="55" t="s">
        <v>472</v>
      </c>
      <c r="BS380" s="62"/>
      <c r="BT380" s="62"/>
      <c r="BX380" s="55" t="s">
        <v>457</v>
      </c>
      <c r="CA380" s="55"/>
    </row>
    <row r="381" spans="1:79" ht="14.25" x14ac:dyDescent="0.45">
      <c r="A381" s="55" t="s">
        <v>236</v>
      </c>
      <c r="B381" s="63">
        <v>35293</v>
      </c>
      <c r="D381" s="4" t="s">
        <v>792</v>
      </c>
      <c r="E381" s="1">
        <v>1</v>
      </c>
      <c r="G381" s="55" t="s">
        <v>77</v>
      </c>
      <c r="I381" s="55" t="s">
        <v>975</v>
      </c>
      <c r="J381" s="1"/>
      <c r="L381" s="55" t="s">
        <v>352</v>
      </c>
      <c r="M381" s="55" t="s">
        <v>65</v>
      </c>
      <c r="N381" s="55" t="s">
        <v>76</v>
      </c>
      <c r="P381" s="55">
        <v>0</v>
      </c>
      <c r="AS381" s="55" t="s">
        <v>474</v>
      </c>
      <c r="AW381" s="55">
        <v>999</v>
      </c>
      <c r="BC381" s="55">
        <v>20230602</v>
      </c>
      <c r="BD381" s="52" t="str">
        <f t="shared" si="946"/>
        <v>11° 03' 35.96" E</v>
      </c>
      <c r="BE381" s="52" t="str">
        <f t="shared" si="947"/>
        <v>47° 26' 04.24" N</v>
      </c>
      <c r="BF381" s="58">
        <v>11.0599896</v>
      </c>
      <c r="BG381" s="58">
        <v>47.434512599999998</v>
      </c>
      <c r="BH381" s="59">
        <v>4.9340000000000002</v>
      </c>
      <c r="BI381" s="60">
        <v>1846.8</v>
      </c>
      <c r="BJ381" s="59">
        <v>2.5659999999999998</v>
      </c>
      <c r="BK381" s="55"/>
      <c r="BL381" s="61"/>
      <c r="BM381" s="55"/>
      <c r="BN381" s="55" t="s">
        <v>473</v>
      </c>
      <c r="BO381" s="55" t="s">
        <v>457</v>
      </c>
      <c r="BP381" s="55"/>
      <c r="BQ381" s="55" t="s">
        <v>472</v>
      </c>
      <c r="BS381" s="62"/>
      <c r="BT381" s="62"/>
      <c r="BX381" s="55" t="s">
        <v>457</v>
      </c>
      <c r="CA381" s="55" t="s">
        <v>474</v>
      </c>
    </row>
    <row r="382" spans="1:79" ht="14.25" x14ac:dyDescent="0.45">
      <c r="A382" s="55" t="s">
        <v>236</v>
      </c>
      <c r="B382" s="63">
        <v>35294</v>
      </c>
      <c r="D382" s="4" t="s">
        <v>793</v>
      </c>
      <c r="E382" s="1">
        <v>1</v>
      </c>
      <c r="G382" s="55" t="s">
        <v>77</v>
      </c>
      <c r="I382" s="55" t="s">
        <v>975</v>
      </c>
      <c r="J382" s="1"/>
      <c r="L382" s="55" t="s">
        <v>64</v>
      </c>
      <c r="M382" s="55" t="s">
        <v>65</v>
      </c>
      <c r="N382" s="55" t="s">
        <v>63</v>
      </c>
      <c r="P382" s="55">
        <v>0</v>
      </c>
      <c r="AS382" s="55"/>
      <c r="AW382" s="55">
        <v>999</v>
      </c>
      <c r="BC382" s="55">
        <v>20230602</v>
      </c>
      <c r="BD382" s="52" t="str">
        <f t="shared" si="946"/>
        <v>11° 02' 57.64" E</v>
      </c>
      <c r="BE382" s="52" t="str">
        <f t="shared" si="947"/>
        <v>47° 26' 15.80" N</v>
      </c>
      <c r="BF382" s="58">
        <v>11.049345499999999</v>
      </c>
      <c r="BG382" s="58">
        <v>47.437723200000001</v>
      </c>
      <c r="BH382" s="59">
        <v>3.7149999999999999</v>
      </c>
      <c r="BI382" s="60">
        <v>2074.64</v>
      </c>
      <c r="BJ382" s="59">
        <v>2.5369999999999999</v>
      </c>
      <c r="BK382" s="55"/>
      <c r="BL382" s="61"/>
      <c r="BM382" s="55"/>
      <c r="BN382" s="55" t="s">
        <v>404</v>
      </c>
      <c r="BO382" s="55" t="s">
        <v>457</v>
      </c>
      <c r="BP382" s="55"/>
      <c r="BQ382" s="55" t="s">
        <v>475</v>
      </c>
      <c r="BS382" s="62"/>
      <c r="BT382" s="62"/>
      <c r="BX382" s="55" t="s">
        <v>457</v>
      </c>
      <c r="CA382" s="55"/>
    </row>
    <row r="383" spans="1:79" ht="14.25" x14ac:dyDescent="0.45">
      <c r="A383" s="55" t="s">
        <v>236</v>
      </c>
      <c r="B383" s="63">
        <v>35295</v>
      </c>
      <c r="D383" s="4" t="s">
        <v>794</v>
      </c>
      <c r="E383" s="1">
        <v>1</v>
      </c>
      <c r="G383" s="55" t="s">
        <v>77</v>
      </c>
      <c r="I383" s="55" t="s">
        <v>977</v>
      </c>
      <c r="J383" s="1"/>
      <c r="L383" s="55" t="s">
        <v>75</v>
      </c>
      <c r="M383" s="55" t="s">
        <v>100</v>
      </c>
      <c r="N383" s="55" t="s">
        <v>76</v>
      </c>
      <c r="P383" s="55">
        <v>35</v>
      </c>
      <c r="AS383" s="55"/>
      <c r="AW383" s="55">
        <v>999</v>
      </c>
      <c r="BC383" s="55">
        <v>20230602</v>
      </c>
      <c r="BD383" s="52" t="str">
        <f t="shared" si="946"/>
        <v>11° 02' 57.61" E</v>
      </c>
      <c r="BE383" s="52" t="str">
        <f t="shared" si="947"/>
        <v>47° 26' 15.77" N</v>
      </c>
      <c r="BF383" s="58">
        <v>11.0493363</v>
      </c>
      <c r="BG383" s="58">
        <v>47.437716100000003</v>
      </c>
      <c r="BH383" s="59">
        <v>5.3330000000000002</v>
      </c>
      <c r="BI383" s="60">
        <v>2078.41</v>
      </c>
      <c r="BJ383" s="59">
        <v>2.4129999999999998</v>
      </c>
      <c r="BK383" s="55"/>
      <c r="BL383" s="61"/>
      <c r="BM383" s="55"/>
      <c r="BN383" s="55" t="s">
        <v>282</v>
      </c>
      <c r="BO383" s="55" t="s">
        <v>457</v>
      </c>
      <c r="BP383" s="55"/>
      <c r="BQ383" s="55" t="s">
        <v>475</v>
      </c>
      <c r="BS383" s="62"/>
      <c r="BT383" s="62"/>
      <c r="BX383" s="55" t="s">
        <v>457</v>
      </c>
      <c r="CA383" s="55"/>
    </row>
    <row r="384" spans="1:79" ht="14.25" x14ac:dyDescent="0.45">
      <c r="A384" s="55" t="s">
        <v>236</v>
      </c>
      <c r="B384" s="63">
        <v>35296</v>
      </c>
      <c r="D384" s="4" t="s">
        <v>795</v>
      </c>
      <c r="E384" s="1">
        <v>1</v>
      </c>
      <c r="G384" s="55" t="s">
        <v>77</v>
      </c>
      <c r="I384" s="55" t="s">
        <v>977</v>
      </c>
      <c r="J384" s="1"/>
      <c r="L384" s="55" t="s">
        <v>75</v>
      </c>
      <c r="M384" s="55" t="s">
        <v>266</v>
      </c>
      <c r="N384" s="55" t="s">
        <v>76</v>
      </c>
      <c r="P384" s="55">
        <v>15</v>
      </c>
      <c r="AS384" s="55"/>
      <c r="AW384" s="55">
        <v>999</v>
      </c>
      <c r="BC384" s="55">
        <v>20230602</v>
      </c>
      <c r="BD384" s="52" t="str">
        <f t="shared" si="946"/>
        <v>11° 02' 57.74" E</v>
      </c>
      <c r="BE384" s="52" t="str">
        <f t="shared" si="947"/>
        <v>47° 26' 15.70" N</v>
      </c>
      <c r="BF384" s="58">
        <v>11.049374500000001</v>
      </c>
      <c r="BG384" s="58">
        <v>47.437696000000003</v>
      </c>
      <c r="BH384" s="59">
        <v>6</v>
      </c>
      <c r="BI384" s="60">
        <v>2077.61</v>
      </c>
      <c r="BJ384" s="59">
        <v>2.5270000000000001</v>
      </c>
      <c r="BK384" s="55"/>
      <c r="BL384" s="61"/>
      <c r="BM384" s="55"/>
      <c r="BN384" s="55" t="s">
        <v>407</v>
      </c>
      <c r="BO384" s="55" t="s">
        <v>457</v>
      </c>
      <c r="BP384" s="55"/>
      <c r="BQ384" s="55" t="s">
        <v>475</v>
      </c>
      <c r="BS384" s="62"/>
      <c r="BT384" s="62"/>
      <c r="BX384" s="55" t="s">
        <v>457</v>
      </c>
      <c r="CA384" s="55"/>
    </row>
    <row r="385" spans="1:79" ht="14.25" x14ac:dyDescent="0.45">
      <c r="A385" s="55" t="s">
        <v>236</v>
      </c>
      <c r="B385" s="63">
        <v>35297</v>
      </c>
      <c r="D385" s="4" t="s">
        <v>796</v>
      </c>
      <c r="E385" s="1">
        <v>1</v>
      </c>
      <c r="G385" s="55" t="s">
        <v>116</v>
      </c>
      <c r="I385" s="55" t="s">
        <v>977</v>
      </c>
      <c r="J385" s="1"/>
      <c r="L385" s="55" t="s">
        <v>64</v>
      </c>
      <c r="M385" s="55" t="s">
        <v>65</v>
      </c>
      <c r="N385" s="55" t="s">
        <v>63</v>
      </c>
      <c r="P385" s="55">
        <v>0</v>
      </c>
      <c r="AS385" s="55"/>
      <c r="AW385" s="55">
        <v>999</v>
      </c>
      <c r="BC385" s="55">
        <v>20230602</v>
      </c>
      <c r="BD385" s="52" t="str">
        <f t="shared" si="946"/>
        <v>11° 02' 57.70" E</v>
      </c>
      <c r="BE385" s="52" t="str">
        <f t="shared" si="947"/>
        <v>47° 26' 15.67" N</v>
      </c>
      <c r="BF385" s="58">
        <v>11.0493626</v>
      </c>
      <c r="BG385" s="58">
        <v>47.437688399999999</v>
      </c>
      <c r="BH385" s="59">
        <v>4</v>
      </c>
      <c r="BI385" s="60">
        <v>2078.34</v>
      </c>
      <c r="BJ385" s="59">
        <v>2.4460000000000002</v>
      </c>
      <c r="BK385" s="55"/>
      <c r="BL385" s="61"/>
      <c r="BM385" s="55"/>
      <c r="BN385" s="55" t="s">
        <v>476</v>
      </c>
      <c r="BO385" s="55" t="s">
        <v>457</v>
      </c>
      <c r="BP385" s="55"/>
      <c r="BQ385" s="55" t="s">
        <v>475</v>
      </c>
      <c r="BS385" s="62"/>
      <c r="BT385" s="62"/>
      <c r="BX385" s="55" t="s">
        <v>457</v>
      </c>
      <c r="CA385" s="55"/>
    </row>
    <row r="386" spans="1:79" ht="14.25" x14ac:dyDescent="0.45">
      <c r="A386" s="55" t="s">
        <v>236</v>
      </c>
      <c r="B386" s="63">
        <v>35298</v>
      </c>
      <c r="D386" s="4" t="s">
        <v>797</v>
      </c>
      <c r="E386" s="1">
        <v>1</v>
      </c>
      <c r="G386" s="55" t="s">
        <v>116</v>
      </c>
      <c r="I386" s="55" t="s">
        <v>977</v>
      </c>
      <c r="J386" s="1"/>
      <c r="L386" s="55" t="s">
        <v>75</v>
      </c>
      <c r="M386" s="55" t="s">
        <v>100</v>
      </c>
      <c r="N386" s="55" t="s">
        <v>76</v>
      </c>
      <c r="P386" s="55">
        <v>10</v>
      </c>
      <c r="AS386" s="55"/>
      <c r="AW386" s="55">
        <v>999</v>
      </c>
      <c r="BC386" s="55">
        <v>20230602</v>
      </c>
      <c r="BD386" s="52" t="str">
        <f t="shared" si="946"/>
        <v>11° 02' 57.69" E</v>
      </c>
      <c r="BE386" s="52" t="str">
        <f t="shared" si="947"/>
        <v>47° 26' 15.68" N</v>
      </c>
      <c r="BF386" s="58">
        <v>11.0493597</v>
      </c>
      <c r="BG386" s="58">
        <v>47.437690600000003</v>
      </c>
      <c r="BH386" s="59">
        <v>4</v>
      </c>
      <c r="BI386" s="60">
        <v>2077.73</v>
      </c>
      <c r="BJ386" s="59">
        <v>2.4319999999999999</v>
      </c>
      <c r="BK386" s="55"/>
      <c r="BL386" s="61"/>
      <c r="BM386" s="55"/>
      <c r="BN386" s="55" t="s">
        <v>284</v>
      </c>
      <c r="BO386" s="55" t="s">
        <v>457</v>
      </c>
      <c r="BP386" s="55"/>
      <c r="BQ386" s="55" t="s">
        <v>475</v>
      </c>
      <c r="BS386" s="62"/>
      <c r="BT386" s="62"/>
      <c r="BX386" s="55" t="s">
        <v>457</v>
      </c>
      <c r="CA386" s="55"/>
    </row>
    <row r="387" spans="1:79" ht="14.25" x14ac:dyDescent="0.45">
      <c r="A387" s="55" t="s">
        <v>236</v>
      </c>
      <c r="B387" s="63">
        <v>35299</v>
      </c>
      <c r="D387" s="4" t="s">
        <v>798</v>
      </c>
      <c r="E387" s="1">
        <v>1</v>
      </c>
      <c r="G387" s="55" t="s">
        <v>77</v>
      </c>
      <c r="I387" s="55" t="s">
        <v>977</v>
      </c>
      <c r="J387" s="1"/>
      <c r="L387" s="55" t="s">
        <v>75</v>
      </c>
      <c r="M387" s="55" t="s">
        <v>100</v>
      </c>
      <c r="N387" s="55" t="s">
        <v>76</v>
      </c>
      <c r="P387" s="55">
        <v>20</v>
      </c>
      <c r="AS387" s="55"/>
      <c r="AW387" s="55">
        <v>999</v>
      </c>
      <c r="BC387" s="55">
        <v>20230602</v>
      </c>
      <c r="BD387" s="52" t="str">
        <f t="shared" si="946"/>
        <v>11° 02' 57.72" E</v>
      </c>
      <c r="BE387" s="52" t="str">
        <f t="shared" si="947"/>
        <v>47° 26' 15.67" N</v>
      </c>
      <c r="BF387" s="58">
        <v>11.049368100000001</v>
      </c>
      <c r="BG387" s="58">
        <v>47.437688299999998</v>
      </c>
      <c r="BH387" s="59">
        <v>4</v>
      </c>
      <c r="BI387" s="60">
        <v>2077.9299999999998</v>
      </c>
      <c r="BJ387" s="59">
        <v>2.4220000000000002</v>
      </c>
      <c r="BK387" s="55"/>
      <c r="BL387" s="61"/>
      <c r="BM387" s="55"/>
      <c r="BN387" s="55" t="s">
        <v>284</v>
      </c>
      <c r="BO387" s="55" t="s">
        <v>457</v>
      </c>
      <c r="BP387" s="55"/>
      <c r="BQ387" s="55" t="s">
        <v>475</v>
      </c>
      <c r="BS387" s="62"/>
      <c r="BT387" s="62"/>
      <c r="BX387" s="55" t="s">
        <v>457</v>
      </c>
      <c r="CA387" s="55"/>
    </row>
    <row r="388" spans="1:79" ht="14.25" x14ac:dyDescent="0.45">
      <c r="A388" s="55" t="s">
        <v>236</v>
      </c>
      <c r="B388" s="63">
        <v>35300</v>
      </c>
      <c r="D388" s="4" t="s">
        <v>799</v>
      </c>
      <c r="E388" s="1">
        <v>1</v>
      </c>
      <c r="G388" s="55" t="s">
        <v>116</v>
      </c>
      <c r="I388" s="55" t="s">
        <v>977</v>
      </c>
      <c r="J388" s="1"/>
      <c r="L388" s="55" t="s">
        <v>75</v>
      </c>
      <c r="M388" s="55" t="s">
        <v>100</v>
      </c>
      <c r="N388" s="55" t="s">
        <v>76</v>
      </c>
      <c r="P388" s="55">
        <v>10</v>
      </c>
      <c r="AS388" s="55"/>
      <c r="AW388" s="55">
        <v>999</v>
      </c>
      <c r="BC388" s="55">
        <v>20230602</v>
      </c>
      <c r="BD388" s="52" t="str">
        <f t="shared" si="946"/>
        <v>11° 02' 57.73" E</v>
      </c>
      <c r="BE388" s="52" t="str">
        <f t="shared" si="947"/>
        <v>47° 26' 15.67" N</v>
      </c>
      <c r="BF388" s="58">
        <v>11.0493708</v>
      </c>
      <c r="BG388" s="58">
        <v>47.437688199999997</v>
      </c>
      <c r="BH388" s="59">
        <v>4</v>
      </c>
      <c r="BI388" s="60">
        <v>2077.9299999999998</v>
      </c>
      <c r="BJ388" s="59">
        <v>2.4220000000000002</v>
      </c>
      <c r="BK388" s="55"/>
      <c r="BL388" s="61"/>
      <c r="BM388" s="55"/>
      <c r="BN388" s="55" t="s">
        <v>477</v>
      </c>
      <c r="BO388" s="55" t="s">
        <v>457</v>
      </c>
      <c r="BP388" s="55"/>
      <c r="BQ388" s="55" t="s">
        <v>475</v>
      </c>
      <c r="BS388" s="62"/>
      <c r="BT388" s="62"/>
      <c r="BX388" s="55" t="s">
        <v>457</v>
      </c>
      <c r="CA388" s="55"/>
    </row>
    <row r="389" spans="1:79" ht="14.25" x14ac:dyDescent="0.45">
      <c r="A389" s="55" t="s">
        <v>236</v>
      </c>
      <c r="B389" s="63">
        <v>35301</v>
      </c>
      <c r="D389" s="4" t="s">
        <v>800</v>
      </c>
      <c r="E389" s="1">
        <v>1</v>
      </c>
      <c r="G389" s="55" t="s">
        <v>77</v>
      </c>
      <c r="I389" s="55" t="s">
        <v>977</v>
      </c>
      <c r="J389" s="1"/>
      <c r="L389" s="55" t="s">
        <v>75</v>
      </c>
      <c r="M389" s="55" t="s">
        <v>100</v>
      </c>
      <c r="N389" s="55" t="s">
        <v>76</v>
      </c>
      <c r="P389" s="55">
        <v>20</v>
      </c>
      <c r="AS389" s="55"/>
      <c r="AW389" s="55">
        <v>999</v>
      </c>
      <c r="BC389" s="55">
        <v>20230602</v>
      </c>
      <c r="BD389" s="52" t="str">
        <f t="shared" si="946"/>
        <v>11° 02' 57.70" E</v>
      </c>
      <c r="BE389" s="52" t="str">
        <f t="shared" si="947"/>
        <v>47° 26' 15.66" N</v>
      </c>
      <c r="BF389" s="58">
        <v>11.0493612</v>
      </c>
      <c r="BG389" s="58">
        <v>47.437685299999998</v>
      </c>
      <c r="BH389" s="59">
        <v>4</v>
      </c>
      <c r="BI389" s="60">
        <v>2077.7199999999998</v>
      </c>
      <c r="BJ389" s="59">
        <v>2.42</v>
      </c>
      <c r="BK389" s="55"/>
      <c r="BL389" s="61"/>
      <c r="BM389" s="55"/>
      <c r="BN389" s="55" t="s">
        <v>286</v>
      </c>
      <c r="BO389" s="55" t="s">
        <v>457</v>
      </c>
      <c r="BP389" s="55"/>
      <c r="BQ389" s="55" t="s">
        <v>475</v>
      </c>
      <c r="BS389" s="62"/>
      <c r="BT389" s="62"/>
      <c r="BX389" s="55" t="s">
        <v>457</v>
      </c>
      <c r="CA389" s="55"/>
    </row>
    <row r="390" spans="1:79" ht="14.25" x14ac:dyDescent="0.45">
      <c r="A390" s="55" t="s">
        <v>236</v>
      </c>
      <c r="B390" s="63">
        <v>35302</v>
      </c>
      <c r="D390" s="4" t="s">
        <v>801</v>
      </c>
      <c r="E390" s="1">
        <v>1</v>
      </c>
      <c r="G390" s="55" t="s">
        <v>77</v>
      </c>
      <c r="I390" s="55" t="s">
        <v>977</v>
      </c>
      <c r="J390" s="1"/>
      <c r="L390" s="55" t="s">
        <v>75</v>
      </c>
      <c r="M390" s="55" t="s">
        <v>100</v>
      </c>
      <c r="N390" s="55" t="s">
        <v>76</v>
      </c>
      <c r="P390" s="55">
        <v>15</v>
      </c>
      <c r="AS390" s="55"/>
      <c r="AW390" s="55">
        <v>999</v>
      </c>
      <c r="BC390" s="55">
        <v>20230602</v>
      </c>
      <c r="BD390" s="52" t="str">
        <f t="shared" si="946"/>
        <v>11° 02' 57.72" E</v>
      </c>
      <c r="BE390" s="52" t="str">
        <f t="shared" si="947"/>
        <v>47° 26' 15.58" N</v>
      </c>
      <c r="BF390" s="58">
        <v>11.0493668</v>
      </c>
      <c r="BG390" s="58">
        <v>47.4376617</v>
      </c>
      <c r="BH390" s="59">
        <v>4</v>
      </c>
      <c r="BI390" s="60">
        <v>2078</v>
      </c>
      <c r="BJ390" s="59">
        <v>2.4039999999999999</v>
      </c>
      <c r="BK390" s="55"/>
      <c r="BL390" s="61"/>
      <c r="BM390" s="55"/>
      <c r="BN390" s="55" t="s">
        <v>478</v>
      </c>
      <c r="BO390" s="55" t="s">
        <v>457</v>
      </c>
      <c r="BP390" s="55"/>
      <c r="BQ390" s="55" t="s">
        <v>475</v>
      </c>
      <c r="BS390" s="62"/>
      <c r="BT390" s="62"/>
      <c r="BX390" s="55" t="s">
        <v>457</v>
      </c>
      <c r="CA390" s="55"/>
    </row>
    <row r="391" spans="1:79" ht="14.25" x14ac:dyDescent="0.45">
      <c r="A391" s="55" t="s">
        <v>236</v>
      </c>
      <c r="B391" s="63">
        <v>35303</v>
      </c>
      <c r="D391" s="4" t="s">
        <v>802</v>
      </c>
      <c r="E391" s="1">
        <v>1</v>
      </c>
      <c r="G391" s="55" t="s">
        <v>77</v>
      </c>
      <c r="I391" s="55" t="s">
        <v>977</v>
      </c>
      <c r="J391" s="1"/>
      <c r="L391" s="55" t="s">
        <v>64</v>
      </c>
      <c r="M391" s="55" t="s">
        <v>65</v>
      </c>
      <c r="N391" s="55" t="s">
        <v>63</v>
      </c>
      <c r="P391" s="55">
        <v>0</v>
      </c>
      <c r="AS391" s="55"/>
      <c r="AW391" s="55">
        <v>999</v>
      </c>
      <c r="BC391" s="55">
        <v>20230602</v>
      </c>
      <c r="BD391" s="52" t="str">
        <f t="shared" si="946"/>
        <v>11° 02' 57.75" E</v>
      </c>
      <c r="BE391" s="52" t="str">
        <f t="shared" si="947"/>
        <v>47° 26' 15.57" N</v>
      </c>
      <c r="BF391" s="58">
        <v>11.049375599999999</v>
      </c>
      <c r="BG391" s="58">
        <v>47.437659199999999</v>
      </c>
      <c r="BH391" s="59">
        <v>4</v>
      </c>
      <c r="BI391" s="60">
        <v>2077.67</v>
      </c>
      <c r="BJ391" s="59">
        <v>2.4079999999999999</v>
      </c>
      <c r="BK391" s="55"/>
      <c r="BL391" s="61"/>
      <c r="BM391" s="55"/>
      <c r="BN391" s="55" t="s">
        <v>291</v>
      </c>
      <c r="BO391" s="55" t="s">
        <v>457</v>
      </c>
      <c r="BP391" s="55"/>
      <c r="BQ391" s="55" t="s">
        <v>475</v>
      </c>
      <c r="BS391" s="62"/>
      <c r="BT391" s="62"/>
      <c r="BX391" s="55" t="s">
        <v>457</v>
      </c>
      <c r="CA391" s="55"/>
    </row>
    <row r="392" spans="1:79" ht="14.25" x14ac:dyDescent="0.45">
      <c r="A392" s="55" t="s">
        <v>236</v>
      </c>
      <c r="B392" s="63">
        <v>35304</v>
      </c>
      <c r="D392" s="4" t="s">
        <v>803</v>
      </c>
      <c r="E392" s="1">
        <v>1</v>
      </c>
      <c r="G392" s="55" t="s">
        <v>77</v>
      </c>
      <c r="I392" s="55" t="s">
        <v>986</v>
      </c>
      <c r="J392" s="1"/>
      <c r="L392" s="55" t="s">
        <v>64</v>
      </c>
      <c r="M392" s="55" t="s">
        <v>65</v>
      </c>
      <c r="N392" s="55" t="s">
        <v>63</v>
      </c>
      <c r="P392" s="55">
        <v>0</v>
      </c>
      <c r="AS392" s="55"/>
      <c r="AW392" s="55">
        <v>999</v>
      </c>
      <c r="BC392" s="55">
        <v>20230603</v>
      </c>
      <c r="BD392" s="52" t="str">
        <f t="shared" si="946"/>
        <v>11° 03' 26.01" E</v>
      </c>
      <c r="BE392" s="52" t="str">
        <f t="shared" si="947"/>
        <v>47° 26' 30.41" N</v>
      </c>
      <c r="BF392" s="58">
        <v>11.057225799999999</v>
      </c>
      <c r="BG392" s="58">
        <v>47.441780700000002</v>
      </c>
      <c r="BH392" s="59">
        <v>4.1219999999999999</v>
      </c>
      <c r="BI392" s="60">
        <v>1888.64</v>
      </c>
      <c r="BJ392" s="59">
        <v>2.8660000000000001</v>
      </c>
      <c r="BK392" s="55"/>
      <c r="BL392" s="61"/>
      <c r="BM392" s="55"/>
      <c r="BN392" s="55" t="s">
        <v>480</v>
      </c>
      <c r="BO392" s="55" t="s">
        <v>457</v>
      </c>
      <c r="BP392" s="55"/>
      <c r="BQ392" s="55" t="s">
        <v>479</v>
      </c>
      <c r="BS392" s="62"/>
      <c r="BT392" s="62"/>
      <c r="BX392" s="55" t="s">
        <v>457</v>
      </c>
      <c r="CA392" s="55"/>
    </row>
    <row r="393" spans="1:79" ht="14.25" x14ac:dyDescent="0.45">
      <c r="A393" s="55" t="s">
        <v>236</v>
      </c>
      <c r="B393" s="63">
        <v>35305</v>
      </c>
      <c r="D393" s="4" t="s">
        <v>804</v>
      </c>
      <c r="E393" s="1">
        <v>1</v>
      </c>
      <c r="G393" s="55" t="s">
        <v>481</v>
      </c>
      <c r="I393" s="55" t="s">
        <v>986</v>
      </c>
      <c r="J393" s="1"/>
      <c r="L393" s="55" t="s">
        <v>64</v>
      </c>
      <c r="M393" s="55" t="s">
        <v>65</v>
      </c>
      <c r="N393" s="55" t="s">
        <v>63</v>
      </c>
      <c r="P393" s="55">
        <v>0</v>
      </c>
      <c r="AS393" s="55"/>
      <c r="AW393" s="55">
        <v>999</v>
      </c>
      <c r="BC393" s="55">
        <v>20230603</v>
      </c>
      <c r="BD393" s="52" t="str">
        <f t="shared" si="946"/>
        <v>11° 03' 25.90" E</v>
      </c>
      <c r="BE393" s="52" t="str">
        <f t="shared" si="947"/>
        <v>47° 26' 30.55" N</v>
      </c>
      <c r="BF393" s="58">
        <v>11.057194900000001</v>
      </c>
      <c r="BG393" s="58">
        <v>47.4418212</v>
      </c>
      <c r="BH393" s="59">
        <v>3.71</v>
      </c>
      <c r="BI393" s="60">
        <v>1889.15</v>
      </c>
      <c r="BJ393" s="59">
        <v>2.427</v>
      </c>
      <c r="BK393" s="55"/>
      <c r="BL393" s="61"/>
      <c r="BM393" s="55"/>
      <c r="BN393" s="55" t="s">
        <v>370</v>
      </c>
      <c r="BO393" s="55" t="s">
        <v>457</v>
      </c>
      <c r="BP393" s="55"/>
      <c r="BQ393" s="55" t="s">
        <v>479</v>
      </c>
      <c r="BS393" s="62"/>
      <c r="BT393" s="62"/>
      <c r="BX393" s="55" t="s">
        <v>457</v>
      </c>
      <c r="CA393" s="55"/>
    </row>
    <row r="394" spans="1:79" ht="14.25" x14ac:dyDescent="0.45">
      <c r="A394" s="55" t="s">
        <v>236</v>
      </c>
      <c r="B394" s="63">
        <v>35306</v>
      </c>
      <c r="D394" s="4" t="s">
        <v>805</v>
      </c>
      <c r="E394" s="1">
        <v>1</v>
      </c>
      <c r="G394" s="55" t="s">
        <v>77</v>
      </c>
      <c r="I394" s="55" t="s">
        <v>986</v>
      </c>
      <c r="J394" s="1"/>
      <c r="L394" s="55" t="s">
        <v>64</v>
      </c>
      <c r="M394" s="55" t="s">
        <v>266</v>
      </c>
      <c r="N394" s="55" t="s">
        <v>63</v>
      </c>
      <c r="P394" s="55">
        <v>0</v>
      </c>
      <c r="AS394" s="55"/>
      <c r="AW394" s="55">
        <v>999</v>
      </c>
      <c r="BC394" s="55">
        <v>20230603</v>
      </c>
      <c r="BD394" s="52" t="str">
        <f t="shared" si="946"/>
        <v>11° 03' 25.90" E</v>
      </c>
      <c r="BE394" s="52" t="str">
        <f t="shared" si="947"/>
        <v>47° 26' 30.48" N</v>
      </c>
      <c r="BF394" s="58">
        <v>11.057197</v>
      </c>
      <c r="BG394" s="58">
        <v>47.441801900000002</v>
      </c>
      <c r="BH394" s="59">
        <v>3.8069999999999999</v>
      </c>
      <c r="BI394" s="60">
        <v>1890.57</v>
      </c>
      <c r="BJ394" s="59">
        <v>2.4009999999999998</v>
      </c>
      <c r="BK394" s="55"/>
      <c r="BL394" s="61"/>
      <c r="BM394" s="55"/>
      <c r="BN394" s="55" t="s">
        <v>482</v>
      </c>
      <c r="BO394" s="55" t="s">
        <v>457</v>
      </c>
      <c r="BP394" s="55"/>
      <c r="BQ394" s="55" t="s">
        <v>479</v>
      </c>
      <c r="BS394" s="62"/>
      <c r="BT394" s="62"/>
      <c r="BX394" s="55" t="s">
        <v>457</v>
      </c>
      <c r="CA394" s="55"/>
    </row>
    <row r="395" spans="1:79" ht="14.25" x14ac:dyDescent="0.45">
      <c r="A395" s="55" t="s">
        <v>236</v>
      </c>
      <c r="B395" s="63">
        <v>35307</v>
      </c>
      <c r="D395" s="4" t="s">
        <v>806</v>
      </c>
      <c r="E395" s="1">
        <v>1</v>
      </c>
      <c r="G395" s="55" t="s">
        <v>77</v>
      </c>
      <c r="I395" s="55" t="s">
        <v>986</v>
      </c>
      <c r="J395" s="1"/>
      <c r="L395" s="55" t="s">
        <v>64</v>
      </c>
      <c r="M395" s="55" t="s">
        <v>266</v>
      </c>
      <c r="N395" s="55" t="s">
        <v>63</v>
      </c>
      <c r="P395" s="55">
        <v>0</v>
      </c>
      <c r="AS395" s="55"/>
      <c r="AW395" s="55">
        <v>999</v>
      </c>
      <c r="BC395" s="55">
        <v>20230603</v>
      </c>
      <c r="BD395" s="52" t="str">
        <f t="shared" si="946"/>
        <v>11° 03' 25.85" E</v>
      </c>
      <c r="BE395" s="52" t="str">
        <f t="shared" si="947"/>
        <v>47° 26' 30.50" N</v>
      </c>
      <c r="BF395" s="58">
        <v>11.0571828</v>
      </c>
      <c r="BG395" s="58">
        <v>47.441808100000003</v>
      </c>
      <c r="BH395" s="59">
        <v>3.8010000000000002</v>
      </c>
      <c r="BI395" s="60">
        <v>1890.55</v>
      </c>
      <c r="BJ395" s="59">
        <v>2.4009999999999998</v>
      </c>
      <c r="BK395" s="55"/>
      <c r="BL395" s="61"/>
      <c r="BM395" s="55"/>
      <c r="BN395" s="55" t="s">
        <v>371</v>
      </c>
      <c r="BO395" s="55" t="s">
        <v>457</v>
      </c>
      <c r="BP395" s="55"/>
      <c r="BQ395" s="55" t="s">
        <v>479</v>
      </c>
      <c r="BS395" s="62"/>
      <c r="BT395" s="62"/>
      <c r="BX395" s="55" t="s">
        <v>457</v>
      </c>
      <c r="CA395" s="55"/>
    </row>
    <row r="396" spans="1:79" ht="14.25" x14ac:dyDescent="0.45">
      <c r="A396" s="55" t="s">
        <v>236</v>
      </c>
      <c r="B396" s="63">
        <v>35308</v>
      </c>
      <c r="D396" s="4" t="s">
        <v>807</v>
      </c>
      <c r="E396" s="1">
        <v>1</v>
      </c>
      <c r="G396" s="55" t="s">
        <v>116</v>
      </c>
      <c r="I396" s="55" t="s">
        <v>986</v>
      </c>
      <c r="J396" s="1"/>
      <c r="L396" s="55" t="s">
        <v>64</v>
      </c>
      <c r="M396" s="55" t="s">
        <v>65</v>
      </c>
      <c r="N396" s="55" t="s">
        <v>63</v>
      </c>
      <c r="P396" s="55">
        <v>0</v>
      </c>
      <c r="AS396" s="55"/>
      <c r="AW396" s="55">
        <v>999</v>
      </c>
      <c r="BC396" s="55">
        <v>20230603</v>
      </c>
      <c r="BD396" s="52" t="str">
        <f t="shared" si="946"/>
        <v>11° 03' 26.19" E</v>
      </c>
      <c r="BE396" s="52" t="str">
        <f t="shared" si="947"/>
        <v>47° 26' 30.43" N</v>
      </c>
      <c r="BF396" s="58">
        <v>11.0572759</v>
      </c>
      <c r="BG396" s="58">
        <v>47.441787400000003</v>
      </c>
      <c r="BH396" s="59">
        <v>6</v>
      </c>
      <c r="BI396" s="60">
        <v>1889.76</v>
      </c>
      <c r="BJ396" s="59">
        <v>2.4390000000000001</v>
      </c>
      <c r="BK396" s="55"/>
      <c r="BL396" s="61"/>
      <c r="BM396" s="55"/>
      <c r="BN396" s="55" t="s">
        <v>431</v>
      </c>
      <c r="BO396" s="55" t="s">
        <v>457</v>
      </c>
      <c r="BP396" s="55"/>
      <c r="BQ396" s="55" t="s">
        <v>479</v>
      </c>
      <c r="BS396" s="62"/>
      <c r="BT396" s="62"/>
      <c r="BX396" s="55" t="s">
        <v>457</v>
      </c>
      <c r="CA396" s="55"/>
    </row>
    <row r="397" spans="1:79" ht="14.25" x14ac:dyDescent="0.45">
      <c r="A397" s="55" t="s">
        <v>236</v>
      </c>
      <c r="B397" s="63">
        <v>35309</v>
      </c>
      <c r="D397" s="4" t="s">
        <v>808</v>
      </c>
      <c r="E397" s="1">
        <v>1</v>
      </c>
      <c r="G397" s="55" t="s">
        <v>116</v>
      </c>
      <c r="I397" s="55" t="s">
        <v>986</v>
      </c>
      <c r="J397" s="1"/>
      <c r="L397" s="55" t="s">
        <v>64</v>
      </c>
      <c r="M397" s="55" t="s">
        <v>65</v>
      </c>
      <c r="N397" s="55" t="s">
        <v>63</v>
      </c>
      <c r="P397" s="55">
        <v>0</v>
      </c>
      <c r="AS397" s="55"/>
      <c r="AW397" s="55">
        <v>999</v>
      </c>
      <c r="BC397" s="55">
        <v>20230603</v>
      </c>
      <c r="BD397" s="52" t="str">
        <f t="shared" si="946"/>
        <v>11° 03' 26.27" E</v>
      </c>
      <c r="BE397" s="52" t="str">
        <f t="shared" si="947"/>
        <v>47° 26' 30.42" N</v>
      </c>
      <c r="BF397" s="58">
        <v>11.057298400000001</v>
      </c>
      <c r="BG397" s="58">
        <v>47.441785400000001</v>
      </c>
      <c r="BH397" s="59">
        <v>4</v>
      </c>
      <c r="BI397" s="60">
        <v>1889.58</v>
      </c>
      <c r="BJ397" s="59">
        <v>2.44</v>
      </c>
      <c r="BK397" s="55"/>
      <c r="BL397" s="61"/>
      <c r="BM397" s="55"/>
      <c r="BN397" s="55" t="s">
        <v>442</v>
      </c>
      <c r="BO397" s="55" t="s">
        <v>457</v>
      </c>
      <c r="BP397" s="55"/>
      <c r="BQ397" s="55" t="s">
        <v>479</v>
      </c>
      <c r="BS397" s="62"/>
      <c r="BT397" s="62"/>
      <c r="BX397" s="55" t="s">
        <v>457</v>
      </c>
      <c r="CA397" s="55"/>
    </row>
    <row r="398" spans="1:79" ht="14.25" x14ac:dyDescent="0.45">
      <c r="A398" s="55" t="s">
        <v>236</v>
      </c>
      <c r="B398" s="63">
        <v>35310</v>
      </c>
      <c r="D398" s="4" t="s">
        <v>809</v>
      </c>
      <c r="E398" s="1">
        <v>1</v>
      </c>
      <c r="G398" s="55" t="s">
        <v>77</v>
      </c>
      <c r="I398" s="55" t="s">
        <v>986</v>
      </c>
      <c r="J398" s="1"/>
      <c r="L398" s="55" t="s">
        <v>64</v>
      </c>
      <c r="M398" s="55" t="s">
        <v>65</v>
      </c>
      <c r="N398" s="55" t="s">
        <v>63</v>
      </c>
      <c r="P398" s="55">
        <v>0</v>
      </c>
      <c r="AS398" s="55"/>
      <c r="AW398" s="55">
        <v>999</v>
      </c>
      <c r="BC398" s="55">
        <v>20230603</v>
      </c>
      <c r="BD398" s="52" t="str">
        <f t="shared" si="946"/>
        <v>11° 03' 26.13" E</v>
      </c>
      <c r="BE398" s="52" t="str">
        <f t="shared" si="947"/>
        <v>47° 26' 30.49" N</v>
      </c>
      <c r="BF398" s="58">
        <v>11.0572584</v>
      </c>
      <c r="BG398" s="58">
        <v>47.4418048</v>
      </c>
      <c r="BH398" s="59">
        <v>4</v>
      </c>
      <c r="BI398" s="60">
        <v>1889.77</v>
      </c>
      <c r="BJ398" s="59">
        <v>2.4500000000000002</v>
      </c>
      <c r="BK398" s="55"/>
      <c r="BL398" s="61"/>
      <c r="BM398" s="55"/>
      <c r="BN398" s="55" t="s">
        <v>376</v>
      </c>
      <c r="BO398" s="55" t="s">
        <v>457</v>
      </c>
      <c r="BP398" s="55"/>
      <c r="BQ398" s="55" t="s">
        <v>479</v>
      </c>
      <c r="BS398" s="62"/>
      <c r="BT398" s="62"/>
      <c r="BX398" s="55" t="s">
        <v>457</v>
      </c>
      <c r="CA398" s="55"/>
    </row>
    <row r="399" spans="1:79" ht="14.25" x14ac:dyDescent="0.45">
      <c r="A399" s="55" t="s">
        <v>236</v>
      </c>
      <c r="B399" s="63">
        <v>35311</v>
      </c>
      <c r="D399" s="4" t="s">
        <v>810</v>
      </c>
      <c r="E399" s="1">
        <v>1</v>
      </c>
      <c r="G399" s="55" t="s">
        <v>116</v>
      </c>
      <c r="I399" s="55" t="s">
        <v>986</v>
      </c>
      <c r="J399" s="1"/>
      <c r="L399" s="55" t="s">
        <v>64</v>
      </c>
      <c r="M399" s="55" t="s">
        <v>65</v>
      </c>
      <c r="N399" s="55" t="s">
        <v>63</v>
      </c>
      <c r="P399" s="55">
        <v>0</v>
      </c>
      <c r="AS399" s="55"/>
      <c r="AW399" s="55">
        <v>999</v>
      </c>
      <c r="BC399" s="55">
        <v>20230603</v>
      </c>
      <c r="BD399" s="52" t="str">
        <f t="shared" si="946"/>
        <v>11° 03' 26.14" E</v>
      </c>
      <c r="BE399" s="52" t="str">
        <f t="shared" si="947"/>
        <v>47° 26' 30.46" N</v>
      </c>
      <c r="BF399" s="58">
        <v>11.0572616</v>
      </c>
      <c r="BG399" s="58">
        <v>47.441796600000004</v>
      </c>
      <c r="BH399" s="59">
        <v>4</v>
      </c>
      <c r="BI399" s="60">
        <v>1889.8</v>
      </c>
      <c r="BJ399" s="59">
        <v>2.4180000000000001</v>
      </c>
      <c r="BK399" s="55"/>
      <c r="BL399" s="61"/>
      <c r="BM399" s="55"/>
      <c r="BN399" s="55" t="s">
        <v>333</v>
      </c>
      <c r="BO399" s="55" t="s">
        <v>457</v>
      </c>
      <c r="BP399" s="55"/>
      <c r="BQ399" s="55" t="s">
        <v>479</v>
      </c>
      <c r="BS399" s="62"/>
      <c r="BT399" s="62"/>
      <c r="BX399" s="55" t="s">
        <v>457</v>
      </c>
      <c r="CA399" s="55"/>
    </row>
    <row r="400" spans="1:79" ht="14.25" x14ac:dyDescent="0.45">
      <c r="A400" s="55" t="s">
        <v>236</v>
      </c>
      <c r="B400" s="63">
        <v>35312</v>
      </c>
      <c r="D400" s="4" t="s">
        <v>811</v>
      </c>
      <c r="E400" s="1">
        <v>1</v>
      </c>
      <c r="G400" s="55" t="s">
        <v>116</v>
      </c>
      <c r="I400" s="55" t="s">
        <v>986</v>
      </c>
      <c r="J400" s="1"/>
      <c r="L400" s="55" t="s">
        <v>64</v>
      </c>
      <c r="M400" s="55" t="s">
        <v>65</v>
      </c>
      <c r="N400" s="55" t="s">
        <v>63</v>
      </c>
      <c r="P400" s="55">
        <v>0</v>
      </c>
      <c r="AS400" s="55"/>
      <c r="AW400" s="55">
        <v>999</v>
      </c>
      <c r="BC400" s="55">
        <v>20230603</v>
      </c>
      <c r="BD400" s="52" t="str">
        <f t="shared" si="946"/>
        <v>11° 03' 26.08" E</v>
      </c>
      <c r="BE400" s="52" t="str">
        <f t="shared" si="947"/>
        <v>47° 26' 30.44" N</v>
      </c>
      <c r="BF400" s="58">
        <v>11.0572467</v>
      </c>
      <c r="BG400" s="58">
        <v>47.441790599999997</v>
      </c>
      <c r="BH400" s="59">
        <v>4.8</v>
      </c>
      <c r="BI400" s="60">
        <v>1889.68</v>
      </c>
      <c r="BJ400" s="59">
        <v>2.5089999999999999</v>
      </c>
      <c r="BK400" s="55"/>
      <c r="BL400" s="61"/>
      <c r="BM400" s="55"/>
      <c r="BN400" s="55" t="s">
        <v>305</v>
      </c>
      <c r="BO400" s="55" t="s">
        <v>457</v>
      </c>
      <c r="BP400" s="55"/>
      <c r="BQ400" s="55" t="s">
        <v>479</v>
      </c>
      <c r="BS400" s="62"/>
      <c r="BT400" s="62"/>
      <c r="BX400" s="55" t="s">
        <v>457</v>
      </c>
      <c r="CA400" s="55"/>
    </row>
    <row r="401" spans="1:79" ht="14.25" x14ac:dyDescent="0.45">
      <c r="A401" s="55" t="s">
        <v>236</v>
      </c>
      <c r="B401" s="63">
        <v>35313</v>
      </c>
      <c r="D401" s="4" t="s">
        <v>812</v>
      </c>
      <c r="E401" s="1">
        <v>1</v>
      </c>
      <c r="G401" s="55" t="s">
        <v>116</v>
      </c>
      <c r="I401" s="55" t="s">
        <v>986</v>
      </c>
      <c r="J401" s="1"/>
      <c r="L401" s="55" t="s">
        <v>64</v>
      </c>
      <c r="M401" s="55" t="s">
        <v>65</v>
      </c>
      <c r="N401" s="55" t="s">
        <v>63</v>
      </c>
      <c r="P401" s="55">
        <v>0</v>
      </c>
      <c r="AS401" s="55"/>
      <c r="AW401" s="55">
        <v>999</v>
      </c>
      <c r="BC401" s="55">
        <v>20230603</v>
      </c>
      <c r="BD401" s="52" t="str">
        <f t="shared" si="946"/>
        <v>11° 03' 26.18" E</v>
      </c>
      <c r="BE401" s="52" t="str">
        <f t="shared" si="947"/>
        <v>47° 26' 30.45" N</v>
      </c>
      <c r="BF401" s="58">
        <v>11.057272299999999</v>
      </c>
      <c r="BG401" s="58">
        <v>47.441794299999998</v>
      </c>
      <c r="BH401" s="59">
        <v>4</v>
      </c>
      <c r="BI401" s="60">
        <v>1889.87</v>
      </c>
      <c r="BJ401" s="59">
        <v>2.4910000000000001</v>
      </c>
      <c r="BK401" s="55"/>
      <c r="BL401" s="61"/>
      <c r="BM401" s="55"/>
      <c r="BN401" s="55" t="s">
        <v>378</v>
      </c>
      <c r="BO401" s="55" t="s">
        <v>457</v>
      </c>
      <c r="BP401" s="55"/>
      <c r="BQ401" s="55" t="s">
        <v>479</v>
      </c>
      <c r="BS401" s="62"/>
      <c r="BT401" s="62"/>
      <c r="BX401" s="55" t="s">
        <v>457</v>
      </c>
      <c r="CA401" s="55"/>
    </row>
    <row r="402" spans="1:79" ht="14.25" x14ac:dyDescent="0.45">
      <c r="A402" s="55" t="s">
        <v>236</v>
      </c>
      <c r="B402" s="63">
        <v>35314</v>
      </c>
      <c r="D402" s="4" t="s">
        <v>813</v>
      </c>
      <c r="E402" s="1">
        <v>1</v>
      </c>
      <c r="G402" s="55" t="s">
        <v>116</v>
      </c>
      <c r="I402" s="55" t="s">
        <v>986</v>
      </c>
      <c r="J402" s="1"/>
      <c r="L402" s="55" t="s">
        <v>70</v>
      </c>
      <c r="M402" s="55" t="s">
        <v>123</v>
      </c>
      <c r="N402" s="55" t="s">
        <v>76</v>
      </c>
      <c r="P402" s="55">
        <v>10</v>
      </c>
      <c r="AS402" s="55"/>
      <c r="AW402" s="55">
        <v>999</v>
      </c>
      <c r="BC402" s="55">
        <v>20230603</v>
      </c>
      <c r="BD402" s="52" t="str">
        <f t="shared" si="946"/>
        <v>11° 03' 29.00" E</v>
      </c>
      <c r="BE402" s="52" t="str">
        <f t="shared" si="947"/>
        <v>47° 26' 29.82" N</v>
      </c>
      <c r="BF402" s="58">
        <v>11.0580578</v>
      </c>
      <c r="BG402" s="58">
        <v>47.441616799999998</v>
      </c>
      <c r="BH402" s="59">
        <v>6</v>
      </c>
      <c r="BI402" s="60">
        <v>1861.68</v>
      </c>
      <c r="BJ402" s="59">
        <v>2.7090000000000001</v>
      </c>
      <c r="BK402" s="55"/>
      <c r="BL402" s="61"/>
      <c r="BM402" s="55"/>
      <c r="BN402" s="55" t="s">
        <v>448</v>
      </c>
      <c r="BO402" s="55" t="s">
        <v>457</v>
      </c>
      <c r="BP402" s="55"/>
      <c r="BQ402" s="55" t="s">
        <v>479</v>
      </c>
      <c r="BS402" s="62"/>
      <c r="BT402" s="62"/>
      <c r="BX402" s="55" t="s">
        <v>457</v>
      </c>
      <c r="CA402" s="55"/>
    </row>
    <row r="403" spans="1:79" ht="14.25" x14ac:dyDescent="0.45">
      <c r="A403" s="55" t="s">
        <v>236</v>
      </c>
      <c r="B403" s="63">
        <v>35315</v>
      </c>
      <c r="D403" s="4" t="s">
        <v>814</v>
      </c>
      <c r="E403" s="1">
        <v>1</v>
      </c>
      <c r="G403" s="55" t="s">
        <v>77</v>
      </c>
      <c r="I403" s="55" t="s">
        <v>986</v>
      </c>
      <c r="J403" s="1"/>
      <c r="L403" s="55" t="s">
        <v>64</v>
      </c>
      <c r="M403" s="55" t="s">
        <v>65</v>
      </c>
      <c r="N403" s="55" t="s">
        <v>63</v>
      </c>
      <c r="P403" s="55">
        <v>0</v>
      </c>
      <c r="AS403" s="55"/>
      <c r="AW403" s="55">
        <v>999</v>
      </c>
      <c r="BC403" s="55">
        <v>20230603</v>
      </c>
      <c r="BD403" s="52" t="str">
        <f t="shared" si="946"/>
        <v>11° 03' 28.98" E</v>
      </c>
      <c r="BE403" s="52" t="str">
        <f t="shared" si="947"/>
        <v>47° 26' 29.85" N</v>
      </c>
      <c r="BF403" s="58">
        <v>11.0580514</v>
      </c>
      <c r="BG403" s="58">
        <v>47.441627500000003</v>
      </c>
      <c r="BH403" s="59">
        <v>4</v>
      </c>
      <c r="BI403" s="60">
        <v>1861.71</v>
      </c>
      <c r="BJ403" s="59">
        <v>3.3769999999999998</v>
      </c>
      <c r="BK403" s="55"/>
      <c r="BL403" s="61"/>
      <c r="BM403" s="55"/>
      <c r="BN403" s="55" t="s">
        <v>448</v>
      </c>
      <c r="BO403" s="55" t="s">
        <v>457</v>
      </c>
      <c r="BP403" s="55"/>
      <c r="BQ403" s="55" t="s">
        <v>479</v>
      </c>
      <c r="BS403" s="62"/>
      <c r="BT403" s="62"/>
      <c r="BX403" s="55" t="s">
        <v>457</v>
      </c>
      <c r="CA403" s="55"/>
    </row>
    <row r="404" spans="1:79" ht="14.25" x14ac:dyDescent="0.45">
      <c r="A404" s="55" t="s">
        <v>236</v>
      </c>
      <c r="B404" s="63">
        <v>35316</v>
      </c>
      <c r="D404" s="4" t="s">
        <v>815</v>
      </c>
      <c r="E404" s="1">
        <v>1</v>
      </c>
      <c r="G404" s="55" t="s">
        <v>77</v>
      </c>
      <c r="I404" s="55" t="s">
        <v>984</v>
      </c>
      <c r="J404" s="1"/>
      <c r="L404" s="55" t="s">
        <v>64</v>
      </c>
      <c r="M404" s="55" t="s">
        <v>65</v>
      </c>
      <c r="N404" s="55" t="s">
        <v>63</v>
      </c>
      <c r="P404" s="55">
        <v>0</v>
      </c>
      <c r="AS404" s="55"/>
      <c r="AW404" s="55">
        <v>999</v>
      </c>
      <c r="BC404" s="55">
        <v>20230603</v>
      </c>
      <c r="BD404" s="52" t="str">
        <f t="shared" si="946"/>
        <v>11° 03' 27.58" E</v>
      </c>
      <c r="BE404" s="52" t="str">
        <f t="shared" si="947"/>
        <v>47° 26' 33.35" N</v>
      </c>
      <c r="BF404" s="58">
        <v>11.0576636</v>
      </c>
      <c r="BG404" s="58">
        <v>47.442599899999998</v>
      </c>
      <c r="BH404" s="59">
        <v>19.332999999999998</v>
      </c>
      <c r="BI404" s="60">
        <v>1882.67</v>
      </c>
      <c r="BJ404" s="59">
        <v>22.059000000000001</v>
      </c>
      <c r="BK404" s="55"/>
      <c r="BL404" s="61"/>
      <c r="BM404" s="55"/>
      <c r="BN404" s="55" t="s">
        <v>484</v>
      </c>
      <c r="BO404" s="55" t="s">
        <v>457</v>
      </c>
      <c r="BP404" s="55"/>
      <c r="BQ404" s="55" t="s">
        <v>483</v>
      </c>
      <c r="BS404" s="62"/>
      <c r="BT404" s="62"/>
      <c r="BX404" s="55" t="s">
        <v>457</v>
      </c>
      <c r="CA404" s="55"/>
    </row>
    <row r="405" spans="1:79" ht="14.25" x14ac:dyDescent="0.45">
      <c r="A405" s="55" t="s">
        <v>236</v>
      </c>
      <c r="B405" s="63">
        <v>35317</v>
      </c>
      <c r="D405" s="4" t="s">
        <v>816</v>
      </c>
      <c r="E405" s="1">
        <v>1</v>
      </c>
      <c r="G405" s="55" t="s">
        <v>73</v>
      </c>
      <c r="I405" s="55" t="s">
        <v>984</v>
      </c>
      <c r="J405" s="1"/>
      <c r="L405" s="55" t="s">
        <v>75</v>
      </c>
      <c r="M405" s="55" t="s">
        <v>100</v>
      </c>
      <c r="N405" s="55" t="s">
        <v>76</v>
      </c>
      <c r="P405" s="55">
        <v>25</v>
      </c>
      <c r="AS405" s="55"/>
      <c r="AW405" s="55">
        <v>999</v>
      </c>
      <c r="BC405" s="55">
        <v>20230603</v>
      </c>
      <c r="BD405" s="52" t="str">
        <f t="shared" si="946"/>
        <v>11° 03' 27.47" E</v>
      </c>
      <c r="BE405" s="52" t="str">
        <f t="shared" si="947"/>
        <v>47° 26' 33.20" N</v>
      </c>
      <c r="BF405" s="58">
        <v>11.0576311</v>
      </c>
      <c r="BG405" s="58">
        <v>47.442556000000003</v>
      </c>
      <c r="BH405" s="59">
        <v>4.4000000000000004</v>
      </c>
      <c r="BI405" s="60">
        <v>1879.8</v>
      </c>
      <c r="BJ405" s="59">
        <v>2.403</v>
      </c>
      <c r="BK405" s="55"/>
      <c r="BL405" s="61"/>
      <c r="BM405" s="55"/>
      <c r="BN405" s="55" t="s">
        <v>485</v>
      </c>
      <c r="BO405" s="55" t="s">
        <v>457</v>
      </c>
      <c r="BP405" s="55"/>
      <c r="BQ405" s="55" t="s">
        <v>483</v>
      </c>
      <c r="BS405" s="62"/>
      <c r="BT405" s="62"/>
      <c r="BX405" s="55" t="s">
        <v>457</v>
      </c>
      <c r="CA405" s="55"/>
    </row>
    <row r="406" spans="1:79" ht="14.25" x14ac:dyDescent="0.45">
      <c r="A406" s="55" t="s">
        <v>236</v>
      </c>
      <c r="B406" s="63">
        <v>35318</v>
      </c>
      <c r="D406" s="4" t="s">
        <v>817</v>
      </c>
      <c r="E406" s="1">
        <v>1</v>
      </c>
      <c r="G406" s="55" t="s">
        <v>73</v>
      </c>
      <c r="I406" s="55" t="s">
        <v>984</v>
      </c>
      <c r="J406" s="1"/>
      <c r="L406" s="55" t="s">
        <v>75</v>
      </c>
      <c r="M406" s="55" t="s">
        <v>123</v>
      </c>
      <c r="N406" s="55" t="s">
        <v>76</v>
      </c>
      <c r="P406" s="55">
        <v>5</v>
      </c>
      <c r="AS406" s="55"/>
      <c r="AW406" s="55">
        <v>999</v>
      </c>
      <c r="BC406" s="55">
        <v>20230603</v>
      </c>
      <c r="BD406" s="52" t="str">
        <f t="shared" si="946"/>
        <v>11° 03' 27.62" E</v>
      </c>
      <c r="BE406" s="52" t="str">
        <f t="shared" si="947"/>
        <v>47° 26' 33.20" N</v>
      </c>
      <c r="BF406" s="58">
        <v>11.057673899999999</v>
      </c>
      <c r="BG406" s="58">
        <v>47.442555800000001</v>
      </c>
      <c r="BH406" s="59">
        <v>3.8029999999999999</v>
      </c>
      <c r="BI406" s="60">
        <v>1879.53</v>
      </c>
      <c r="BJ406" s="59">
        <v>2.4020000000000001</v>
      </c>
      <c r="BK406" s="55"/>
      <c r="BL406" s="61"/>
      <c r="BM406" s="55"/>
      <c r="BN406" s="55" t="s">
        <v>450</v>
      </c>
      <c r="BO406" s="55" t="s">
        <v>457</v>
      </c>
      <c r="BP406" s="55"/>
      <c r="BQ406" s="55" t="s">
        <v>483</v>
      </c>
      <c r="BS406" s="62"/>
      <c r="BT406" s="62"/>
      <c r="BX406" s="55" t="s">
        <v>457</v>
      </c>
      <c r="CA406" s="55"/>
    </row>
    <row r="407" spans="1:79" ht="14.25" x14ac:dyDescent="0.45">
      <c r="A407" s="55" t="s">
        <v>236</v>
      </c>
      <c r="B407" s="63">
        <v>35319</v>
      </c>
      <c r="D407" s="4" t="s">
        <v>818</v>
      </c>
      <c r="E407" s="1">
        <v>1</v>
      </c>
      <c r="G407" s="55" t="s">
        <v>73</v>
      </c>
      <c r="I407" s="55" t="s">
        <v>984</v>
      </c>
      <c r="J407" s="1"/>
      <c r="L407" s="55" t="s">
        <v>64</v>
      </c>
      <c r="M407" s="55" t="s">
        <v>65</v>
      </c>
      <c r="N407" s="55" t="s">
        <v>63</v>
      </c>
      <c r="P407" s="55">
        <v>3</v>
      </c>
      <c r="AS407" s="55"/>
      <c r="AW407" s="55">
        <v>999</v>
      </c>
      <c r="BC407" s="55">
        <v>20230603</v>
      </c>
      <c r="BD407" s="52" t="str">
        <f t="shared" si="946"/>
        <v>11° 03' 27.64" E</v>
      </c>
      <c r="BE407" s="52" t="str">
        <f t="shared" si="947"/>
        <v>47° 26' 33.26" N</v>
      </c>
      <c r="BF407" s="58">
        <v>11.0576794</v>
      </c>
      <c r="BG407" s="58">
        <v>47.442572699999999</v>
      </c>
      <c r="BH407" s="59">
        <v>4</v>
      </c>
      <c r="BI407" s="60">
        <v>1879.18</v>
      </c>
      <c r="BJ407" s="59">
        <v>2.4009999999999998</v>
      </c>
      <c r="BK407" s="55"/>
      <c r="BL407" s="61"/>
      <c r="BM407" s="55"/>
      <c r="BN407" s="55" t="s">
        <v>450</v>
      </c>
      <c r="BO407" s="55" t="s">
        <v>457</v>
      </c>
      <c r="BP407" s="55"/>
      <c r="BQ407" s="55" t="s">
        <v>483</v>
      </c>
      <c r="BS407" s="62"/>
      <c r="BT407" s="62"/>
      <c r="BX407" s="55" t="s">
        <v>457</v>
      </c>
      <c r="CA407" s="55"/>
    </row>
    <row r="408" spans="1:79" ht="14.25" x14ac:dyDescent="0.45">
      <c r="A408" s="55" t="s">
        <v>236</v>
      </c>
      <c r="B408" s="63">
        <v>35320</v>
      </c>
      <c r="D408" s="4" t="s">
        <v>819</v>
      </c>
      <c r="E408" s="1">
        <v>1</v>
      </c>
      <c r="G408" s="55" t="s">
        <v>73</v>
      </c>
      <c r="I408" s="55" t="s">
        <v>984</v>
      </c>
      <c r="J408" s="1"/>
      <c r="L408" s="55" t="s">
        <v>75</v>
      </c>
      <c r="M408" s="55" t="s">
        <v>108</v>
      </c>
      <c r="N408" s="55" t="s">
        <v>76</v>
      </c>
      <c r="P408" s="55">
        <v>25</v>
      </c>
      <c r="AS408" s="55"/>
      <c r="AW408" s="55">
        <v>999</v>
      </c>
      <c r="BC408" s="55">
        <v>20230603</v>
      </c>
      <c r="BD408" s="52" t="str">
        <f t="shared" si="946"/>
        <v>11° 03' 27.63" E</v>
      </c>
      <c r="BE408" s="52" t="str">
        <f t="shared" si="947"/>
        <v>47° 26' 33.30" N</v>
      </c>
      <c r="BF408" s="58">
        <v>11.057677099999999</v>
      </c>
      <c r="BG408" s="58">
        <v>47.442585299999998</v>
      </c>
      <c r="BH408" s="59">
        <v>4.0380000000000003</v>
      </c>
      <c r="BI408" s="60">
        <v>1879.02</v>
      </c>
      <c r="BJ408" s="59">
        <v>2.5990000000000002</v>
      </c>
      <c r="BK408" s="55"/>
      <c r="BL408" s="61"/>
      <c r="BM408" s="55"/>
      <c r="BN408" s="55" t="s">
        <v>486</v>
      </c>
      <c r="BO408" s="55" t="s">
        <v>457</v>
      </c>
      <c r="BP408" s="55"/>
      <c r="BQ408" s="55" t="s">
        <v>483</v>
      </c>
      <c r="BS408" s="62"/>
      <c r="BT408" s="62"/>
      <c r="BX408" s="55" t="s">
        <v>457</v>
      </c>
      <c r="CA408" s="55"/>
    </row>
    <row r="409" spans="1:79" ht="14.25" x14ac:dyDescent="0.45">
      <c r="A409" s="55" t="s">
        <v>236</v>
      </c>
      <c r="B409" s="63">
        <v>35321</v>
      </c>
      <c r="D409" s="4" t="s">
        <v>820</v>
      </c>
      <c r="E409" s="1">
        <v>1</v>
      </c>
      <c r="G409" s="55" t="s">
        <v>73</v>
      </c>
      <c r="I409" s="55" t="s">
        <v>984</v>
      </c>
      <c r="J409" s="1"/>
      <c r="L409" s="55" t="s">
        <v>75</v>
      </c>
      <c r="M409" s="55" t="s">
        <v>86</v>
      </c>
      <c r="N409" s="55" t="s">
        <v>76</v>
      </c>
      <c r="P409" s="55">
        <v>25</v>
      </c>
      <c r="AS409" s="55"/>
      <c r="AW409" s="55">
        <v>999</v>
      </c>
      <c r="BC409" s="55">
        <v>20230603</v>
      </c>
      <c r="BD409" s="52" t="str">
        <f t="shared" si="946"/>
        <v>11° 03' 27.66" E</v>
      </c>
      <c r="BE409" s="52" t="str">
        <f t="shared" si="947"/>
        <v>47° 26' 33.27" N</v>
      </c>
      <c r="BF409" s="58">
        <v>11.057684500000001</v>
      </c>
      <c r="BG409" s="58">
        <v>47.4425776</v>
      </c>
      <c r="BH409" s="59">
        <v>4</v>
      </c>
      <c r="BI409" s="60">
        <v>1879.19</v>
      </c>
      <c r="BJ409" s="59">
        <v>2.4079999999999999</v>
      </c>
      <c r="BK409" s="55"/>
      <c r="BL409" s="61"/>
      <c r="BM409" s="55"/>
      <c r="BN409" s="55" t="s">
        <v>487</v>
      </c>
      <c r="BO409" s="55" t="s">
        <v>457</v>
      </c>
      <c r="BP409" s="55"/>
      <c r="BQ409" s="55" t="s">
        <v>483</v>
      </c>
      <c r="BS409" s="62"/>
      <c r="BT409" s="62"/>
      <c r="BX409" s="55" t="s">
        <v>457</v>
      </c>
      <c r="CA409" s="55"/>
    </row>
    <row r="410" spans="1:79" ht="14.25" x14ac:dyDescent="0.45">
      <c r="A410" s="55" t="s">
        <v>236</v>
      </c>
      <c r="B410" s="63">
        <v>35322</v>
      </c>
      <c r="D410" s="4" t="s">
        <v>821</v>
      </c>
      <c r="E410" s="1">
        <v>1</v>
      </c>
      <c r="G410" s="55" t="s">
        <v>73</v>
      </c>
      <c r="I410" s="55" t="s">
        <v>984</v>
      </c>
      <c r="J410" s="1"/>
      <c r="L410" s="55" t="s">
        <v>75</v>
      </c>
      <c r="M410" s="55" t="s">
        <v>100</v>
      </c>
      <c r="N410" s="55" t="s">
        <v>76</v>
      </c>
      <c r="P410" s="55">
        <v>25</v>
      </c>
      <c r="AS410" s="55"/>
      <c r="AW410" s="55">
        <v>999</v>
      </c>
      <c r="BC410" s="55">
        <v>20230603</v>
      </c>
      <c r="BD410" s="52" t="str">
        <f t="shared" si="946"/>
        <v>11° 03' 27.65" E</v>
      </c>
      <c r="BE410" s="52" t="str">
        <f t="shared" si="947"/>
        <v>47° 26' 33.33" N</v>
      </c>
      <c r="BF410" s="58">
        <v>11.057680599999999</v>
      </c>
      <c r="BG410" s="58">
        <v>47.442594399999997</v>
      </c>
      <c r="BH410" s="59">
        <v>4.25</v>
      </c>
      <c r="BI410" s="60">
        <v>1878.71</v>
      </c>
      <c r="BJ410" s="59">
        <v>2.4220000000000002</v>
      </c>
      <c r="BK410" s="55"/>
      <c r="BL410" s="61"/>
      <c r="BM410" s="55"/>
      <c r="BN410" s="55" t="s">
        <v>488</v>
      </c>
      <c r="BO410" s="55" t="s">
        <v>457</v>
      </c>
      <c r="BP410" s="55"/>
      <c r="BQ410" s="55" t="s">
        <v>483</v>
      </c>
      <c r="BS410" s="62"/>
      <c r="BT410" s="62"/>
      <c r="BX410" s="55" t="s">
        <v>457</v>
      </c>
      <c r="CA410" s="55"/>
    </row>
    <row r="411" spans="1:79" ht="14.25" x14ac:dyDescent="0.45">
      <c r="A411" s="55" t="s">
        <v>236</v>
      </c>
      <c r="B411" s="63">
        <v>35323</v>
      </c>
      <c r="D411" s="4" t="s">
        <v>822</v>
      </c>
      <c r="E411" s="1">
        <v>1</v>
      </c>
      <c r="G411" s="55" t="s">
        <v>72</v>
      </c>
      <c r="I411" s="55" t="s">
        <v>984</v>
      </c>
      <c r="J411" s="1"/>
      <c r="L411" s="55" t="s">
        <v>64</v>
      </c>
      <c r="M411" s="55" t="s">
        <v>65</v>
      </c>
      <c r="N411" s="55" t="s">
        <v>63</v>
      </c>
      <c r="P411" s="55">
        <v>5</v>
      </c>
      <c r="AS411" s="55"/>
      <c r="AW411" s="55">
        <v>999</v>
      </c>
      <c r="BC411" s="55">
        <v>20230603</v>
      </c>
      <c r="BD411" s="52" t="str">
        <f t="shared" si="946"/>
        <v>11° 03' 27.79" E</v>
      </c>
      <c r="BE411" s="52" t="str">
        <f t="shared" si="947"/>
        <v>47° 26' 33.29" N</v>
      </c>
      <c r="BF411" s="58">
        <v>11.0577203</v>
      </c>
      <c r="BG411" s="58">
        <v>47.442581099999998</v>
      </c>
      <c r="BH411" s="59">
        <v>4.0179999999999998</v>
      </c>
      <c r="BI411" s="60">
        <v>1875.81</v>
      </c>
      <c r="BJ411" s="59">
        <v>2.637</v>
      </c>
      <c r="BK411" s="55"/>
      <c r="BL411" s="61"/>
      <c r="BM411" s="55"/>
      <c r="BN411" s="55" t="s">
        <v>489</v>
      </c>
      <c r="BO411" s="55" t="s">
        <v>457</v>
      </c>
      <c r="BP411" s="55"/>
      <c r="BQ411" s="55" t="s">
        <v>483</v>
      </c>
      <c r="BS411" s="62"/>
      <c r="BT411" s="62"/>
      <c r="BX411" s="55" t="s">
        <v>457</v>
      </c>
      <c r="CA411" s="55"/>
    </row>
    <row r="412" spans="1:79" ht="14.25" x14ac:dyDescent="0.45">
      <c r="A412" s="55" t="s">
        <v>236</v>
      </c>
      <c r="B412" s="63">
        <v>35324</v>
      </c>
      <c r="D412" s="4" t="s">
        <v>823</v>
      </c>
      <c r="E412" s="1">
        <v>1</v>
      </c>
      <c r="G412" s="55" t="s">
        <v>104</v>
      </c>
      <c r="I412" s="55" t="s">
        <v>984</v>
      </c>
      <c r="J412" s="1"/>
      <c r="L412" s="55" t="s">
        <v>70</v>
      </c>
      <c r="M412" s="55" t="s">
        <v>100</v>
      </c>
      <c r="N412" s="55" t="s">
        <v>63</v>
      </c>
      <c r="P412" s="55">
        <v>0</v>
      </c>
      <c r="AS412" s="55"/>
      <c r="AW412" s="55">
        <v>999</v>
      </c>
      <c r="BC412" s="55">
        <v>20230603</v>
      </c>
      <c r="BD412" s="52" t="str">
        <f t="shared" si="946"/>
        <v>11° 03' 27.61" E</v>
      </c>
      <c r="BE412" s="52" t="str">
        <f t="shared" si="947"/>
        <v>47° 26' 33.35" N</v>
      </c>
      <c r="BF412" s="58">
        <v>11.057669499999999</v>
      </c>
      <c r="BG412" s="58">
        <v>47.442598199999999</v>
      </c>
      <c r="BH412" s="59">
        <v>4.8140000000000001</v>
      </c>
      <c r="BI412" s="60">
        <v>1877.84</v>
      </c>
      <c r="BJ412" s="59">
        <v>8.7840000000000007</v>
      </c>
      <c r="BK412" s="55"/>
      <c r="BL412" s="61"/>
      <c r="BM412" s="55"/>
      <c r="BN412" s="55" t="s">
        <v>490</v>
      </c>
      <c r="BO412" s="55" t="s">
        <v>457</v>
      </c>
      <c r="BP412" s="55"/>
      <c r="BQ412" s="55" t="s">
        <v>483</v>
      </c>
      <c r="BS412" s="62"/>
      <c r="BT412" s="62"/>
      <c r="BX412" s="55" t="s">
        <v>457</v>
      </c>
      <c r="CA412" s="55"/>
    </row>
    <row r="413" spans="1:79" ht="14.25" x14ac:dyDescent="0.45">
      <c r="A413" s="55" t="s">
        <v>236</v>
      </c>
      <c r="B413" s="63">
        <v>35325</v>
      </c>
      <c r="D413" s="4" t="s">
        <v>824</v>
      </c>
      <c r="E413" s="1">
        <v>1</v>
      </c>
      <c r="G413" s="55" t="s">
        <v>73</v>
      </c>
      <c r="I413" s="55" t="s">
        <v>984</v>
      </c>
      <c r="J413" s="1"/>
      <c r="L413" s="55" t="s">
        <v>70</v>
      </c>
      <c r="M413" s="55" t="s">
        <v>194</v>
      </c>
      <c r="N413" s="55" t="s">
        <v>76</v>
      </c>
      <c r="P413" s="55">
        <v>30</v>
      </c>
      <c r="AS413" s="55"/>
      <c r="AW413" s="55">
        <v>999</v>
      </c>
      <c r="BC413" s="55">
        <v>20230603</v>
      </c>
      <c r="BD413" s="52" t="str">
        <f t="shared" si="946"/>
        <v>11° 04' 06.60" E</v>
      </c>
      <c r="BE413" s="52" t="str">
        <f t="shared" si="947"/>
        <v>47° 27' 06.12" N</v>
      </c>
      <c r="BF413" s="58">
        <v>11.0685023</v>
      </c>
      <c r="BG413" s="58">
        <v>47.451700500000001</v>
      </c>
      <c r="BH413" s="59">
        <v>6</v>
      </c>
      <c r="BI413" s="60">
        <v>1601.32</v>
      </c>
      <c r="BJ413" s="59">
        <v>5.9260000000000002</v>
      </c>
      <c r="BK413" s="55"/>
      <c r="BL413" s="61"/>
      <c r="BM413" s="55"/>
      <c r="BN413" s="55" t="s">
        <v>491</v>
      </c>
      <c r="BO413" s="55" t="s">
        <v>457</v>
      </c>
      <c r="BP413" s="55"/>
      <c r="BQ413" s="55" t="s">
        <v>483</v>
      </c>
      <c r="BS413" s="62"/>
      <c r="BT413" s="62"/>
      <c r="BX413" s="55" t="s">
        <v>457</v>
      </c>
      <c r="CA413" s="55"/>
    </row>
    <row r="414" spans="1:79" ht="14.25" x14ac:dyDescent="0.45">
      <c r="A414" s="55" t="s">
        <v>236</v>
      </c>
      <c r="B414" s="63">
        <v>35326</v>
      </c>
      <c r="D414" s="4" t="s">
        <v>825</v>
      </c>
      <c r="E414" s="1">
        <v>1</v>
      </c>
      <c r="G414" s="55" t="s">
        <v>492</v>
      </c>
      <c r="I414" s="55" t="s">
        <v>978</v>
      </c>
      <c r="J414" s="1"/>
      <c r="L414" s="55" t="s">
        <v>493</v>
      </c>
      <c r="M414" s="55" t="s">
        <v>86</v>
      </c>
      <c r="N414" s="55" t="s">
        <v>63</v>
      </c>
      <c r="P414" s="55">
        <v>4</v>
      </c>
      <c r="AS414" s="55"/>
      <c r="AW414" s="55">
        <v>999</v>
      </c>
      <c r="BC414" s="55">
        <v>20230605</v>
      </c>
      <c r="BD414" s="52" t="str">
        <f t="shared" si="946"/>
        <v>11° 03' 29.56" E</v>
      </c>
      <c r="BE414" s="52" t="str">
        <f t="shared" si="947"/>
        <v>47° 26' 25.56" N</v>
      </c>
      <c r="BF414" s="58">
        <v>11.058211500000001</v>
      </c>
      <c r="BG414" s="58">
        <v>47.440434000000003</v>
      </c>
      <c r="BH414" s="59">
        <v>7.3330000000000002</v>
      </c>
      <c r="BI414" s="60">
        <v>1781.78</v>
      </c>
      <c r="BJ414" s="59">
        <v>5.7859999999999996</v>
      </c>
      <c r="BK414" s="55"/>
      <c r="BL414" s="61"/>
      <c r="BM414" s="55"/>
      <c r="BN414" s="55" t="s">
        <v>495</v>
      </c>
      <c r="BO414" s="55" t="s">
        <v>457</v>
      </c>
      <c r="BP414" s="55"/>
      <c r="BQ414" s="55" t="s">
        <v>494</v>
      </c>
      <c r="BS414" s="62"/>
      <c r="BT414" s="62"/>
      <c r="BX414" s="55" t="s">
        <v>457</v>
      </c>
      <c r="CA414" s="55"/>
    </row>
    <row r="415" spans="1:79" ht="14.25" x14ac:dyDescent="0.45">
      <c r="A415" s="55" t="s">
        <v>236</v>
      </c>
      <c r="B415" s="63">
        <v>35327</v>
      </c>
      <c r="D415" s="4" t="s">
        <v>826</v>
      </c>
      <c r="E415" s="1">
        <v>1</v>
      </c>
      <c r="G415" s="55" t="s">
        <v>116</v>
      </c>
      <c r="I415" s="55" t="s">
        <v>978</v>
      </c>
      <c r="J415" s="1"/>
      <c r="L415" s="55" t="s">
        <v>75</v>
      </c>
      <c r="M415" s="55" t="s">
        <v>65</v>
      </c>
      <c r="N415" s="55" t="s">
        <v>63</v>
      </c>
      <c r="P415" s="55">
        <v>0</v>
      </c>
      <c r="AS415" s="55"/>
      <c r="AW415" s="55">
        <v>300</v>
      </c>
      <c r="BC415" s="55">
        <v>20230605</v>
      </c>
      <c r="BD415" s="52" t="str">
        <f t="shared" si="946"/>
        <v>11° 03' 23.06" E</v>
      </c>
      <c r="BE415" s="52" t="str">
        <f t="shared" si="947"/>
        <v>47° 26' 24.53" N</v>
      </c>
      <c r="BF415" s="58">
        <v>11.0564058</v>
      </c>
      <c r="BG415" s="58">
        <v>47.4401492</v>
      </c>
      <c r="BH415" s="59">
        <v>7.3330000000000002</v>
      </c>
      <c r="BI415" s="60">
        <v>1832.59</v>
      </c>
      <c r="BJ415" s="59">
        <v>7.1660000000000004</v>
      </c>
      <c r="BK415" s="55"/>
      <c r="BL415" s="61"/>
      <c r="BM415" s="55"/>
      <c r="BN415" s="55" t="s">
        <v>420</v>
      </c>
      <c r="BO415" s="55" t="s">
        <v>457</v>
      </c>
      <c r="BP415" s="55"/>
      <c r="BQ415" s="55" t="s">
        <v>494</v>
      </c>
      <c r="BS415" s="62"/>
      <c r="BT415" s="62"/>
      <c r="BX415" s="55" t="s">
        <v>457</v>
      </c>
      <c r="CA415" s="55"/>
    </row>
    <row r="416" spans="1:79" ht="14.25" x14ac:dyDescent="0.45">
      <c r="A416" s="55" t="s">
        <v>236</v>
      </c>
      <c r="B416" s="63">
        <v>35328</v>
      </c>
      <c r="D416" s="4" t="s">
        <v>827</v>
      </c>
      <c r="E416" s="1">
        <v>1</v>
      </c>
      <c r="G416" s="55" t="s">
        <v>116</v>
      </c>
      <c r="I416" s="55" t="s">
        <v>978</v>
      </c>
      <c r="J416" s="1"/>
      <c r="L416" s="55" t="s">
        <v>75</v>
      </c>
      <c r="M416" s="55" t="s">
        <v>86</v>
      </c>
      <c r="N416" s="55" t="s">
        <v>76</v>
      </c>
      <c r="P416" s="55">
        <v>20</v>
      </c>
      <c r="AS416" s="55"/>
      <c r="AW416" s="55">
        <v>999</v>
      </c>
      <c r="BC416" s="55">
        <v>20230605</v>
      </c>
      <c r="BD416" s="52" t="str">
        <f t="shared" si="946"/>
        <v>11° 03' 22.54" E</v>
      </c>
      <c r="BE416" s="52" t="str">
        <f t="shared" si="947"/>
        <v>47° 26' 25.11" N</v>
      </c>
      <c r="BF416" s="58">
        <v>11.0562612</v>
      </c>
      <c r="BG416" s="58">
        <v>47.440309999999997</v>
      </c>
      <c r="BH416" s="59">
        <v>8.6660000000000004</v>
      </c>
      <c r="BI416" s="60">
        <v>1836.45</v>
      </c>
      <c r="BJ416" s="59">
        <v>3.9409999999999998</v>
      </c>
      <c r="BK416" s="55"/>
      <c r="BL416" s="61"/>
      <c r="BM416" s="55"/>
      <c r="BN416" s="55" t="s">
        <v>378</v>
      </c>
      <c r="BO416" s="55" t="s">
        <v>457</v>
      </c>
      <c r="BP416" s="55"/>
      <c r="BQ416" s="55" t="s">
        <v>494</v>
      </c>
      <c r="BS416" s="62"/>
      <c r="BT416" s="62"/>
      <c r="BX416" s="55" t="s">
        <v>457</v>
      </c>
      <c r="CA416" s="55"/>
    </row>
    <row r="417" spans="1:79" ht="14.25" x14ac:dyDescent="0.45">
      <c r="A417" s="55" t="s">
        <v>236</v>
      </c>
      <c r="B417" s="63">
        <v>35329</v>
      </c>
      <c r="D417" s="4" t="s">
        <v>828</v>
      </c>
      <c r="E417" s="1">
        <v>1</v>
      </c>
      <c r="G417" s="55" t="s">
        <v>116</v>
      </c>
      <c r="I417" s="55" t="s">
        <v>978</v>
      </c>
      <c r="J417" s="1"/>
      <c r="L417" s="55" t="s">
        <v>75</v>
      </c>
      <c r="M417" s="55" t="s">
        <v>86</v>
      </c>
      <c r="N417" s="55" t="s">
        <v>76</v>
      </c>
      <c r="P417" s="55">
        <v>30</v>
      </c>
      <c r="AS417" s="55"/>
      <c r="AW417" s="55">
        <v>200</v>
      </c>
      <c r="BC417" s="55">
        <v>20230605</v>
      </c>
      <c r="BD417" s="52" t="str">
        <f t="shared" si="946"/>
        <v>11° 03' 19.60" E</v>
      </c>
      <c r="BE417" s="52" t="str">
        <f t="shared" si="947"/>
        <v>47° 26' 24.43" N</v>
      </c>
      <c r="BF417" s="58">
        <v>11.055446699999999</v>
      </c>
      <c r="BG417" s="58">
        <v>47.44012</v>
      </c>
      <c r="BH417" s="59">
        <v>4.5759999999999996</v>
      </c>
      <c r="BI417" s="60">
        <v>1897.69</v>
      </c>
      <c r="BJ417" s="59">
        <v>5.7119999999999997</v>
      </c>
      <c r="BK417" s="55"/>
      <c r="BL417" s="61"/>
      <c r="BM417" s="55"/>
      <c r="BN417" s="55" t="s">
        <v>497</v>
      </c>
      <c r="BO417" s="55" t="s">
        <v>457</v>
      </c>
      <c r="BP417" s="55"/>
      <c r="BQ417" s="55" t="s">
        <v>496</v>
      </c>
      <c r="BS417" s="62"/>
      <c r="BT417" s="62"/>
      <c r="BX417" s="55" t="s">
        <v>457</v>
      </c>
      <c r="CA417" s="55"/>
    </row>
    <row r="418" spans="1:79" ht="14.25" x14ac:dyDescent="0.45">
      <c r="A418" s="55" t="s">
        <v>236</v>
      </c>
      <c r="B418" s="63">
        <v>35330</v>
      </c>
      <c r="D418" s="4" t="s">
        <v>829</v>
      </c>
      <c r="E418" s="1">
        <v>1</v>
      </c>
      <c r="G418" s="55" t="s">
        <v>132</v>
      </c>
      <c r="I418" s="55" t="s">
        <v>984</v>
      </c>
      <c r="J418" s="1"/>
      <c r="L418" s="55" t="s">
        <v>75</v>
      </c>
      <c r="M418" s="55" t="s">
        <v>100</v>
      </c>
      <c r="N418" s="55" t="s">
        <v>76</v>
      </c>
      <c r="P418" s="55">
        <v>10</v>
      </c>
      <c r="AS418" s="55"/>
      <c r="AW418" s="55">
        <v>999</v>
      </c>
      <c r="BC418" s="55">
        <v>20230601</v>
      </c>
      <c r="BD418" s="52" t="str">
        <f t="shared" si="946"/>
        <v>11° 03' 36.69" E</v>
      </c>
      <c r="BE418" s="52" t="str">
        <f t="shared" si="947"/>
        <v>47° 26' 44.82" N</v>
      </c>
      <c r="BF418" s="58">
        <v>11.060193999999999</v>
      </c>
      <c r="BG418" s="58">
        <v>47.445783800000001</v>
      </c>
      <c r="BH418" s="59">
        <v>0</v>
      </c>
      <c r="BI418" s="60">
        <v>0</v>
      </c>
      <c r="BJ418" s="59">
        <v>0</v>
      </c>
      <c r="BK418" s="55"/>
      <c r="BL418" s="61"/>
      <c r="BM418" s="55"/>
      <c r="BN418" s="55" t="s">
        <v>498</v>
      </c>
      <c r="BO418" s="55" t="s">
        <v>241</v>
      </c>
      <c r="BP418" s="55"/>
      <c r="BQ418" s="55" t="s">
        <v>262</v>
      </c>
      <c r="BS418" s="62"/>
      <c r="BT418" s="62"/>
      <c r="BX418" s="55" t="s">
        <v>241</v>
      </c>
      <c r="CA418" s="55"/>
    </row>
    <row r="419" spans="1:79" ht="14.25" x14ac:dyDescent="0.45">
      <c r="A419" s="55" t="s">
        <v>236</v>
      </c>
      <c r="B419" s="63">
        <v>35331</v>
      </c>
      <c r="D419" s="4" t="s">
        <v>830</v>
      </c>
      <c r="E419" s="1">
        <v>1</v>
      </c>
      <c r="G419" s="55" t="s">
        <v>77</v>
      </c>
      <c r="I419" s="55" t="s">
        <v>984</v>
      </c>
      <c r="J419" s="1"/>
      <c r="L419" s="55" t="s">
        <v>75</v>
      </c>
      <c r="M419" s="55" t="s">
        <v>100</v>
      </c>
      <c r="N419" s="55" t="s">
        <v>76</v>
      </c>
      <c r="P419" s="55">
        <v>10</v>
      </c>
      <c r="AS419" s="55"/>
      <c r="AW419" s="55">
        <v>999</v>
      </c>
      <c r="BC419" s="55">
        <v>20230601</v>
      </c>
      <c r="BD419" s="52" t="str">
        <f t="shared" si="946"/>
        <v>11° 03' 36.55" E</v>
      </c>
      <c r="BE419" s="52" t="str">
        <f t="shared" si="947"/>
        <v>47° 26' 44.94" N</v>
      </c>
      <c r="BF419" s="58">
        <v>11.060155399999999</v>
      </c>
      <c r="BG419" s="58">
        <v>47.445818500000001</v>
      </c>
      <c r="BH419" s="59">
        <v>8.1</v>
      </c>
      <c r="BI419" s="60">
        <v>1757.91</v>
      </c>
      <c r="BJ419" s="59">
        <v>100</v>
      </c>
      <c r="BK419" s="55"/>
      <c r="BL419" s="61"/>
      <c r="BM419" s="55"/>
      <c r="BN419" s="55" t="s">
        <v>499</v>
      </c>
      <c r="BO419" s="55" t="s">
        <v>241</v>
      </c>
      <c r="BP419" s="55"/>
      <c r="BQ419" s="55" t="s">
        <v>262</v>
      </c>
      <c r="BS419" s="62"/>
      <c r="BT419" s="62"/>
      <c r="BX419" s="55" t="s">
        <v>241</v>
      </c>
      <c r="CA419" s="55"/>
    </row>
    <row r="420" spans="1:79" ht="14.25" x14ac:dyDescent="0.45">
      <c r="A420" s="55" t="s">
        <v>236</v>
      </c>
      <c r="B420" s="63">
        <v>35332</v>
      </c>
      <c r="D420" s="4" t="s">
        <v>831</v>
      </c>
      <c r="E420" s="1">
        <v>1</v>
      </c>
      <c r="G420" s="55" t="s">
        <v>73</v>
      </c>
      <c r="I420" s="55" t="s">
        <v>984</v>
      </c>
      <c r="J420" s="1"/>
      <c r="L420" s="55" t="s">
        <v>75</v>
      </c>
      <c r="M420" s="55" t="s">
        <v>100</v>
      </c>
      <c r="N420" s="55" t="s">
        <v>76</v>
      </c>
      <c r="P420" s="55">
        <v>10</v>
      </c>
      <c r="AS420" s="55"/>
      <c r="AW420" s="55">
        <v>999</v>
      </c>
      <c r="BC420" s="55">
        <v>20230601</v>
      </c>
      <c r="BD420" s="52" t="str">
        <f t="shared" ref="BD420:BD483" si="948">CONCATENATE(TEXT(ROUNDDOWN(ABS(BF420),0),"0"),"° ",TEXT(ROUNDDOWN(ABS((BF420-ROUNDDOWN(BF420,0))*60),0),"00"),"' ",TEXT(TRUNC((ABS((BF420-ROUNDDOWN(BF420,0))*60)-ROUNDDOWN(ABS((BF420-ROUNDDOWN(BF420,0))*60),0))*60,2),"00.00"),"""",IF(BF420&lt;0," W"," E"))</f>
        <v>11° 03' 36.43" E</v>
      </c>
      <c r="BE420" s="52" t="str">
        <f t="shared" ref="BE420:BE483" si="949">CONCATENATE(TEXT(ROUNDDOWN(ABS(BG420),0),"00"),"° ",TEXT(ROUNDDOWN(ABS((BG420-ROUNDDOWN(BG420,0))*60),0),"00"),"' ",TEXT(TRUNC((ABS((BG420-ROUNDDOWN(BG420,0))*60)-ROUNDDOWN(ABS((BG420-ROUNDDOWN(BG420,0))*60),0))*60,2),"00.00"),"""",IF(BG420&lt;0," S"," N"))</f>
        <v>47° 26' 44.88" N</v>
      </c>
      <c r="BF420" s="58">
        <v>11.0601205</v>
      </c>
      <c r="BG420" s="58">
        <v>47.4458026</v>
      </c>
      <c r="BH420" s="59">
        <v>2</v>
      </c>
      <c r="BI420" s="60">
        <v>1759.16</v>
      </c>
      <c r="BJ420" s="59">
        <v>100</v>
      </c>
      <c r="BK420" s="55"/>
      <c r="BL420" s="61"/>
      <c r="BM420" s="55"/>
      <c r="BN420" s="55" t="s">
        <v>500</v>
      </c>
      <c r="BO420" s="55" t="s">
        <v>241</v>
      </c>
      <c r="BP420" s="55"/>
      <c r="BQ420" s="55" t="s">
        <v>262</v>
      </c>
      <c r="BS420" s="62"/>
      <c r="BT420" s="62"/>
      <c r="BX420" s="55" t="s">
        <v>241</v>
      </c>
      <c r="CA420" s="55"/>
    </row>
    <row r="421" spans="1:79" ht="14.25" x14ac:dyDescent="0.45">
      <c r="A421" s="55" t="s">
        <v>236</v>
      </c>
      <c r="B421" s="63">
        <v>35333</v>
      </c>
      <c r="D421" s="4" t="s">
        <v>832</v>
      </c>
      <c r="E421" s="1">
        <v>1</v>
      </c>
      <c r="G421" s="55" t="s">
        <v>77</v>
      </c>
      <c r="I421" s="55" t="s">
        <v>984</v>
      </c>
      <c r="J421" s="1"/>
      <c r="L421" s="55" t="s">
        <v>75</v>
      </c>
      <c r="M421" s="55" t="s">
        <v>100</v>
      </c>
      <c r="N421" s="55" t="s">
        <v>76</v>
      </c>
      <c r="P421" s="55">
        <v>10</v>
      </c>
      <c r="AS421" s="55"/>
      <c r="AW421" s="55">
        <v>999</v>
      </c>
      <c r="BC421" s="55">
        <v>20230601</v>
      </c>
      <c r="BD421" s="52" t="str">
        <f t="shared" si="948"/>
        <v>11° 03' 36.38" E</v>
      </c>
      <c r="BE421" s="52" t="str">
        <f t="shared" si="949"/>
        <v>47° 26' 44.92" N</v>
      </c>
      <c r="BF421" s="58">
        <v>11.060106299999999</v>
      </c>
      <c r="BG421" s="58">
        <v>47.445813100000002</v>
      </c>
      <c r="BH421" s="59">
        <v>2.5</v>
      </c>
      <c r="BI421" s="60">
        <v>1752.16</v>
      </c>
      <c r="BJ421" s="59">
        <v>100</v>
      </c>
      <c r="BK421" s="55"/>
      <c r="BL421" s="61"/>
      <c r="BM421" s="55"/>
      <c r="BN421" s="55" t="s">
        <v>501</v>
      </c>
      <c r="BO421" s="55" t="s">
        <v>241</v>
      </c>
      <c r="BP421" s="55"/>
      <c r="BQ421" s="55" t="s">
        <v>262</v>
      </c>
      <c r="BS421" s="62"/>
      <c r="BT421" s="62"/>
      <c r="BX421" s="55" t="s">
        <v>241</v>
      </c>
      <c r="CA421" s="55"/>
    </row>
    <row r="422" spans="1:79" ht="14.25" x14ac:dyDescent="0.45">
      <c r="A422" s="55" t="s">
        <v>236</v>
      </c>
      <c r="B422" s="63">
        <v>35334</v>
      </c>
      <c r="D422" s="4" t="s">
        <v>833</v>
      </c>
      <c r="E422" s="1">
        <v>1</v>
      </c>
      <c r="G422" s="55" t="s">
        <v>132</v>
      </c>
      <c r="I422" s="55" t="s">
        <v>984</v>
      </c>
      <c r="J422" s="1"/>
      <c r="L422" s="55" t="s">
        <v>75</v>
      </c>
      <c r="M422" s="55" t="s">
        <v>100</v>
      </c>
      <c r="N422" s="55" t="s">
        <v>76</v>
      </c>
      <c r="P422" s="55">
        <v>10</v>
      </c>
      <c r="AS422" s="55"/>
      <c r="AW422" s="55">
        <v>999</v>
      </c>
      <c r="BC422" s="55">
        <v>20230601</v>
      </c>
      <c r="BD422" s="52" t="str">
        <f t="shared" si="948"/>
        <v>11° 03' 36.53" E</v>
      </c>
      <c r="BE422" s="52" t="str">
        <f t="shared" si="949"/>
        <v>47° 26' 45.00" N</v>
      </c>
      <c r="BF422" s="58">
        <v>11.060149600000001</v>
      </c>
      <c r="BG422" s="58">
        <v>47.445833399999998</v>
      </c>
      <c r="BH422" s="59">
        <v>2.78</v>
      </c>
      <c r="BI422" s="60">
        <v>1637.96</v>
      </c>
      <c r="BJ422" s="59">
        <v>15.724</v>
      </c>
      <c r="BK422" s="55"/>
      <c r="BL422" s="61"/>
      <c r="BM422" s="55"/>
      <c r="BN422" s="55" t="s">
        <v>339</v>
      </c>
      <c r="BO422" s="55" t="s">
        <v>241</v>
      </c>
      <c r="BP422" s="55"/>
      <c r="BQ422" s="55" t="s">
        <v>262</v>
      </c>
      <c r="BS422" s="62"/>
      <c r="BT422" s="62"/>
      <c r="BX422" s="55" t="s">
        <v>241</v>
      </c>
      <c r="CA422" s="55"/>
    </row>
    <row r="423" spans="1:79" ht="14.25" x14ac:dyDescent="0.45">
      <c r="A423" s="55" t="s">
        <v>236</v>
      </c>
      <c r="B423" s="63">
        <v>35335</v>
      </c>
      <c r="D423" s="4" t="s">
        <v>834</v>
      </c>
      <c r="E423" s="1">
        <v>1</v>
      </c>
      <c r="G423" s="55" t="s">
        <v>77</v>
      </c>
      <c r="I423" s="55" t="s">
        <v>984</v>
      </c>
      <c r="J423" s="1"/>
      <c r="L423" s="55" t="s">
        <v>64</v>
      </c>
      <c r="M423" s="62" t="s">
        <v>65</v>
      </c>
      <c r="N423" s="55" t="s">
        <v>63</v>
      </c>
      <c r="P423" s="55">
        <v>5</v>
      </c>
      <c r="AS423" s="55"/>
      <c r="AW423" s="55">
        <v>999</v>
      </c>
      <c r="BC423" s="55">
        <v>20230601</v>
      </c>
      <c r="BD423" s="52" t="str">
        <f t="shared" si="948"/>
        <v>11° 03' 35.99" E</v>
      </c>
      <c r="BE423" s="52" t="str">
        <f t="shared" si="949"/>
        <v>47° 26' 42.03" N</v>
      </c>
      <c r="BF423" s="58">
        <v>11.059999400000001</v>
      </c>
      <c r="BG423" s="58">
        <v>47.445010500000002</v>
      </c>
      <c r="BH423" s="59">
        <v>3.5</v>
      </c>
      <c r="BI423" s="60">
        <v>1769.03</v>
      </c>
      <c r="BJ423" s="59">
        <v>100</v>
      </c>
      <c r="BK423" s="55"/>
      <c r="BL423" s="61"/>
      <c r="BM423" s="55"/>
      <c r="BN423" s="55" t="s">
        <v>502</v>
      </c>
      <c r="BO423" s="55" t="s">
        <v>241</v>
      </c>
      <c r="BP423" s="55"/>
      <c r="BQ423" s="55" t="s">
        <v>262</v>
      </c>
      <c r="BS423" s="62"/>
      <c r="BT423" s="62"/>
      <c r="BX423" s="55" t="s">
        <v>241</v>
      </c>
      <c r="CA423" s="55"/>
    </row>
    <row r="424" spans="1:79" ht="14.25" x14ac:dyDescent="0.45">
      <c r="A424" s="55" t="s">
        <v>236</v>
      </c>
      <c r="B424" s="63">
        <v>35336</v>
      </c>
      <c r="D424" s="4" t="s">
        <v>835</v>
      </c>
      <c r="E424" s="1">
        <v>1</v>
      </c>
      <c r="G424" s="55" t="s">
        <v>77</v>
      </c>
      <c r="I424" s="55" t="s">
        <v>984</v>
      </c>
      <c r="J424" s="1"/>
      <c r="L424" s="55" t="s">
        <v>64</v>
      </c>
      <c r="M424" s="62" t="s">
        <v>65</v>
      </c>
      <c r="N424" s="55" t="s">
        <v>63</v>
      </c>
      <c r="P424" s="55">
        <v>5</v>
      </c>
      <c r="AS424" s="55"/>
      <c r="AW424" s="55">
        <v>999</v>
      </c>
      <c r="BC424" s="55">
        <v>20230601</v>
      </c>
      <c r="BD424" s="52" t="str">
        <f t="shared" si="948"/>
        <v>11° 03' 35.91" E</v>
      </c>
      <c r="BE424" s="52" t="str">
        <f t="shared" si="949"/>
        <v>47° 26' 42.12" N</v>
      </c>
      <c r="BF424" s="58">
        <v>11.059976900000001</v>
      </c>
      <c r="BG424" s="58">
        <v>47.445033799999997</v>
      </c>
      <c r="BH424" s="59">
        <v>4.8</v>
      </c>
      <c r="BI424" s="60">
        <v>1763.16</v>
      </c>
      <c r="BJ424" s="59">
        <v>100</v>
      </c>
      <c r="BK424" s="55"/>
      <c r="BL424" s="61"/>
      <c r="BM424" s="55"/>
      <c r="BN424" s="55" t="s">
        <v>269</v>
      </c>
      <c r="BO424" s="55" t="s">
        <v>241</v>
      </c>
      <c r="BP424" s="55"/>
      <c r="BQ424" s="55" t="s">
        <v>262</v>
      </c>
      <c r="BS424" s="62"/>
      <c r="BT424" s="62"/>
      <c r="BX424" s="55" t="s">
        <v>241</v>
      </c>
      <c r="CA424" s="55"/>
    </row>
    <row r="425" spans="1:79" ht="14.25" x14ac:dyDescent="0.45">
      <c r="A425" s="55" t="s">
        <v>236</v>
      </c>
      <c r="B425" s="63">
        <v>35337</v>
      </c>
      <c r="D425" s="4" t="s">
        <v>836</v>
      </c>
      <c r="E425" s="1">
        <v>1</v>
      </c>
      <c r="G425" s="55" t="s">
        <v>77</v>
      </c>
      <c r="I425" s="55" t="s">
        <v>984</v>
      </c>
      <c r="J425" s="1"/>
      <c r="L425" s="55" t="s">
        <v>64</v>
      </c>
      <c r="M425" s="62" t="s">
        <v>65</v>
      </c>
      <c r="N425" s="55" t="s">
        <v>63</v>
      </c>
      <c r="P425" s="55">
        <v>5</v>
      </c>
      <c r="AS425" s="55"/>
      <c r="AW425" s="55">
        <v>999</v>
      </c>
      <c r="BC425" s="55">
        <v>20230601</v>
      </c>
      <c r="BD425" s="52" t="str">
        <f t="shared" si="948"/>
        <v>11° 03' 35.82" E</v>
      </c>
      <c r="BE425" s="52" t="str">
        <f t="shared" si="949"/>
        <v>47° 26' 42.33" N</v>
      </c>
      <c r="BF425" s="58">
        <v>11.0599527</v>
      </c>
      <c r="BG425" s="58">
        <v>47.445092899999999</v>
      </c>
      <c r="BH425" s="59">
        <v>4</v>
      </c>
      <c r="BI425" s="60">
        <v>1766.16</v>
      </c>
      <c r="BJ425" s="59">
        <v>100</v>
      </c>
      <c r="BK425" s="55"/>
      <c r="BL425" s="61"/>
      <c r="BM425" s="55"/>
      <c r="BN425" s="55" t="s">
        <v>503</v>
      </c>
      <c r="BO425" s="55" t="s">
        <v>241</v>
      </c>
      <c r="BP425" s="55"/>
      <c r="BQ425" s="55" t="s">
        <v>262</v>
      </c>
      <c r="BS425" s="62"/>
      <c r="BT425" s="62"/>
      <c r="BX425" s="55" t="s">
        <v>241</v>
      </c>
      <c r="CA425" s="55"/>
    </row>
    <row r="426" spans="1:79" ht="14.25" x14ac:dyDescent="0.45">
      <c r="A426" s="55" t="s">
        <v>236</v>
      </c>
      <c r="B426" s="63">
        <v>35338</v>
      </c>
      <c r="D426" s="4" t="s">
        <v>837</v>
      </c>
      <c r="E426" s="1">
        <v>1</v>
      </c>
      <c r="G426" s="55" t="s">
        <v>77</v>
      </c>
      <c r="I426" s="55" t="s">
        <v>984</v>
      </c>
      <c r="J426" s="1"/>
      <c r="L426" s="55" t="s">
        <v>64</v>
      </c>
      <c r="M426" s="62" t="s">
        <v>65</v>
      </c>
      <c r="N426" s="55" t="s">
        <v>63</v>
      </c>
      <c r="P426" s="55">
        <v>2</v>
      </c>
      <c r="AS426" s="55"/>
      <c r="AW426" s="55">
        <v>999</v>
      </c>
      <c r="BC426" s="55">
        <v>20230601</v>
      </c>
      <c r="BD426" s="52" t="str">
        <f t="shared" si="948"/>
        <v>11° 03' 36.03" E</v>
      </c>
      <c r="BE426" s="52" t="str">
        <f t="shared" si="949"/>
        <v>47° 26' 42.06" N</v>
      </c>
      <c r="BF426" s="58">
        <v>11.060008399999999</v>
      </c>
      <c r="BG426" s="58">
        <v>47.445017999999997</v>
      </c>
      <c r="BH426" s="59">
        <v>5.9160000000000004</v>
      </c>
      <c r="BI426" s="60">
        <v>1767.16</v>
      </c>
      <c r="BJ426" s="59">
        <v>100</v>
      </c>
      <c r="BK426" s="55"/>
      <c r="BL426" s="61"/>
      <c r="BM426" s="55"/>
      <c r="BN426" s="55" t="s">
        <v>504</v>
      </c>
      <c r="BO426" s="55" t="s">
        <v>241</v>
      </c>
      <c r="BP426" s="55"/>
      <c r="BQ426" s="55" t="s">
        <v>262</v>
      </c>
      <c r="BS426" s="62"/>
      <c r="BT426" s="62"/>
      <c r="BX426" s="55" t="s">
        <v>241</v>
      </c>
      <c r="CA426" s="55"/>
    </row>
    <row r="427" spans="1:79" ht="14.25" x14ac:dyDescent="0.45">
      <c r="A427" s="55" t="s">
        <v>236</v>
      </c>
      <c r="B427" s="63">
        <v>35339</v>
      </c>
      <c r="D427" s="4" t="s">
        <v>838</v>
      </c>
      <c r="E427" s="1">
        <v>1</v>
      </c>
      <c r="G427" s="55" t="s">
        <v>132</v>
      </c>
      <c r="I427" s="55" t="s">
        <v>984</v>
      </c>
      <c r="J427" s="1"/>
      <c r="L427" s="55" t="s">
        <v>64</v>
      </c>
      <c r="M427" s="62" t="s">
        <v>65</v>
      </c>
      <c r="N427" s="55" t="s">
        <v>63</v>
      </c>
      <c r="P427" s="55">
        <v>2</v>
      </c>
      <c r="AS427" s="55"/>
      <c r="AW427" s="55">
        <v>999</v>
      </c>
      <c r="BC427" s="55">
        <v>20230601</v>
      </c>
      <c r="BD427" s="52" t="str">
        <f t="shared" si="948"/>
        <v>11° 03' 35.89" E</v>
      </c>
      <c r="BE427" s="52" t="str">
        <f t="shared" si="949"/>
        <v>47° 26' 42.12" N</v>
      </c>
      <c r="BF427" s="58">
        <v>11.059971600000001</v>
      </c>
      <c r="BG427" s="58">
        <v>47.445034999999997</v>
      </c>
      <c r="BH427" s="59">
        <v>7</v>
      </c>
      <c r="BI427" s="60">
        <v>1768.26</v>
      </c>
      <c r="BJ427" s="59">
        <v>100</v>
      </c>
      <c r="BK427" s="55"/>
      <c r="BL427" s="61"/>
      <c r="BM427" s="55"/>
      <c r="BN427" s="55" t="s">
        <v>340</v>
      </c>
      <c r="BO427" s="55" t="s">
        <v>241</v>
      </c>
      <c r="BP427" s="55"/>
      <c r="BQ427" s="55" t="s">
        <v>262</v>
      </c>
      <c r="BS427" s="62"/>
      <c r="BT427" s="62"/>
      <c r="BX427" s="55" t="s">
        <v>241</v>
      </c>
      <c r="CA427" s="55"/>
    </row>
    <row r="428" spans="1:79" ht="14.25" x14ac:dyDescent="0.45">
      <c r="A428" s="55" t="s">
        <v>236</v>
      </c>
      <c r="B428" s="63">
        <v>35340</v>
      </c>
      <c r="D428" s="4" t="s">
        <v>839</v>
      </c>
      <c r="E428" s="1">
        <v>1</v>
      </c>
      <c r="G428" s="55" t="s">
        <v>132</v>
      </c>
      <c r="I428" s="55" t="s">
        <v>984</v>
      </c>
      <c r="J428" s="1"/>
      <c r="L428" s="55" t="s">
        <v>75</v>
      </c>
      <c r="M428" s="62" t="s">
        <v>266</v>
      </c>
      <c r="N428" s="55" t="s">
        <v>76</v>
      </c>
      <c r="P428" s="55">
        <v>20</v>
      </c>
      <c r="AS428" s="55"/>
      <c r="AW428" s="55">
        <v>999</v>
      </c>
      <c r="BC428" s="55">
        <v>20230601</v>
      </c>
      <c r="BD428" s="52" t="str">
        <f t="shared" si="948"/>
        <v>11° 03' 36.07" E</v>
      </c>
      <c r="BE428" s="52" t="str">
        <f t="shared" si="949"/>
        <v>47° 26' 42.31" N</v>
      </c>
      <c r="BF428" s="58">
        <v>11.0600214</v>
      </c>
      <c r="BG428" s="58">
        <v>47.445087800000003</v>
      </c>
      <c r="BH428" s="59">
        <v>10.083</v>
      </c>
      <c r="BI428" s="60">
        <v>1635.66</v>
      </c>
      <c r="BJ428" s="59">
        <v>11.166</v>
      </c>
      <c r="BK428" s="55"/>
      <c r="BL428" s="61"/>
      <c r="BM428" s="55"/>
      <c r="BN428" s="55" t="s">
        <v>272</v>
      </c>
      <c r="BO428" s="55" t="s">
        <v>241</v>
      </c>
      <c r="BP428" s="55"/>
      <c r="BQ428" s="55" t="s">
        <v>262</v>
      </c>
      <c r="BS428" s="62"/>
      <c r="BT428" s="62"/>
      <c r="BX428" s="55" t="s">
        <v>241</v>
      </c>
      <c r="CA428" s="55"/>
    </row>
    <row r="429" spans="1:79" ht="14.25" x14ac:dyDescent="0.45">
      <c r="A429" s="55" t="s">
        <v>236</v>
      </c>
      <c r="B429" s="63">
        <v>35341</v>
      </c>
      <c r="D429" s="4" t="s">
        <v>840</v>
      </c>
      <c r="E429" s="1">
        <v>1</v>
      </c>
      <c r="G429" s="55" t="s">
        <v>132</v>
      </c>
      <c r="I429" s="55" t="s">
        <v>984</v>
      </c>
      <c r="J429" s="1"/>
      <c r="L429" s="55" t="s">
        <v>75</v>
      </c>
      <c r="M429" s="62" t="s">
        <v>266</v>
      </c>
      <c r="N429" s="55" t="s">
        <v>76</v>
      </c>
      <c r="P429" s="55">
        <v>20</v>
      </c>
      <c r="AS429" s="55"/>
      <c r="AW429" s="55">
        <v>999</v>
      </c>
      <c r="BC429" s="55">
        <v>20230601</v>
      </c>
      <c r="BD429" s="52" t="str">
        <f t="shared" si="948"/>
        <v>11° 03' 36.08" E</v>
      </c>
      <c r="BE429" s="52" t="str">
        <f t="shared" si="949"/>
        <v>47° 26' 42.05" N</v>
      </c>
      <c r="BF429" s="58">
        <v>11.0600237</v>
      </c>
      <c r="BG429" s="58">
        <v>47.445016099999997</v>
      </c>
      <c r="BH429" s="59">
        <v>5.5</v>
      </c>
      <c r="BI429" s="60">
        <v>1772.16</v>
      </c>
      <c r="BJ429" s="59">
        <v>100</v>
      </c>
      <c r="BK429" s="55"/>
      <c r="BL429" s="61"/>
      <c r="BM429" s="55"/>
      <c r="BN429" s="55" t="s">
        <v>341</v>
      </c>
      <c r="BO429" s="55" t="s">
        <v>241</v>
      </c>
      <c r="BP429" s="55"/>
      <c r="BQ429" s="55" t="s">
        <v>262</v>
      </c>
      <c r="BS429" s="62"/>
      <c r="BT429" s="62"/>
      <c r="BX429" s="55" t="s">
        <v>241</v>
      </c>
      <c r="CA429" s="55"/>
    </row>
    <row r="430" spans="1:79" ht="14.25" x14ac:dyDescent="0.45">
      <c r="A430" s="55" t="s">
        <v>236</v>
      </c>
      <c r="B430" s="63">
        <v>35342</v>
      </c>
      <c r="D430" s="4" t="s">
        <v>841</v>
      </c>
      <c r="E430" s="1">
        <v>1</v>
      </c>
      <c r="G430" s="55" t="s">
        <v>132</v>
      </c>
      <c r="I430" s="55" t="s">
        <v>984</v>
      </c>
      <c r="J430" s="1"/>
      <c r="L430" s="55" t="s">
        <v>64</v>
      </c>
      <c r="M430" s="62" t="s">
        <v>65</v>
      </c>
      <c r="N430" s="55" t="s">
        <v>63</v>
      </c>
      <c r="P430" s="55">
        <v>2</v>
      </c>
      <c r="AS430" s="55"/>
      <c r="AW430" s="55">
        <v>999</v>
      </c>
      <c r="BC430" s="55">
        <v>20230601</v>
      </c>
      <c r="BD430" s="52" t="str">
        <f t="shared" si="948"/>
        <v>11° 03' 35.55" E</v>
      </c>
      <c r="BE430" s="52" t="str">
        <f t="shared" si="949"/>
        <v>47° 26' 42.29" N</v>
      </c>
      <c r="BF430" s="58">
        <v>11.059876600000001</v>
      </c>
      <c r="BG430" s="58">
        <v>47.445081399999999</v>
      </c>
      <c r="BH430" s="59">
        <v>2.1</v>
      </c>
      <c r="BI430" s="60">
        <v>1635.66</v>
      </c>
      <c r="BJ430" s="59">
        <v>6.7290000000000001</v>
      </c>
      <c r="BK430" s="55"/>
      <c r="BL430" s="61"/>
      <c r="BM430" s="55"/>
      <c r="BN430" s="55" t="s">
        <v>342</v>
      </c>
      <c r="BO430" s="55" t="s">
        <v>241</v>
      </c>
      <c r="BP430" s="55"/>
      <c r="BQ430" s="55" t="s">
        <v>262</v>
      </c>
      <c r="BS430" s="62"/>
      <c r="BT430" s="62"/>
      <c r="BX430" s="55" t="s">
        <v>241</v>
      </c>
      <c r="CA430" s="55"/>
    </row>
    <row r="431" spans="1:79" ht="14.25" x14ac:dyDescent="0.45">
      <c r="A431" s="55" t="s">
        <v>236</v>
      </c>
      <c r="B431" s="63">
        <v>35343</v>
      </c>
      <c r="D431" s="4" t="s">
        <v>842</v>
      </c>
      <c r="E431" s="1">
        <v>1</v>
      </c>
      <c r="G431" s="55" t="s">
        <v>132</v>
      </c>
      <c r="I431" s="55" t="s">
        <v>984</v>
      </c>
      <c r="J431" s="1"/>
      <c r="L431" s="55" t="s">
        <v>64</v>
      </c>
      <c r="M431" s="62" t="s">
        <v>65</v>
      </c>
      <c r="N431" s="55" t="s">
        <v>63</v>
      </c>
      <c r="P431" s="55">
        <v>0</v>
      </c>
      <c r="AS431" s="55"/>
      <c r="AW431" s="55">
        <v>999</v>
      </c>
      <c r="BC431" s="55">
        <v>20230601</v>
      </c>
      <c r="BD431" s="52" t="str">
        <f t="shared" si="948"/>
        <v>11° 03' 35.76" E</v>
      </c>
      <c r="BE431" s="52" t="str">
        <f t="shared" si="949"/>
        <v>47° 26' 42.29" N</v>
      </c>
      <c r="BF431" s="58">
        <v>11.0599341</v>
      </c>
      <c r="BG431" s="58">
        <v>47.445081999999999</v>
      </c>
      <c r="BH431" s="59">
        <v>4.8</v>
      </c>
      <c r="BI431" s="60">
        <v>1635.66</v>
      </c>
      <c r="BJ431" s="59">
        <v>11.911</v>
      </c>
      <c r="BK431" s="55"/>
      <c r="BL431" s="61"/>
      <c r="BM431" s="55"/>
      <c r="BN431" s="55" t="s">
        <v>505</v>
      </c>
      <c r="BO431" s="55" t="s">
        <v>241</v>
      </c>
      <c r="BP431" s="55"/>
      <c r="BQ431" s="55" t="s">
        <v>262</v>
      </c>
      <c r="BS431" s="62"/>
      <c r="BT431" s="62"/>
      <c r="BX431" s="55" t="s">
        <v>241</v>
      </c>
      <c r="CA431" s="55"/>
    </row>
    <row r="432" spans="1:79" ht="14.25" x14ac:dyDescent="0.45">
      <c r="A432" s="55" t="s">
        <v>236</v>
      </c>
      <c r="B432" s="63">
        <v>35344</v>
      </c>
      <c r="D432" s="4" t="s">
        <v>843</v>
      </c>
      <c r="E432" s="1">
        <v>1</v>
      </c>
      <c r="G432" s="55" t="s">
        <v>132</v>
      </c>
      <c r="I432" s="55" t="s">
        <v>984</v>
      </c>
      <c r="J432" s="1"/>
      <c r="L432" s="55" t="s">
        <v>70</v>
      </c>
      <c r="M432" s="55" t="s">
        <v>93</v>
      </c>
      <c r="N432" s="55" t="s">
        <v>76</v>
      </c>
      <c r="P432" s="55">
        <v>30</v>
      </c>
      <c r="AS432" s="55"/>
      <c r="AW432" s="55">
        <v>999</v>
      </c>
      <c r="BC432" s="55">
        <v>20230601</v>
      </c>
      <c r="BD432" s="52" t="str">
        <f t="shared" si="948"/>
        <v>11° 03' 31.98" E</v>
      </c>
      <c r="BE432" s="52" t="str">
        <f t="shared" si="949"/>
        <v>47° 26' 39.67" N</v>
      </c>
      <c r="BF432" s="58">
        <v>11.058883700000001</v>
      </c>
      <c r="BG432" s="58">
        <v>47.444354599999997</v>
      </c>
      <c r="BH432" s="59">
        <v>3.7330000000000001</v>
      </c>
      <c r="BI432" s="60">
        <v>1637.95</v>
      </c>
      <c r="BJ432" s="59">
        <v>34.279000000000003</v>
      </c>
      <c r="BK432" s="55"/>
      <c r="BL432" s="61"/>
      <c r="BM432" s="55"/>
      <c r="BN432" s="55" t="s">
        <v>347</v>
      </c>
      <c r="BO432" s="55" t="s">
        <v>241</v>
      </c>
      <c r="BP432" s="55"/>
      <c r="BQ432" s="55" t="s">
        <v>262</v>
      </c>
      <c r="BS432" s="62"/>
      <c r="BT432" s="62"/>
      <c r="BX432" s="55" t="s">
        <v>241</v>
      </c>
      <c r="CA432" s="55"/>
    </row>
    <row r="433" spans="1:79" ht="14.25" x14ac:dyDescent="0.45">
      <c r="A433" s="55" t="s">
        <v>236</v>
      </c>
      <c r="B433" s="63">
        <v>35345</v>
      </c>
      <c r="D433" s="4" t="s">
        <v>844</v>
      </c>
      <c r="E433" s="1">
        <v>1</v>
      </c>
      <c r="G433" s="55" t="s">
        <v>132</v>
      </c>
      <c r="I433" s="55" t="s">
        <v>984</v>
      </c>
      <c r="J433" s="1"/>
      <c r="L433" s="55" t="s">
        <v>64</v>
      </c>
      <c r="M433" s="62" t="s">
        <v>65</v>
      </c>
      <c r="N433" s="55" t="s">
        <v>63</v>
      </c>
      <c r="P433" s="55">
        <v>0</v>
      </c>
      <c r="AS433" s="55"/>
      <c r="AW433" s="55">
        <v>999</v>
      </c>
      <c r="BC433" s="55">
        <v>20230601</v>
      </c>
      <c r="BD433" s="52" t="str">
        <f t="shared" si="948"/>
        <v>11° 03' 32.02" E</v>
      </c>
      <c r="BE433" s="52" t="str">
        <f t="shared" si="949"/>
        <v>47° 26' 39.79" N</v>
      </c>
      <c r="BF433" s="58">
        <v>11.058896799999999</v>
      </c>
      <c r="BG433" s="58">
        <v>47.4443871</v>
      </c>
      <c r="BH433" s="59">
        <v>3.9159999999999999</v>
      </c>
      <c r="BI433" s="60">
        <v>1812.15</v>
      </c>
      <c r="BJ433" s="59">
        <v>100</v>
      </c>
      <c r="BK433" s="55"/>
      <c r="BL433" s="61"/>
      <c r="BM433" s="55"/>
      <c r="BN433" s="55" t="s">
        <v>506</v>
      </c>
      <c r="BO433" s="55" t="s">
        <v>241</v>
      </c>
      <c r="BP433" s="55"/>
      <c r="BQ433" s="55" t="s">
        <v>262</v>
      </c>
      <c r="BS433" s="62"/>
      <c r="BT433" s="62"/>
      <c r="BX433" s="55" t="s">
        <v>241</v>
      </c>
      <c r="CA433" s="55"/>
    </row>
    <row r="434" spans="1:79" ht="14.25" x14ac:dyDescent="0.45">
      <c r="A434" s="55" t="s">
        <v>236</v>
      </c>
      <c r="B434" s="63">
        <v>35346</v>
      </c>
      <c r="D434" s="4" t="s">
        <v>845</v>
      </c>
      <c r="E434" s="1">
        <v>1</v>
      </c>
      <c r="G434" s="55" t="s">
        <v>132</v>
      </c>
      <c r="I434" s="55" t="s">
        <v>984</v>
      </c>
      <c r="J434" s="1"/>
      <c r="L434" s="55" t="s">
        <v>64</v>
      </c>
      <c r="M434" s="62" t="s">
        <v>65</v>
      </c>
      <c r="N434" s="55" t="s">
        <v>76</v>
      </c>
      <c r="P434" s="55">
        <v>1</v>
      </c>
      <c r="AS434" s="55"/>
      <c r="AW434" s="55">
        <v>999</v>
      </c>
      <c r="BC434" s="55">
        <v>20230601</v>
      </c>
      <c r="BD434" s="52" t="str">
        <f t="shared" si="948"/>
        <v>11° 03' 31.98" E</v>
      </c>
      <c r="BE434" s="52" t="str">
        <f t="shared" si="949"/>
        <v>47° 26' 39.75" N</v>
      </c>
      <c r="BF434" s="58">
        <v>11.0588841</v>
      </c>
      <c r="BG434" s="58">
        <v>47.444375000000001</v>
      </c>
      <c r="BH434" s="59">
        <v>12.5</v>
      </c>
      <c r="BI434" s="60">
        <v>1816.42</v>
      </c>
      <c r="BJ434" s="59">
        <v>100</v>
      </c>
      <c r="BK434" s="55"/>
      <c r="BL434" s="61"/>
      <c r="BM434" s="55"/>
      <c r="BN434" s="55" t="s">
        <v>349</v>
      </c>
      <c r="BO434" s="55" t="s">
        <v>241</v>
      </c>
      <c r="BP434" s="55"/>
      <c r="BQ434" s="55" t="s">
        <v>262</v>
      </c>
      <c r="BS434" s="62"/>
      <c r="BT434" s="62"/>
      <c r="BX434" s="55" t="s">
        <v>241</v>
      </c>
      <c r="CA434" s="55"/>
    </row>
    <row r="435" spans="1:79" ht="14.25" x14ac:dyDescent="0.45">
      <c r="A435" s="55" t="s">
        <v>236</v>
      </c>
      <c r="B435" s="63">
        <v>35347</v>
      </c>
      <c r="D435" s="4" t="s">
        <v>846</v>
      </c>
      <c r="E435" s="1">
        <v>1</v>
      </c>
      <c r="G435" s="55" t="s">
        <v>132</v>
      </c>
      <c r="I435" s="55" t="s">
        <v>984</v>
      </c>
      <c r="J435" s="1"/>
      <c r="L435" s="55" t="s">
        <v>64</v>
      </c>
      <c r="M435" s="62" t="s">
        <v>65</v>
      </c>
      <c r="N435" s="55" t="s">
        <v>63</v>
      </c>
      <c r="P435" s="55">
        <v>2</v>
      </c>
      <c r="AS435" s="55"/>
      <c r="AW435" s="55">
        <v>999</v>
      </c>
      <c r="BC435" s="55">
        <v>20230601</v>
      </c>
      <c r="BD435" s="52" t="str">
        <f t="shared" si="948"/>
        <v>11° 03' 32.09" E</v>
      </c>
      <c r="BE435" s="52" t="str">
        <f t="shared" si="949"/>
        <v>47° 26' 39.72" N</v>
      </c>
      <c r="BF435" s="58">
        <v>11.058915600000001</v>
      </c>
      <c r="BG435" s="58">
        <v>47.444367100000001</v>
      </c>
      <c r="BH435" s="59">
        <v>4.5</v>
      </c>
      <c r="BI435" s="60">
        <v>1808.15</v>
      </c>
      <c r="BJ435" s="59">
        <v>100</v>
      </c>
      <c r="BK435" s="55"/>
      <c r="BL435" s="61"/>
      <c r="BM435" s="55"/>
      <c r="BN435" s="55" t="s">
        <v>278</v>
      </c>
      <c r="BO435" s="55" t="s">
        <v>241</v>
      </c>
      <c r="BP435" s="55"/>
      <c r="BQ435" s="55" t="s">
        <v>262</v>
      </c>
      <c r="BS435" s="62"/>
      <c r="BT435" s="62"/>
      <c r="BX435" s="55" t="s">
        <v>241</v>
      </c>
      <c r="CA435" s="55"/>
    </row>
    <row r="436" spans="1:79" ht="14.25" x14ac:dyDescent="0.45">
      <c r="A436" s="55" t="s">
        <v>236</v>
      </c>
      <c r="B436" s="63">
        <v>35348</v>
      </c>
      <c r="D436" s="4" t="s">
        <v>847</v>
      </c>
      <c r="E436" s="1">
        <v>1</v>
      </c>
      <c r="G436" s="55" t="s">
        <v>132</v>
      </c>
      <c r="I436" s="55" t="s">
        <v>984</v>
      </c>
      <c r="J436" s="1"/>
      <c r="L436" s="55" t="s">
        <v>70</v>
      </c>
      <c r="M436" s="55" t="s">
        <v>93</v>
      </c>
      <c r="N436" s="55" t="s">
        <v>76</v>
      </c>
      <c r="P436" s="55">
        <v>20</v>
      </c>
      <c r="AS436" s="55"/>
      <c r="AW436" s="55">
        <v>999</v>
      </c>
      <c r="BC436" s="55">
        <v>20230601</v>
      </c>
      <c r="BD436" s="52" t="str">
        <f t="shared" si="948"/>
        <v>11° 03' 32.03" E</v>
      </c>
      <c r="BE436" s="52" t="str">
        <f t="shared" si="949"/>
        <v>47° 26' 39.54" N</v>
      </c>
      <c r="BF436" s="58">
        <v>11.0588997</v>
      </c>
      <c r="BG436" s="58">
        <v>47.444316800000003</v>
      </c>
      <c r="BH436" s="59">
        <v>3.4159999999999999</v>
      </c>
      <c r="BI436" s="60">
        <v>1810.09</v>
      </c>
      <c r="BJ436" s="59">
        <v>100</v>
      </c>
      <c r="BK436" s="55"/>
      <c r="BL436" s="61"/>
      <c r="BM436" s="55"/>
      <c r="BN436" s="55" t="s">
        <v>351</v>
      </c>
      <c r="BO436" s="55" t="s">
        <v>241</v>
      </c>
      <c r="BP436" s="55"/>
      <c r="BQ436" s="55" t="s">
        <v>262</v>
      </c>
      <c r="BS436" s="62"/>
      <c r="BT436" s="62"/>
      <c r="BX436" s="55" t="s">
        <v>241</v>
      </c>
      <c r="CA436" s="55"/>
    </row>
    <row r="437" spans="1:79" ht="14.25" x14ac:dyDescent="0.45">
      <c r="A437" s="55" t="s">
        <v>236</v>
      </c>
      <c r="B437" s="63">
        <v>35349</v>
      </c>
      <c r="D437" s="4" t="s">
        <v>848</v>
      </c>
      <c r="E437" s="1">
        <v>1</v>
      </c>
      <c r="G437" s="55" t="s">
        <v>73</v>
      </c>
      <c r="I437" s="55" t="s">
        <v>973</v>
      </c>
      <c r="J437" s="1"/>
      <c r="L437" s="55" t="s">
        <v>70</v>
      </c>
      <c r="M437" s="55" t="s">
        <v>86</v>
      </c>
      <c r="N437" s="55" t="s">
        <v>76</v>
      </c>
      <c r="P437" s="55">
        <v>20</v>
      </c>
      <c r="AS437" s="55"/>
      <c r="AW437" s="55">
        <v>999</v>
      </c>
      <c r="BC437" s="55">
        <v>20230602</v>
      </c>
      <c r="BD437" s="52" t="str">
        <f t="shared" si="948"/>
        <v>11° 03' 43.01" E</v>
      </c>
      <c r="BE437" s="52" t="str">
        <f t="shared" si="949"/>
        <v>47° 26' 31.41" N</v>
      </c>
      <c r="BF437" s="58">
        <v>11.061948599999999</v>
      </c>
      <c r="BG437" s="58">
        <v>47.442059700000001</v>
      </c>
      <c r="BH437" s="59">
        <v>3.141</v>
      </c>
      <c r="BI437" s="60">
        <v>1690.14</v>
      </c>
      <c r="BJ437" s="59">
        <v>100</v>
      </c>
      <c r="BK437" s="55"/>
      <c r="BL437" s="61"/>
      <c r="BM437" s="55"/>
      <c r="BN437" s="55" t="s">
        <v>480</v>
      </c>
      <c r="BO437" s="55" t="s">
        <v>241</v>
      </c>
      <c r="BP437" s="55"/>
      <c r="BQ437" s="55" t="s">
        <v>507</v>
      </c>
      <c r="BS437" s="62"/>
      <c r="BT437" s="62"/>
      <c r="BX437" s="55" t="s">
        <v>241</v>
      </c>
      <c r="CA437" s="55"/>
    </row>
    <row r="438" spans="1:79" ht="14.25" x14ac:dyDescent="0.45">
      <c r="A438" s="55" t="s">
        <v>236</v>
      </c>
      <c r="B438" s="63">
        <v>35350</v>
      </c>
      <c r="D438" s="4" t="s">
        <v>849</v>
      </c>
      <c r="E438" s="1">
        <v>1</v>
      </c>
      <c r="G438" s="55" t="s">
        <v>73</v>
      </c>
      <c r="I438" s="55" t="s">
        <v>973</v>
      </c>
      <c r="J438" s="1"/>
      <c r="L438" s="55" t="s">
        <v>70</v>
      </c>
      <c r="M438" s="55" t="s">
        <v>86</v>
      </c>
      <c r="N438" s="55" t="s">
        <v>76</v>
      </c>
      <c r="P438" s="55">
        <v>20</v>
      </c>
      <c r="AS438" s="55"/>
      <c r="AW438" s="55">
        <v>999</v>
      </c>
      <c r="BC438" s="55">
        <v>20230602</v>
      </c>
      <c r="BD438" s="52" t="str">
        <f t="shared" si="948"/>
        <v>11° 03' 43.01" E</v>
      </c>
      <c r="BE438" s="52" t="str">
        <f t="shared" si="949"/>
        <v>47° 26' 31.40" N</v>
      </c>
      <c r="BF438" s="58">
        <v>11.061948299999999</v>
      </c>
      <c r="BG438" s="58">
        <v>47.442057800000001</v>
      </c>
      <c r="BH438" s="59">
        <v>3</v>
      </c>
      <c r="BI438" s="60">
        <v>1690.14</v>
      </c>
      <c r="BJ438" s="59">
        <v>100</v>
      </c>
      <c r="BK438" s="55"/>
      <c r="BL438" s="61"/>
      <c r="BM438" s="55"/>
      <c r="BN438" s="55" t="s">
        <v>480</v>
      </c>
      <c r="BO438" s="55" t="s">
        <v>241</v>
      </c>
      <c r="BP438" s="55"/>
      <c r="BQ438" s="55" t="s">
        <v>507</v>
      </c>
      <c r="BS438" s="62"/>
      <c r="BT438" s="62"/>
      <c r="BX438" s="55" t="s">
        <v>241</v>
      </c>
      <c r="CA438" s="55"/>
    </row>
    <row r="439" spans="1:79" ht="14.25" x14ac:dyDescent="0.45">
      <c r="A439" s="55" t="s">
        <v>236</v>
      </c>
      <c r="B439" s="63">
        <v>35351</v>
      </c>
      <c r="D439" s="4" t="s">
        <v>850</v>
      </c>
      <c r="E439" s="1">
        <v>1</v>
      </c>
      <c r="G439" s="55" t="s">
        <v>73</v>
      </c>
      <c r="I439" s="55" t="s">
        <v>973</v>
      </c>
      <c r="J439" s="1"/>
      <c r="L439" s="55" t="s">
        <v>70</v>
      </c>
      <c r="M439" s="55" t="s">
        <v>86</v>
      </c>
      <c r="N439" s="55" t="s">
        <v>76</v>
      </c>
      <c r="P439" s="55">
        <v>30</v>
      </c>
      <c r="AS439" s="55"/>
      <c r="AW439" s="55">
        <v>999</v>
      </c>
      <c r="BC439" s="55">
        <v>20230602</v>
      </c>
      <c r="BD439" s="52" t="str">
        <f t="shared" si="948"/>
        <v>11° 03' 42.90" E</v>
      </c>
      <c r="BE439" s="52" t="str">
        <f t="shared" si="949"/>
        <v>47° 26' 31.28" N</v>
      </c>
      <c r="BF439" s="58">
        <v>11.061919</v>
      </c>
      <c r="BG439" s="58">
        <v>47.442023300000002</v>
      </c>
      <c r="BH439" s="59">
        <v>9.1</v>
      </c>
      <c r="BI439" s="60">
        <v>1696.21</v>
      </c>
      <c r="BJ439" s="59">
        <v>100</v>
      </c>
      <c r="BK439" s="55"/>
      <c r="BL439" s="61"/>
      <c r="BM439" s="55"/>
      <c r="BN439" s="55" t="s">
        <v>480</v>
      </c>
      <c r="BO439" s="55" t="s">
        <v>241</v>
      </c>
      <c r="BP439" s="55"/>
      <c r="BQ439" s="55" t="s">
        <v>507</v>
      </c>
      <c r="BS439" s="62"/>
      <c r="BT439" s="62"/>
      <c r="BX439" s="55" t="s">
        <v>241</v>
      </c>
      <c r="CA439" s="55"/>
    </row>
    <row r="440" spans="1:79" ht="14.25" x14ac:dyDescent="0.45">
      <c r="A440" s="55" t="s">
        <v>236</v>
      </c>
      <c r="B440" s="63">
        <v>35352</v>
      </c>
      <c r="D440" s="4" t="s">
        <v>851</v>
      </c>
      <c r="E440" s="1">
        <v>1</v>
      </c>
      <c r="G440" s="55" t="s">
        <v>77</v>
      </c>
      <c r="I440" s="55" t="s">
        <v>974</v>
      </c>
      <c r="J440" s="1"/>
      <c r="L440" s="55" t="s">
        <v>70</v>
      </c>
      <c r="M440" s="55" t="s">
        <v>100</v>
      </c>
      <c r="N440" s="55" t="s">
        <v>76</v>
      </c>
      <c r="P440" s="55">
        <v>15</v>
      </c>
      <c r="AS440" s="55"/>
      <c r="AW440" s="55">
        <v>200</v>
      </c>
      <c r="BC440" s="55">
        <v>20230602</v>
      </c>
      <c r="BD440" s="52" t="str">
        <f t="shared" si="948"/>
        <v>11° 03' 33.36" E</v>
      </c>
      <c r="BE440" s="52" t="str">
        <f t="shared" si="949"/>
        <v>47° 26' 18.56" N</v>
      </c>
      <c r="BF440" s="58">
        <v>11.059267999999999</v>
      </c>
      <c r="BG440" s="58">
        <v>47.438489300000001</v>
      </c>
      <c r="BH440" s="59">
        <v>3</v>
      </c>
      <c r="BI440" s="60">
        <v>1783.12</v>
      </c>
      <c r="BJ440" s="59">
        <v>100</v>
      </c>
      <c r="BK440" s="55"/>
      <c r="BL440" s="61"/>
      <c r="BM440" s="55"/>
      <c r="BN440" s="55" t="s">
        <v>379</v>
      </c>
      <c r="BO440" s="55" t="s">
        <v>241</v>
      </c>
      <c r="BP440" s="55"/>
      <c r="BQ440" s="55" t="s">
        <v>508</v>
      </c>
      <c r="BS440" s="62"/>
      <c r="BT440" s="62"/>
      <c r="BX440" s="55" t="s">
        <v>241</v>
      </c>
      <c r="CA440" s="55"/>
    </row>
    <row r="441" spans="1:79" ht="14.25" x14ac:dyDescent="0.45">
      <c r="A441" s="55" t="s">
        <v>236</v>
      </c>
      <c r="B441" s="63">
        <v>35353</v>
      </c>
      <c r="D441" s="4" t="s">
        <v>852</v>
      </c>
      <c r="E441" s="1">
        <v>1</v>
      </c>
      <c r="G441" s="55" t="s">
        <v>73</v>
      </c>
      <c r="I441" s="55" t="s">
        <v>974</v>
      </c>
      <c r="J441" s="1"/>
      <c r="L441" s="55" t="s">
        <v>70</v>
      </c>
      <c r="M441" s="55" t="s">
        <v>100</v>
      </c>
      <c r="N441" s="55" t="s">
        <v>76</v>
      </c>
      <c r="P441" s="55">
        <v>15</v>
      </c>
      <c r="AS441" s="55"/>
      <c r="AW441" s="55">
        <v>200</v>
      </c>
      <c r="BC441" s="55">
        <v>20230602</v>
      </c>
      <c r="BD441" s="52" t="str">
        <f t="shared" si="948"/>
        <v>11° 03' 33.34" E</v>
      </c>
      <c r="BE441" s="52" t="str">
        <f t="shared" si="949"/>
        <v>47° 26' 18.83" N</v>
      </c>
      <c r="BF441" s="58">
        <v>11.0592612</v>
      </c>
      <c r="BG441" s="58">
        <v>47.438564999999997</v>
      </c>
      <c r="BH441" s="59">
        <v>7.0709999999999997</v>
      </c>
      <c r="BI441" s="60">
        <v>1793.12</v>
      </c>
      <c r="BJ441" s="59">
        <v>100</v>
      </c>
      <c r="BK441" s="55"/>
      <c r="BL441" s="61"/>
      <c r="BM441" s="55"/>
      <c r="BN441" s="55" t="s">
        <v>381</v>
      </c>
      <c r="BO441" s="55" t="s">
        <v>241</v>
      </c>
      <c r="BP441" s="55"/>
      <c r="BQ441" s="55" t="s">
        <v>508</v>
      </c>
      <c r="BS441" s="62"/>
      <c r="BT441" s="62"/>
      <c r="BX441" s="55" t="s">
        <v>241</v>
      </c>
      <c r="CA441" s="55"/>
    </row>
    <row r="442" spans="1:79" ht="14.25" x14ac:dyDescent="0.45">
      <c r="A442" s="55" t="s">
        <v>236</v>
      </c>
      <c r="B442" s="63">
        <v>35354</v>
      </c>
      <c r="D442" s="4" t="s">
        <v>853</v>
      </c>
      <c r="E442" s="1">
        <v>1</v>
      </c>
      <c r="G442" s="55" t="s">
        <v>77</v>
      </c>
      <c r="I442" s="55" t="s">
        <v>974</v>
      </c>
      <c r="J442" s="1"/>
      <c r="L442" s="55" t="s">
        <v>70</v>
      </c>
      <c r="M442" s="55" t="s">
        <v>86</v>
      </c>
      <c r="N442" s="55" t="s">
        <v>76</v>
      </c>
      <c r="P442" s="55">
        <v>30</v>
      </c>
      <c r="AS442" s="55"/>
      <c r="AW442" s="55">
        <v>100</v>
      </c>
      <c r="BC442" s="55">
        <v>20230602</v>
      </c>
      <c r="BD442" s="52" t="str">
        <f t="shared" si="948"/>
        <v>11° 03' 33.75" E</v>
      </c>
      <c r="BE442" s="52" t="str">
        <f t="shared" si="949"/>
        <v>47° 26' 18.88" N</v>
      </c>
      <c r="BF442" s="58">
        <v>11.059375899999999</v>
      </c>
      <c r="BG442" s="58">
        <v>47.438579799999999</v>
      </c>
      <c r="BH442" s="59">
        <v>8.4</v>
      </c>
      <c r="BI442" s="60">
        <v>1792.11</v>
      </c>
      <c r="BJ442" s="59">
        <v>100</v>
      </c>
      <c r="BK442" s="55"/>
      <c r="BL442" s="61"/>
      <c r="BM442" s="55"/>
      <c r="BN442" s="55" t="s">
        <v>379</v>
      </c>
      <c r="BO442" s="55" t="s">
        <v>241</v>
      </c>
      <c r="BP442" s="55"/>
      <c r="BQ442" s="55" t="s">
        <v>508</v>
      </c>
      <c r="BS442" s="62"/>
      <c r="BT442" s="62"/>
      <c r="BX442" s="55" t="s">
        <v>241</v>
      </c>
      <c r="CA442" s="55"/>
    </row>
    <row r="443" spans="1:79" ht="14.25" x14ac:dyDescent="0.45">
      <c r="A443" s="55" t="s">
        <v>236</v>
      </c>
      <c r="B443" s="63">
        <v>35355</v>
      </c>
      <c r="D443" s="4" t="s">
        <v>854</v>
      </c>
      <c r="E443" s="1">
        <v>1</v>
      </c>
      <c r="G443" s="55" t="s">
        <v>77</v>
      </c>
      <c r="I443" s="55" t="s">
        <v>975</v>
      </c>
      <c r="J443" s="1"/>
      <c r="L443" s="55" t="s">
        <v>64</v>
      </c>
      <c r="M443" s="55" t="s">
        <v>65</v>
      </c>
      <c r="N443" s="55" t="s">
        <v>63</v>
      </c>
      <c r="P443" s="55">
        <v>0</v>
      </c>
      <c r="AS443" s="55"/>
      <c r="AW443" s="55">
        <v>100</v>
      </c>
      <c r="BC443" s="55">
        <v>20230602</v>
      </c>
      <c r="BD443" s="52" t="str">
        <f t="shared" si="948"/>
        <v>11° 03' 36.50" E</v>
      </c>
      <c r="BE443" s="52" t="str">
        <f t="shared" si="949"/>
        <v>47° 26' 03.40" N</v>
      </c>
      <c r="BF443" s="58">
        <v>11.0601406</v>
      </c>
      <c r="BG443" s="58">
        <v>47.434279600000004</v>
      </c>
      <c r="BH443" s="59">
        <v>3.6880000000000002</v>
      </c>
      <c r="BI443" s="60">
        <v>1839.1</v>
      </c>
      <c r="BJ443" s="59">
        <v>100</v>
      </c>
      <c r="BK443" s="55"/>
      <c r="BL443" s="61"/>
      <c r="BM443" s="55"/>
      <c r="BN443" s="55" t="s">
        <v>510</v>
      </c>
      <c r="BO443" s="55" t="s">
        <v>241</v>
      </c>
      <c r="BP443" s="55"/>
      <c r="BQ443" s="55" t="s">
        <v>509</v>
      </c>
      <c r="BS443" s="62"/>
      <c r="BT443" s="62"/>
      <c r="BX443" s="55" t="s">
        <v>241</v>
      </c>
      <c r="CA443" s="55"/>
    </row>
    <row r="444" spans="1:79" ht="14.25" x14ac:dyDescent="0.45">
      <c r="A444" s="55" t="s">
        <v>236</v>
      </c>
      <c r="B444" s="63">
        <v>35356</v>
      </c>
      <c r="D444" s="4" t="s">
        <v>855</v>
      </c>
      <c r="E444" s="1">
        <v>1</v>
      </c>
      <c r="G444" s="55" t="s">
        <v>77</v>
      </c>
      <c r="I444" s="55" t="s">
        <v>975</v>
      </c>
      <c r="J444" s="1"/>
      <c r="L444" s="55" t="s">
        <v>64</v>
      </c>
      <c r="M444" s="55" t="s">
        <v>314</v>
      </c>
      <c r="N444" s="55" t="s">
        <v>76</v>
      </c>
      <c r="P444" s="55">
        <v>0</v>
      </c>
      <c r="AS444" s="55"/>
      <c r="AW444" s="55">
        <v>100</v>
      </c>
      <c r="BC444" s="55">
        <v>20230602</v>
      </c>
      <c r="BD444" s="52" t="str">
        <f t="shared" si="948"/>
        <v>11° 03' 36.61" E</v>
      </c>
      <c r="BE444" s="52" t="str">
        <f t="shared" si="949"/>
        <v>47° 26' 03.26" N</v>
      </c>
      <c r="BF444" s="58">
        <v>11.060171</v>
      </c>
      <c r="BG444" s="58">
        <v>47.434240600000003</v>
      </c>
      <c r="BH444" s="59">
        <v>5</v>
      </c>
      <c r="BI444" s="60">
        <v>1843.1</v>
      </c>
      <c r="BJ444" s="59">
        <v>100</v>
      </c>
      <c r="BK444" s="55"/>
      <c r="BL444" s="61"/>
      <c r="BM444" s="55"/>
      <c r="BN444" s="55" t="s">
        <v>388</v>
      </c>
      <c r="BO444" s="55" t="s">
        <v>241</v>
      </c>
      <c r="BP444" s="55"/>
      <c r="BQ444" s="55" t="s">
        <v>509</v>
      </c>
      <c r="BS444" s="62"/>
      <c r="BT444" s="62"/>
      <c r="BX444" s="55" t="s">
        <v>241</v>
      </c>
      <c r="CA444" s="55"/>
    </row>
    <row r="445" spans="1:79" ht="14.25" x14ac:dyDescent="0.45">
      <c r="A445" s="55" t="s">
        <v>236</v>
      </c>
      <c r="B445" s="63">
        <v>35357</v>
      </c>
      <c r="D445" s="4" t="s">
        <v>856</v>
      </c>
      <c r="E445" s="1">
        <v>1</v>
      </c>
      <c r="G445" s="55" t="s">
        <v>77</v>
      </c>
      <c r="I445" s="55" t="s">
        <v>975</v>
      </c>
      <c r="J445" s="1"/>
      <c r="L445" s="55" t="s">
        <v>352</v>
      </c>
      <c r="M445" s="55" t="s">
        <v>93</v>
      </c>
      <c r="N445" s="55" t="s">
        <v>76</v>
      </c>
      <c r="P445" s="55">
        <v>10</v>
      </c>
      <c r="AS445" s="55"/>
      <c r="AW445" s="55">
        <v>100</v>
      </c>
      <c r="BC445" s="55">
        <v>20230602</v>
      </c>
      <c r="BD445" s="52" t="str">
        <f t="shared" si="948"/>
        <v>11° 03' 36.55" E</v>
      </c>
      <c r="BE445" s="52" t="str">
        <f t="shared" si="949"/>
        <v>47° 26' 03.09" N</v>
      </c>
      <c r="BF445" s="58">
        <v>11.060154300000001</v>
      </c>
      <c r="BG445" s="58">
        <v>47.434192899999999</v>
      </c>
      <c r="BH445" s="59">
        <v>7.3</v>
      </c>
      <c r="BI445" s="60">
        <v>1840.1</v>
      </c>
      <c r="BJ445" s="59">
        <v>100</v>
      </c>
      <c r="BK445" s="55"/>
      <c r="BL445" s="61"/>
      <c r="BM445" s="55"/>
      <c r="BN445" s="55" t="s">
        <v>511</v>
      </c>
      <c r="BO445" s="55" t="s">
        <v>241</v>
      </c>
      <c r="BP445" s="55"/>
      <c r="BQ445" s="55" t="s">
        <v>509</v>
      </c>
      <c r="BS445" s="62"/>
      <c r="BT445" s="62"/>
      <c r="BX445" s="55" t="s">
        <v>241</v>
      </c>
      <c r="CA445" s="55"/>
    </row>
    <row r="446" spans="1:79" ht="14.25" x14ac:dyDescent="0.45">
      <c r="A446" s="55" t="s">
        <v>236</v>
      </c>
      <c r="B446" s="63">
        <v>35358</v>
      </c>
      <c r="D446" s="4" t="s">
        <v>857</v>
      </c>
      <c r="E446" s="1">
        <v>1</v>
      </c>
      <c r="G446" s="55" t="s">
        <v>77</v>
      </c>
      <c r="I446" s="55" t="s">
        <v>975</v>
      </c>
      <c r="J446" s="1"/>
      <c r="L446" s="55" t="s">
        <v>352</v>
      </c>
      <c r="M446" s="55" t="s">
        <v>100</v>
      </c>
      <c r="N446" s="55" t="s">
        <v>76</v>
      </c>
      <c r="P446" s="55">
        <v>10</v>
      </c>
      <c r="AS446" s="55"/>
      <c r="AW446" s="55">
        <v>100</v>
      </c>
      <c r="BC446" s="55">
        <v>20230602</v>
      </c>
      <c r="BD446" s="52" t="str">
        <f t="shared" si="948"/>
        <v>11° 03' 36.51" E</v>
      </c>
      <c r="BE446" s="52" t="str">
        <f t="shared" si="949"/>
        <v>47° 26' 02.90" N</v>
      </c>
      <c r="BF446" s="58">
        <v>11.060142900000001</v>
      </c>
      <c r="BG446" s="58">
        <v>47.434140900000003</v>
      </c>
      <c r="BH446" s="59">
        <v>4.5209999999999999</v>
      </c>
      <c r="BI446" s="60">
        <v>1835.1</v>
      </c>
      <c r="BJ446" s="59">
        <v>100</v>
      </c>
      <c r="BK446" s="55"/>
      <c r="BL446" s="61"/>
      <c r="BM446" s="55"/>
      <c r="BN446" s="55" t="s">
        <v>390</v>
      </c>
      <c r="BO446" s="55" t="s">
        <v>241</v>
      </c>
      <c r="BP446" s="55"/>
      <c r="BQ446" s="55" t="s">
        <v>509</v>
      </c>
      <c r="BS446" s="62"/>
      <c r="BT446" s="62"/>
      <c r="BX446" s="55" t="s">
        <v>241</v>
      </c>
      <c r="CA446" s="55"/>
    </row>
    <row r="447" spans="1:79" ht="14.25" x14ac:dyDescent="0.45">
      <c r="A447" s="55" t="s">
        <v>236</v>
      </c>
      <c r="B447" s="63">
        <v>35359</v>
      </c>
      <c r="D447" s="4" t="s">
        <v>858</v>
      </c>
      <c r="E447" s="1">
        <v>1</v>
      </c>
      <c r="G447" s="55" t="s">
        <v>77</v>
      </c>
      <c r="I447" s="55" t="s">
        <v>975</v>
      </c>
      <c r="J447" s="1"/>
      <c r="L447" s="55" t="s">
        <v>70</v>
      </c>
      <c r="M447" s="55" t="s">
        <v>86</v>
      </c>
      <c r="N447" s="55" t="s">
        <v>76</v>
      </c>
      <c r="P447" s="55">
        <v>20</v>
      </c>
      <c r="AS447" s="55"/>
      <c r="AW447" s="55">
        <v>100</v>
      </c>
      <c r="BC447" s="55">
        <v>20230602</v>
      </c>
      <c r="BD447" s="52" t="str">
        <f t="shared" si="948"/>
        <v>11° 03' 36.47" E</v>
      </c>
      <c r="BE447" s="52" t="str">
        <f t="shared" si="949"/>
        <v>47° 26' 03.07" N</v>
      </c>
      <c r="BF447" s="58">
        <v>11.0601308</v>
      </c>
      <c r="BG447" s="58">
        <v>47.4341881</v>
      </c>
      <c r="BH447" s="59">
        <v>8.1479999999999997</v>
      </c>
      <c r="BI447" s="60">
        <v>1824.1</v>
      </c>
      <c r="BJ447" s="59">
        <v>100</v>
      </c>
      <c r="BK447" s="55"/>
      <c r="BL447" s="61"/>
      <c r="BM447" s="55"/>
      <c r="BN447" s="55" t="s">
        <v>512</v>
      </c>
      <c r="BO447" s="55" t="s">
        <v>241</v>
      </c>
      <c r="BP447" s="55"/>
      <c r="BQ447" s="55" t="s">
        <v>509</v>
      </c>
      <c r="BS447" s="62"/>
      <c r="BT447" s="62"/>
      <c r="BX447" s="55" t="s">
        <v>241</v>
      </c>
      <c r="CA447" s="55"/>
    </row>
    <row r="448" spans="1:79" ht="14.25" x14ac:dyDescent="0.45">
      <c r="A448" s="55" t="s">
        <v>236</v>
      </c>
      <c r="B448" s="63">
        <v>35360</v>
      </c>
      <c r="D448" s="4" t="s">
        <v>859</v>
      </c>
      <c r="E448" s="1">
        <v>1</v>
      </c>
      <c r="G448" s="55" t="s">
        <v>77</v>
      </c>
      <c r="I448" s="55" t="s">
        <v>975</v>
      </c>
      <c r="J448" s="1"/>
      <c r="L448" s="55" t="s">
        <v>64</v>
      </c>
      <c r="M448" s="55" t="s">
        <v>314</v>
      </c>
      <c r="N448" s="55" t="s">
        <v>76</v>
      </c>
      <c r="P448" s="55">
        <v>0</v>
      </c>
      <c r="AS448" s="55"/>
      <c r="AW448" s="55">
        <v>0</v>
      </c>
      <c r="BC448" s="55">
        <v>20230602</v>
      </c>
      <c r="BD448" s="52" t="str">
        <f t="shared" si="948"/>
        <v>11° 03' 36.53" E</v>
      </c>
      <c r="BE448" s="52" t="str">
        <f t="shared" si="949"/>
        <v>47° 26' 03.21" N</v>
      </c>
      <c r="BF448" s="58">
        <v>11.060148399999999</v>
      </c>
      <c r="BG448" s="58">
        <v>47.434227</v>
      </c>
      <c r="BH448" s="59">
        <v>2.8769999999999998</v>
      </c>
      <c r="BI448" s="60">
        <v>1835.1</v>
      </c>
      <c r="BJ448" s="59">
        <v>100</v>
      </c>
      <c r="BK448" s="55"/>
      <c r="BL448" s="61"/>
      <c r="BM448" s="55"/>
      <c r="BN448" s="55" t="s">
        <v>513</v>
      </c>
      <c r="BO448" s="55" t="s">
        <v>241</v>
      </c>
      <c r="BP448" s="55"/>
      <c r="BQ448" s="55" t="s">
        <v>509</v>
      </c>
      <c r="BS448" s="62"/>
      <c r="BT448" s="62"/>
      <c r="BX448" s="55" t="s">
        <v>241</v>
      </c>
      <c r="CA448" s="55"/>
    </row>
    <row r="449" spans="1:79" ht="14.25" x14ac:dyDescent="0.45">
      <c r="A449" s="55" t="s">
        <v>236</v>
      </c>
      <c r="B449" s="63">
        <v>35361</v>
      </c>
      <c r="D449" s="4" t="s">
        <v>860</v>
      </c>
      <c r="E449" s="1">
        <v>1</v>
      </c>
      <c r="G449" s="55" t="s">
        <v>77</v>
      </c>
      <c r="I449" s="55" t="s">
        <v>975</v>
      </c>
      <c r="J449" s="1"/>
      <c r="L449" s="55" t="s">
        <v>64</v>
      </c>
      <c r="M449" s="55" t="s">
        <v>65</v>
      </c>
      <c r="N449" s="55" t="s">
        <v>63</v>
      </c>
      <c r="P449" s="55">
        <v>0</v>
      </c>
      <c r="AS449" s="55"/>
      <c r="AW449" s="55">
        <v>0</v>
      </c>
      <c r="BC449" s="55">
        <v>20230602</v>
      </c>
      <c r="BD449" s="52" t="str">
        <f t="shared" si="948"/>
        <v>11° 03' 36.60" E</v>
      </c>
      <c r="BE449" s="52" t="str">
        <f t="shared" si="949"/>
        <v>47° 26' 03.15" N</v>
      </c>
      <c r="BF449" s="58">
        <v>11.0601675</v>
      </c>
      <c r="BG449" s="58">
        <v>47.434209799999998</v>
      </c>
      <c r="BH449" s="59">
        <v>3</v>
      </c>
      <c r="BI449" s="60">
        <v>1838.1</v>
      </c>
      <c r="BJ449" s="59">
        <v>100</v>
      </c>
      <c r="BK449" s="55"/>
      <c r="BL449" s="61"/>
      <c r="BM449" s="55"/>
      <c r="BN449" s="55" t="s">
        <v>513</v>
      </c>
      <c r="BO449" s="55" t="s">
        <v>241</v>
      </c>
      <c r="BP449" s="55"/>
      <c r="BQ449" s="55" t="s">
        <v>509</v>
      </c>
      <c r="BS449" s="62"/>
      <c r="BT449" s="62"/>
      <c r="BX449" s="55" t="s">
        <v>241</v>
      </c>
      <c r="CA449" s="55"/>
    </row>
    <row r="450" spans="1:79" ht="14.25" x14ac:dyDescent="0.45">
      <c r="A450" s="55" t="s">
        <v>236</v>
      </c>
      <c r="B450" s="63">
        <v>35362</v>
      </c>
      <c r="D450" s="4" t="s">
        <v>861</v>
      </c>
      <c r="E450" s="1">
        <v>1</v>
      </c>
      <c r="G450" s="55" t="s">
        <v>77</v>
      </c>
      <c r="I450" s="55" t="s">
        <v>977</v>
      </c>
      <c r="J450" s="1"/>
      <c r="L450" s="55" t="s">
        <v>352</v>
      </c>
      <c r="M450" s="55" t="s">
        <v>100</v>
      </c>
      <c r="N450" s="55" t="s">
        <v>76</v>
      </c>
      <c r="P450" s="55">
        <v>10</v>
      </c>
      <c r="AS450" s="55"/>
      <c r="AW450" s="55">
        <v>200</v>
      </c>
      <c r="BC450" s="55">
        <v>20230602</v>
      </c>
      <c r="BD450" s="52" t="str">
        <f t="shared" si="948"/>
        <v>11° 02' 57.91" E</v>
      </c>
      <c r="BE450" s="52" t="str">
        <f t="shared" si="949"/>
        <v>47° 26' 15.50" N</v>
      </c>
      <c r="BF450" s="58">
        <v>11.0494199</v>
      </c>
      <c r="BG450" s="58">
        <v>47.437639500000003</v>
      </c>
      <c r="BH450" s="59">
        <v>3.8959999999999999</v>
      </c>
      <c r="BI450" s="60">
        <v>2064.11</v>
      </c>
      <c r="BJ450" s="59">
        <v>100</v>
      </c>
      <c r="BK450" s="55"/>
      <c r="BL450" s="61"/>
      <c r="BM450" s="55"/>
      <c r="BN450" s="55" t="s">
        <v>515</v>
      </c>
      <c r="BO450" s="55" t="s">
        <v>241</v>
      </c>
      <c r="BP450" s="55"/>
      <c r="BQ450" s="55" t="s">
        <v>514</v>
      </c>
      <c r="BS450" s="62"/>
      <c r="BT450" s="62"/>
      <c r="BX450" s="55" t="s">
        <v>241</v>
      </c>
      <c r="CA450" s="55"/>
    </row>
    <row r="451" spans="1:79" ht="14.25" x14ac:dyDescent="0.45">
      <c r="A451" s="55" t="s">
        <v>236</v>
      </c>
      <c r="B451" s="63">
        <v>35363</v>
      </c>
      <c r="D451" s="4" t="s">
        <v>862</v>
      </c>
      <c r="E451" s="1">
        <v>1</v>
      </c>
      <c r="G451" s="55" t="s">
        <v>77</v>
      </c>
      <c r="I451" s="55" t="s">
        <v>977</v>
      </c>
      <c r="J451" s="1"/>
      <c r="L451" s="55" t="s">
        <v>352</v>
      </c>
      <c r="M451" s="55" t="s">
        <v>100</v>
      </c>
      <c r="N451" s="55" t="s">
        <v>76</v>
      </c>
      <c r="P451" s="55">
        <v>10</v>
      </c>
      <c r="AS451" s="55"/>
      <c r="AW451" s="55">
        <v>1000</v>
      </c>
      <c r="BC451" s="55">
        <v>20230602</v>
      </c>
      <c r="BD451" s="52" t="str">
        <f t="shared" si="948"/>
        <v>11° 02' 58.19" E</v>
      </c>
      <c r="BE451" s="52" t="str">
        <f t="shared" si="949"/>
        <v>47° 26' 15.79" N</v>
      </c>
      <c r="BF451" s="58">
        <v>11.049497300000001</v>
      </c>
      <c r="BG451" s="58">
        <v>47.437721600000003</v>
      </c>
      <c r="BH451" s="59">
        <v>4.4690000000000003</v>
      </c>
      <c r="BI451" s="60">
        <v>2057.11</v>
      </c>
      <c r="BJ451" s="59">
        <v>100</v>
      </c>
      <c r="BK451" s="55"/>
      <c r="BL451" s="61"/>
      <c r="BM451" s="55"/>
      <c r="BN451" s="55" t="s">
        <v>516</v>
      </c>
      <c r="BO451" s="55" t="s">
        <v>241</v>
      </c>
      <c r="BP451" s="55"/>
      <c r="BQ451" s="55" t="s">
        <v>514</v>
      </c>
      <c r="BS451" s="62"/>
      <c r="BT451" s="62"/>
      <c r="BX451" s="55" t="s">
        <v>241</v>
      </c>
      <c r="CA451" s="55"/>
    </row>
    <row r="452" spans="1:79" ht="14.25" x14ac:dyDescent="0.45">
      <c r="A452" s="55" t="s">
        <v>236</v>
      </c>
      <c r="B452" s="63">
        <v>35364</v>
      </c>
      <c r="D452" s="4" t="s">
        <v>863</v>
      </c>
      <c r="E452" s="1">
        <v>1</v>
      </c>
      <c r="G452" s="55" t="s">
        <v>77</v>
      </c>
      <c r="I452" s="55" t="s">
        <v>977</v>
      </c>
      <c r="J452" s="1"/>
      <c r="L452" s="55" t="s">
        <v>352</v>
      </c>
      <c r="M452" s="55" t="s">
        <v>462</v>
      </c>
      <c r="N452" s="55" t="s">
        <v>76</v>
      </c>
      <c r="P452" s="55">
        <v>10</v>
      </c>
      <c r="AS452" s="55"/>
      <c r="AW452" s="55">
        <v>400</v>
      </c>
      <c r="BC452" s="55">
        <v>20230602</v>
      </c>
      <c r="BD452" s="52" t="str">
        <f t="shared" si="948"/>
        <v>11° 02' 57.76" E</v>
      </c>
      <c r="BE452" s="52" t="str">
        <f t="shared" si="949"/>
        <v>47° 26' 15.22" N</v>
      </c>
      <c r="BF452" s="58">
        <v>11.049379200000001</v>
      </c>
      <c r="BG452" s="58">
        <v>47.437561600000002</v>
      </c>
      <c r="BH452" s="59">
        <v>7.2770000000000001</v>
      </c>
      <c r="BI452" s="60">
        <v>2052.08</v>
      </c>
      <c r="BJ452" s="59">
        <v>100</v>
      </c>
      <c r="BK452" s="55"/>
      <c r="BL452" s="61"/>
      <c r="BM452" s="55"/>
      <c r="BN452" s="55" t="s">
        <v>476</v>
      </c>
      <c r="BO452" s="55" t="s">
        <v>241</v>
      </c>
      <c r="BP452" s="55"/>
      <c r="BQ452" s="55" t="s">
        <v>514</v>
      </c>
      <c r="BS452" s="62"/>
      <c r="BT452" s="62"/>
      <c r="BX452" s="55" t="s">
        <v>241</v>
      </c>
      <c r="CA452" s="55"/>
    </row>
    <row r="453" spans="1:79" ht="14.25" x14ac:dyDescent="0.45">
      <c r="A453" s="55" t="s">
        <v>236</v>
      </c>
      <c r="B453" s="63">
        <v>35365</v>
      </c>
      <c r="D453" s="4" t="s">
        <v>864</v>
      </c>
      <c r="E453" s="1">
        <v>1</v>
      </c>
      <c r="G453" s="55" t="s">
        <v>77</v>
      </c>
      <c r="I453" s="55" t="s">
        <v>977</v>
      </c>
      <c r="J453" s="1"/>
      <c r="L453" s="55" t="s">
        <v>64</v>
      </c>
      <c r="M453" s="62" t="s">
        <v>65</v>
      </c>
      <c r="N453" s="55" t="s">
        <v>63</v>
      </c>
      <c r="P453" s="55">
        <v>0</v>
      </c>
      <c r="AS453" s="55"/>
      <c r="AW453" s="55">
        <v>100</v>
      </c>
      <c r="BC453" s="55">
        <v>20230602</v>
      </c>
      <c r="BD453" s="52" t="str">
        <f t="shared" si="948"/>
        <v>11° 02' 58.05" E</v>
      </c>
      <c r="BE453" s="52" t="str">
        <f t="shared" si="949"/>
        <v>47° 26' 15.42" N</v>
      </c>
      <c r="BF453" s="58">
        <v>11.0494596</v>
      </c>
      <c r="BG453" s="58">
        <v>47.437617199999998</v>
      </c>
      <c r="BH453" s="59">
        <v>7.9</v>
      </c>
      <c r="BI453" s="60">
        <v>2085.11</v>
      </c>
      <c r="BJ453" s="59">
        <v>100</v>
      </c>
      <c r="BK453" s="55"/>
      <c r="BL453" s="61"/>
      <c r="BM453" s="55"/>
      <c r="BN453" s="55" t="s">
        <v>477</v>
      </c>
      <c r="BO453" s="55" t="s">
        <v>241</v>
      </c>
      <c r="BP453" s="55"/>
      <c r="BQ453" s="55" t="s">
        <v>514</v>
      </c>
      <c r="BS453" s="62"/>
      <c r="BT453" s="62"/>
      <c r="BX453" s="55" t="s">
        <v>241</v>
      </c>
      <c r="CA453" s="55"/>
    </row>
    <row r="454" spans="1:79" ht="14.25" x14ac:dyDescent="0.45">
      <c r="A454" s="55" t="s">
        <v>236</v>
      </c>
      <c r="B454" s="63">
        <v>35366</v>
      </c>
      <c r="D454" s="4" t="s">
        <v>865</v>
      </c>
      <c r="E454" s="1">
        <v>1</v>
      </c>
      <c r="G454" s="55" t="s">
        <v>77</v>
      </c>
      <c r="I454" s="55" t="s">
        <v>977</v>
      </c>
      <c r="J454" s="1"/>
      <c r="L454" s="55" t="s">
        <v>64</v>
      </c>
      <c r="M454" s="62" t="s">
        <v>65</v>
      </c>
      <c r="N454" s="55" t="s">
        <v>63</v>
      </c>
      <c r="P454" s="55">
        <v>2</v>
      </c>
      <c r="AS454" s="55"/>
      <c r="AW454" s="55">
        <v>200</v>
      </c>
      <c r="BC454" s="55">
        <v>20230602</v>
      </c>
      <c r="BD454" s="52" t="str">
        <f t="shared" si="948"/>
        <v>11° 02' 57.68" E</v>
      </c>
      <c r="BE454" s="52" t="str">
        <f t="shared" si="949"/>
        <v>47° 26' 15.35" N</v>
      </c>
      <c r="BF454" s="58">
        <v>11.049356700000001</v>
      </c>
      <c r="BG454" s="58">
        <v>47.437599800000001</v>
      </c>
      <c r="BH454" s="59">
        <v>11.2</v>
      </c>
      <c r="BI454" s="60">
        <v>2070.42</v>
      </c>
      <c r="BJ454" s="59">
        <v>100</v>
      </c>
      <c r="BK454" s="55"/>
      <c r="BL454" s="61"/>
      <c r="BM454" s="55"/>
      <c r="BN454" s="55" t="s">
        <v>517</v>
      </c>
      <c r="BO454" s="55" t="s">
        <v>241</v>
      </c>
      <c r="BP454" s="55"/>
      <c r="BQ454" s="55" t="s">
        <v>514</v>
      </c>
      <c r="BS454" s="62"/>
      <c r="BT454" s="62"/>
      <c r="BX454" s="55" t="s">
        <v>241</v>
      </c>
      <c r="CA454" s="55"/>
    </row>
    <row r="455" spans="1:79" ht="14.25" x14ac:dyDescent="0.45">
      <c r="A455" s="55" t="s">
        <v>236</v>
      </c>
      <c r="B455" s="63">
        <v>35367</v>
      </c>
      <c r="D455" s="4" t="s">
        <v>866</v>
      </c>
      <c r="E455" s="1">
        <v>1</v>
      </c>
      <c r="G455" s="55" t="s">
        <v>77</v>
      </c>
      <c r="I455" s="55" t="s">
        <v>977</v>
      </c>
      <c r="J455" s="1"/>
      <c r="L455" s="55" t="s">
        <v>64</v>
      </c>
      <c r="M455" s="62" t="s">
        <v>65</v>
      </c>
      <c r="N455" s="55" t="s">
        <v>63</v>
      </c>
      <c r="P455" s="55">
        <v>0</v>
      </c>
      <c r="AS455" s="55"/>
      <c r="AW455" s="55">
        <v>300</v>
      </c>
      <c r="BC455" s="55">
        <v>20230602</v>
      </c>
      <c r="BD455" s="52" t="str">
        <f t="shared" si="948"/>
        <v>11° 02' 58.27" E</v>
      </c>
      <c r="BE455" s="52" t="str">
        <f t="shared" si="949"/>
        <v>47° 26' 15.08" N</v>
      </c>
      <c r="BF455" s="58">
        <v>11.049521199999999</v>
      </c>
      <c r="BG455" s="58">
        <v>47.437522399999999</v>
      </c>
      <c r="BH455" s="59">
        <v>12.5</v>
      </c>
      <c r="BI455" s="60">
        <v>2089.44</v>
      </c>
      <c r="BJ455" s="59">
        <v>100</v>
      </c>
      <c r="BK455" s="55"/>
      <c r="BL455" s="61"/>
      <c r="BM455" s="55"/>
      <c r="BN455" s="55" t="s">
        <v>290</v>
      </c>
      <c r="BO455" s="55" t="s">
        <v>241</v>
      </c>
      <c r="BP455" s="55"/>
      <c r="BQ455" s="55" t="s">
        <v>514</v>
      </c>
      <c r="BS455" s="62"/>
      <c r="BT455" s="62"/>
      <c r="BX455" s="55" t="s">
        <v>241</v>
      </c>
      <c r="CA455" s="55"/>
    </row>
    <row r="456" spans="1:79" ht="14.25" x14ac:dyDescent="0.45">
      <c r="A456" s="55" t="s">
        <v>236</v>
      </c>
      <c r="B456" s="63">
        <v>35368</v>
      </c>
      <c r="D456" s="4" t="s">
        <v>867</v>
      </c>
      <c r="E456" s="1">
        <v>1</v>
      </c>
      <c r="G456" s="55" t="s">
        <v>77</v>
      </c>
      <c r="I456" s="55" t="s">
        <v>977</v>
      </c>
      <c r="J456" s="1"/>
      <c r="L456" s="55" t="s">
        <v>64</v>
      </c>
      <c r="M456" s="62" t="s">
        <v>65</v>
      </c>
      <c r="N456" s="55" t="s">
        <v>63</v>
      </c>
      <c r="P456" s="55">
        <v>0</v>
      </c>
      <c r="AS456" s="55"/>
      <c r="AW456" s="55">
        <v>500</v>
      </c>
      <c r="BC456" s="55">
        <v>20230602</v>
      </c>
      <c r="BD456" s="52" t="str">
        <f t="shared" si="948"/>
        <v>11° 02' 57.76" E</v>
      </c>
      <c r="BE456" s="52" t="str">
        <f t="shared" si="949"/>
        <v>47° 26' 15.30" N</v>
      </c>
      <c r="BF456" s="58">
        <v>11.049379999999999</v>
      </c>
      <c r="BG456" s="58">
        <v>47.4375845</v>
      </c>
      <c r="BH456" s="59">
        <v>13.5</v>
      </c>
      <c r="BI456" s="60">
        <v>2076.36</v>
      </c>
      <c r="BJ456" s="59">
        <v>100</v>
      </c>
      <c r="BK456" s="55"/>
      <c r="BL456" s="61"/>
      <c r="BM456" s="55"/>
      <c r="BN456" s="55" t="s">
        <v>302</v>
      </c>
      <c r="BO456" s="55" t="s">
        <v>241</v>
      </c>
      <c r="BP456" s="55"/>
      <c r="BQ456" s="55" t="s">
        <v>514</v>
      </c>
      <c r="BS456" s="62"/>
      <c r="BT456" s="62"/>
      <c r="BX456" s="55" t="s">
        <v>241</v>
      </c>
      <c r="CA456" s="55"/>
    </row>
    <row r="457" spans="1:79" ht="14.25" x14ac:dyDescent="0.45">
      <c r="A457" s="55" t="s">
        <v>236</v>
      </c>
      <c r="B457" s="63">
        <v>35369</v>
      </c>
      <c r="D457" s="4" t="s">
        <v>868</v>
      </c>
      <c r="E457" s="1">
        <v>1</v>
      </c>
      <c r="G457" s="55" t="s">
        <v>77</v>
      </c>
      <c r="I457" s="55" t="s">
        <v>978</v>
      </c>
      <c r="J457" s="1"/>
      <c r="L457" s="55" t="s">
        <v>70</v>
      </c>
      <c r="M457" s="55" t="s">
        <v>100</v>
      </c>
      <c r="N457" s="55" t="s">
        <v>76</v>
      </c>
      <c r="P457" s="55">
        <v>30</v>
      </c>
      <c r="AS457" s="55"/>
      <c r="AW457" s="55">
        <v>100</v>
      </c>
      <c r="BC457" s="55">
        <v>20230602</v>
      </c>
      <c r="BD457" s="52" t="str">
        <f t="shared" si="948"/>
        <v>11° 03' 18.89" E</v>
      </c>
      <c r="BE457" s="52" t="str">
        <f t="shared" si="949"/>
        <v>47° 26' 23.58" N</v>
      </c>
      <c r="BF457" s="58">
        <v>11.055248000000001</v>
      </c>
      <c r="BG457" s="58">
        <v>47.439885500000003</v>
      </c>
      <c r="BH457" s="59">
        <v>4.1529999999999996</v>
      </c>
      <c r="BI457" s="60">
        <v>721.53</v>
      </c>
      <c r="BJ457" s="59">
        <v>16.974</v>
      </c>
      <c r="BK457" s="55"/>
      <c r="BL457" s="61"/>
      <c r="BM457" s="55"/>
      <c r="BN457" s="55" t="s">
        <v>519</v>
      </c>
      <c r="BO457" s="55" t="s">
        <v>241</v>
      </c>
      <c r="BP457" s="55"/>
      <c r="BQ457" s="55" t="s">
        <v>518</v>
      </c>
      <c r="BS457" s="62"/>
      <c r="BT457" s="62"/>
      <c r="BX457" s="55" t="s">
        <v>241</v>
      </c>
      <c r="CA457" s="55"/>
    </row>
    <row r="458" spans="1:79" ht="14.25" x14ac:dyDescent="0.45">
      <c r="A458" s="55" t="s">
        <v>236</v>
      </c>
      <c r="B458" s="63">
        <v>35370</v>
      </c>
      <c r="D458" s="4" t="s">
        <v>869</v>
      </c>
      <c r="E458" s="1">
        <v>1</v>
      </c>
      <c r="G458" s="55" t="s">
        <v>77</v>
      </c>
      <c r="I458" s="55" t="s">
        <v>978</v>
      </c>
      <c r="J458" s="1"/>
      <c r="L458" s="55" t="s">
        <v>70</v>
      </c>
      <c r="M458" s="55" t="s">
        <v>100</v>
      </c>
      <c r="N458" s="55" t="s">
        <v>76</v>
      </c>
      <c r="P458" s="55">
        <v>20</v>
      </c>
      <c r="AS458" s="55"/>
      <c r="AW458" s="55">
        <v>100</v>
      </c>
      <c r="BC458" s="55">
        <v>20230602</v>
      </c>
      <c r="BD458" s="52" t="str">
        <f t="shared" si="948"/>
        <v>11° 03' 19.00" E</v>
      </c>
      <c r="BE458" s="52" t="str">
        <f t="shared" si="949"/>
        <v>47° 26' 24.02" N</v>
      </c>
      <c r="BF458" s="58">
        <v>11.055279199999999</v>
      </c>
      <c r="BG458" s="58">
        <v>47.440005999999997</v>
      </c>
      <c r="BH458" s="59">
        <v>3.36</v>
      </c>
      <c r="BI458" s="60">
        <v>1906.13</v>
      </c>
      <c r="BJ458" s="59">
        <v>100</v>
      </c>
      <c r="BK458" s="55"/>
      <c r="BL458" s="61"/>
      <c r="BM458" s="55"/>
      <c r="BN458" s="55" t="s">
        <v>520</v>
      </c>
      <c r="BO458" s="55" t="s">
        <v>241</v>
      </c>
      <c r="BP458" s="55"/>
      <c r="BQ458" s="55" t="s">
        <v>518</v>
      </c>
      <c r="BS458" s="62"/>
      <c r="BT458" s="62"/>
      <c r="BX458" s="55" t="s">
        <v>241</v>
      </c>
      <c r="CA458" s="55"/>
    </row>
    <row r="459" spans="1:79" ht="14.25" x14ac:dyDescent="0.45">
      <c r="A459" s="55" t="s">
        <v>236</v>
      </c>
      <c r="B459" s="63">
        <v>35371</v>
      </c>
      <c r="D459" s="4" t="s">
        <v>870</v>
      </c>
      <c r="E459" s="1">
        <v>1</v>
      </c>
      <c r="G459" s="55" t="s">
        <v>73</v>
      </c>
      <c r="I459" s="55" t="s">
        <v>978</v>
      </c>
      <c r="J459" s="1"/>
      <c r="L459" s="55" t="s">
        <v>70</v>
      </c>
      <c r="M459" s="55" t="s">
        <v>100</v>
      </c>
      <c r="N459" s="55" t="s">
        <v>76</v>
      </c>
      <c r="P459" s="55">
        <v>10</v>
      </c>
      <c r="AS459" s="55"/>
      <c r="AW459" s="55">
        <v>100</v>
      </c>
      <c r="BC459" s="55">
        <v>20230602</v>
      </c>
      <c r="BD459" s="52" t="str">
        <f t="shared" si="948"/>
        <v>11° 03' 18.91" E</v>
      </c>
      <c r="BE459" s="52" t="str">
        <f t="shared" si="949"/>
        <v>47° 26' 23.87" N</v>
      </c>
      <c r="BF459" s="58">
        <v>11.0552546</v>
      </c>
      <c r="BG459" s="58">
        <v>47.439964500000002</v>
      </c>
      <c r="BH459" s="59">
        <v>8.6660000000000004</v>
      </c>
      <c r="BI459" s="60">
        <v>1904.25</v>
      </c>
      <c r="BJ459" s="59">
        <v>100</v>
      </c>
      <c r="BK459" s="55"/>
      <c r="BL459" s="61"/>
      <c r="BM459" s="55"/>
      <c r="BN459" s="55" t="s">
        <v>521</v>
      </c>
      <c r="BO459" s="55" t="s">
        <v>241</v>
      </c>
      <c r="BP459" s="55"/>
      <c r="BQ459" s="55" t="s">
        <v>518</v>
      </c>
      <c r="BS459" s="62"/>
      <c r="BT459" s="62"/>
      <c r="BX459" s="55" t="s">
        <v>241</v>
      </c>
      <c r="CA459" s="55"/>
    </row>
    <row r="460" spans="1:79" ht="14.25" x14ac:dyDescent="0.45">
      <c r="A460" s="55" t="s">
        <v>236</v>
      </c>
      <c r="B460" s="63">
        <v>35372</v>
      </c>
      <c r="D460" s="4" t="s">
        <v>871</v>
      </c>
      <c r="E460" s="1">
        <v>1</v>
      </c>
      <c r="G460" s="55" t="s">
        <v>73</v>
      </c>
      <c r="I460" s="55" t="s">
        <v>978</v>
      </c>
      <c r="J460" s="1"/>
      <c r="L460" s="55" t="s">
        <v>70</v>
      </c>
      <c r="M460" s="55" t="s">
        <v>86</v>
      </c>
      <c r="N460" s="55" t="s">
        <v>76</v>
      </c>
      <c r="P460" s="55">
        <v>10</v>
      </c>
      <c r="AS460" s="55"/>
      <c r="AW460" s="55">
        <v>100</v>
      </c>
      <c r="BC460" s="55">
        <v>20230602</v>
      </c>
      <c r="BD460" s="52" t="str">
        <f t="shared" si="948"/>
        <v>11° 03' 18.93" E</v>
      </c>
      <c r="BE460" s="52" t="str">
        <f t="shared" si="949"/>
        <v>47° 26' 24.18" N</v>
      </c>
      <c r="BF460" s="58">
        <v>11.055259700000001</v>
      </c>
      <c r="BG460" s="58">
        <v>47.440050100000001</v>
      </c>
      <c r="BH460" s="59">
        <v>5.3</v>
      </c>
      <c r="BI460" s="60">
        <v>1907.13</v>
      </c>
      <c r="BJ460" s="59">
        <v>100</v>
      </c>
      <c r="BK460" s="55"/>
      <c r="BL460" s="61"/>
      <c r="BM460" s="55"/>
      <c r="BN460" s="55" t="s">
        <v>522</v>
      </c>
      <c r="BO460" s="55" t="s">
        <v>241</v>
      </c>
      <c r="BP460" s="55"/>
      <c r="BQ460" s="55" t="s">
        <v>518</v>
      </c>
      <c r="BS460" s="62"/>
      <c r="BT460" s="62"/>
      <c r="BX460" s="55" t="s">
        <v>241</v>
      </c>
      <c r="CA460" s="55"/>
    </row>
    <row r="461" spans="1:79" ht="14.25" x14ac:dyDescent="0.45">
      <c r="A461" s="55" t="s">
        <v>236</v>
      </c>
      <c r="B461" s="63">
        <v>35373</v>
      </c>
      <c r="D461" s="4" t="s">
        <v>872</v>
      </c>
      <c r="E461" s="1">
        <v>1</v>
      </c>
      <c r="G461" s="55" t="s">
        <v>356</v>
      </c>
      <c r="I461" s="55" t="s">
        <v>978</v>
      </c>
      <c r="J461" s="1"/>
      <c r="L461" s="55" t="s">
        <v>70</v>
      </c>
      <c r="M461" s="55" t="s">
        <v>100</v>
      </c>
      <c r="N461" s="55" t="s">
        <v>76</v>
      </c>
      <c r="P461" s="55">
        <v>10</v>
      </c>
      <c r="AS461" s="55"/>
      <c r="AW461" s="55">
        <v>200</v>
      </c>
      <c r="BC461" s="55">
        <v>20230602</v>
      </c>
      <c r="BD461" s="52" t="str">
        <f t="shared" si="948"/>
        <v>11° 03' 19.07" E</v>
      </c>
      <c r="BE461" s="52" t="str">
        <f t="shared" si="949"/>
        <v>47° 26' 23.96" N</v>
      </c>
      <c r="BF461" s="58">
        <v>11.055298199999999</v>
      </c>
      <c r="BG461" s="58">
        <v>47.439989099999998</v>
      </c>
      <c r="BH461" s="59">
        <v>10.1</v>
      </c>
      <c r="BI461" s="60">
        <v>1898.13</v>
      </c>
      <c r="BJ461" s="59">
        <v>100</v>
      </c>
      <c r="BK461" s="55"/>
      <c r="BL461" s="61"/>
      <c r="BM461" s="55"/>
      <c r="BN461" s="55" t="s">
        <v>523</v>
      </c>
      <c r="BO461" s="55" t="s">
        <v>241</v>
      </c>
      <c r="BP461" s="55"/>
      <c r="BQ461" s="55" t="s">
        <v>518</v>
      </c>
      <c r="BS461" s="62"/>
      <c r="BT461" s="62"/>
      <c r="BX461" s="55" t="s">
        <v>241</v>
      </c>
      <c r="CA461" s="55"/>
    </row>
    <row r="462" spans="1:79" ht="14.25" x14ac:dyDescent="0.45">
      <c r="A462" s="55" t="s">
        <v>236</v>
      </c>
      <c r="B462" s="63">
        <v>35374</v>
      </c>
      <c r="D462" s="4" t="s">
        <v>873</v>
      </c>
      <c r="E462" s="1">
        <v>1</v>
      </c>
      <c r="G462" s="55" t="s">
        <v>77</v>
      </c>
      <c r="I462" s="55" t="s">
        <v>978</v>
      </c>
      <c r="J462" s="1"/>
      <c r="L462" s="55" t="s">
        <v>70</v>
      </c>
      <c r="M462" s="55" t="s">
        <v>86</v>
      </c>
      <c r="N462" s="55" t="s">
        <v>76</v>
      </c>
      <c r="P462" s="55">
        <v>10</v>
      </c>
      <c r="AS462" s="55"/>
      <c r="AW462" s="55">
        <v>100</v>
      </c>
      <c r="BC462" s="55">
        <v>20230602</v>
      </c>
      <c r="BD462" s="52" t="str">
        <f t="shared" si="948"/>
        <v>11° 03' 18.87" E</v>
      </c>
      <c r="BE462" s="52" t="str">
        <f t="shared" si="949"/>
        <v>47° 26' 23.66" N</v>
      </c>
      <c r="BF462" s="58">
        <v>11.0552419</v>
      </c>
      <c r="BG462" s="58">
        <v>47.439905799999998</v>
      </c>
      <c r="BH462" s="59">
        <v>9.9</v>
      </c>
      <c r="BI462" s="60">
        <v>1897.31</v>
      </c>
      <c r="BJ462" s="59">
        <v>100</v>
      </c>
      <c r="BK462" s="55"/>
      <c r="BL462" s="61"/>
      <c r="BM462" s="55"/>
      <c r="BN462" s="55" t="s">
        <v>440</v>
      </c>
      <c r="BO462" s="55" t="s">
        <v>241</v>
      </c>
      <c r="BP462" s="55"/>
      <c r="BQ462" s="55" t="s">
        <v>518</v>
      </c>
      <c r="BS462" s="62"/>
      <c r="BT462" s="62"/>
      <c r="BX462" s="55" t="s">
        <v>241</v>
      </c>
      <c r="CA462" s="55"/>
    </row>
    <row r="463" spans="1:79" ht="14.25" x14ac:dyDescent="0.45">
      <c r="A463" s="55" t="s">
        <v>236</v>
      </c>
      <c r="B463" s="63">
        <v>35375</v>
      </c>
      <c r="D463" s="4" t="s">
        <v>874</v>
      </c>
      <c r="E463" s="1">
        <v>1</v>
      </c>
      <c r="G463" s="55" t="s">
        <v>77</v>
      </c>
      <c r="I463" s="55" t="s">
        <v>978</v>
      </c>
      <c r="J463" s="1"/>
      <c r="L463" s="55" t="s">
        <v>70</v>
      </c>
      <c r="M463" s="55" t="s">
        <v>86</v>
      </c>
      <c r="N463" s="55" t="s">
        <v>76</v>
      </c>
      <c r="P463" s="55">
        <v>10</v>
      </c>
      <c r="AS463" s="55"/>
      <c r="AW463" s="55">
        <v>200</v>
      </c>
      <c r="BC463" s="55">
        <v>20230602</v>
      </c>
      <c r="BD463" s="52" t="str">
        <f t="shared" si="948"/>
        <v>11° 03' 18.87" E</v>
      </c>
      <c r="BE463" s="52" t="str">
        <f t="shared" si="949"/>
        <v>47° 26' 23.99" N</v>
      </c>
      <c r="BF463" s="58">
        <v>11.055243000000001</v>
      </c>
      <c r="BG463" s="58">
        <v>47.4399978</v>
      </c>
      <c r="BH463" s="59">
        <v>13</v>
      </c>
      <c r="BI463" s="60">
        <v>1907.44</v>
      </c>
      <c r="BJ463" s="59">
        <v>100</v>
      </c>
      <c r="BK463" s="55"/>
      <c r="BL463" s="61"/>
      <c r="BM463" s="55"/>
      <c r="BN463" s="55" t="s">
        <v>524</v>
      </c>
      <c r="BO463" s="55" t="s">
        <v>241</v>
      </c>
      <c r="BP463" s="55"/>
      <c r="BQ463" s="55" t="s">
        <v>518</v>
      </c>
      <c r="BS463" s="62"/>
      <c r="BT463" s="62"/>
      <c r="BX463" s="55" t="s">
        <v>241</v>
      </c>
      <c r="CA463" s="55"/>
    </row>
    <row r="464" spans="1:79" ht="14.25" x14ac:dyDescent="0.45">
      <c r="A464" s="55" t="s">
        <v>236</v>
      </c>
      <c r="B464" s="63">
        <v>35376</v>
      </c>
      <c r="D464" s="4" t="s">
        <v>875</v>
      </c>
      <c r="E464" s="1">
        <v>1</v>
      </c>
      <c r="G464" s="55" t="s">
        <v>73</v>
      </c>
      <c r="I464" s="55" t="s">
        <v>978</v>
      </c>
      <c r="J464" s="1"/>
      <c r="L464" s="55" t="s">
        <v>70</v>
      </c>
      <c r="M464" s="55" t="s">
        <v>86</v>
      </c>
      <c r="N464" s="55" t="s">
        <v>63</v>
      </c>
      <c r="P464" s="55">
        <v>10</v>
      </c>
      <c r="AS464" s="55"/>
      <c r="AW464" s="55">
        <v>100</v>
      </c>
      <c r="BC464" s="55">
        <v>20230602</v>
      </c>
      <c r="BD464" s="52" t="str">
        <f t="shared" si="948"/>
        <v>11° 03' 18.94" E</v>
      </c>
      <c r="BE464" s="52" t="str">
        <f t="shared" si="949"/>
        <v>47° 26' 23.99" N</v>
      </c>
      <c r="BF464" s="58">
        <v>11.055263500000001</v>
      </c>
      <c r="BG464" s="58">
        <v>47.439999200000003</v>
      </c>
      <c r="BH464" s="59">
        <v>10.333</v>
      </c>
      <c r="BI464" s="60">
        <v>1901.97</v>
      </c>
      <c r="BJ464" s="59">
        <v>100</v>
      </c>
      <c r="BK464" s="55"/>
      <c r="BL464" s="61"/>
      <c r="BM464" s="55"/>
      <c r="BN464" s="55" t="s">
        <v>525</v>
      </c>
      <c r="BO464" s="55" t="s">
        <v>241</v>
      </c>
      <c r="BP464" s="55"/>
      <c r="BQ464" s="55" t="s">
        <v>518</v>
      </c>
      <c r="BS464" s="62"/>
      <c r="BT464" s="62"/>
      <c r="BX464" s="55" t="s">
        <v>241</v>
      </c>
      <c r="CA464" s="55"/>
    </row>
    <row r="465" spans="1:79" ht="14.25" x14ac:dyDescent="0.45">
      <c r="A465" s="55" t="s">
        <v>236</v>
      </c>
      <c r="B465" s="63">
        <v>35377</v>
      </c>
      <c r="D465" s="4" t="s">
        <v>876</v>
      </c>
      <c r="E465" s="1">
        <v>1</v>
      </c>
      <c r="G465" s="55" t="s">
        <v>77</v>
      </c>
      <c r="I465" s="55" t="s">
        <v>986</v>
      </c>
      <c r="J465" s="1"/>
      <c r="L465" s="55" t="s">
        <v>64</v>
      </c>
      <c r="M465" s="62" t="s">
        <v>65</v>
      </c>
      <c r="N465" s="55" t="s">
        <v>63</v>
      </c>
      <c r="P465" s="55">
        <v>0</v>
      </c>
      <c r="AS465" s="55"/>
      <c r="AW465" s="55">
        <v>999</v>
      </c>
      <c r="BC465" s="55">
        <v>20230603</v>
      </c>
      <c r="BD465" s="52" t="str">
        <f t="shared" si="948"/>
        <v>11° 03' 26.07" E</v>
      </c>
      <c r="BE465" s="52" t="str">
        <f t="shared" si="949"/>
        <v>47° 26' 30.35" N</v>
      </c>
      <c r="BF465" s="58">
        <v>11.0572441</v>
      </c>
      <c r="BG465" s="58">
        <v>47.441764999999997</v>
      </c>
      <c r="BH465" s="59">
        <v>4.75</v>
      </c>
      <c r="BI465" s="60">
        <v>1899.14</v>
      </c>
      <c r="BJ465" s="59">
        <v>100</v>
      </c>
      <c r="BK465" s="55"/>
      <c r="BL465" s="61"/>
      <c r="BM465" s="55"/>
      <c r="BN465" s="55" t="s">
        <v>482</v>
      </c>
      <c r="BO465" s="55" t="s">
        <v>241</v>
      </c>
      <c r="BP465" s="55"/>
      <c r="BQ465" s="55" t="s">
        <v>526</v>
      </c>
      <c r="BS465" s="62"/>
      <c r="BT465" s="62"/>
      <c r="BX465" s="55" t="s">
        <v>241</v>
      </c>
      <c r="CA465" s="55"/>
    </row>
    <row r="466" spans="1:79" ht="14.25" x14ac:dyDescent="0.45">
      <c r="A466" s="55" t="s">
        <v>236</v>
      </c>
      <c r="B466" s="63">
        <v>35378</v>
      </c>
      <c r="D466" s="4" t="s">
        <v>877</v>
      </c>
      <c r="E466" s="1">
        <v>1</v>
      </c>
      <c r="G466" s="55" t="s">
        <v>73</v>
      </c>
      <c r="I466" s="55" t="s">
        <v>986</v>
      </c>
      <c r="J466" s="1"/>
      <c r="L466" s="55" t="s">
        <v>64</v>
      </c>
      <c r="M466" s="62" t="s">
        <v>65</v>
      </c>
      <c r="N466" s="55" t="s">
        <v>63</v>
      </c>
      <c r="P466" s="55">
        <v>10</v>
      </c>
      <c r="AS466" s="55"/>
      <c r="AW466" s="55">
        <v>999</v>
      </c>
      <c r="BC466" s="55">
        <v>20230603</v>
      </c>
      <c r="BD466" s="52" t="str">
        <f t="shared" si="948"/>
        <v>11° 03' 25.66" E</v>
      </c>
      <c r="BE466" s="52" t="str">
        <f t="shared" si="949"/>
        <v>47° 26' 30.49" N</v>
      </c>
      <c r="BF466" s="58">
        <v>11.0571301</v>
      </c>
      <c r="BG466" s="58">
        <v>47.441805299999999</v>
      </c>
      <c r="BH466" s="59">
        <v>7</v>
      </c>
      <c r="BI466" s="60">
        <v>1892.11</v>
      </c>
      <c r="BJ466" s="59">
        <v>100</v>
      </c>
      <c r="BK466" s="55"/>
      <c r="BL466" s="61"/>
      <c r="BM466" s="55"/>
      <c r="BN466" s="55" t="s">
        <v>420</v>
      </c>
      <c r="BO466" s="55" t="s">
        <v>241</v>
      </c>
      <c r="BP466" s="55"/>
      <c r="BQ466" s="55" t="s">
        <v>526</v>
      </c>
      <c r="BS466" s="62"/>
      <c r="BT466" s="62"/>
      <c r="BX466" s="55" t="s">
        <v>241</v>
      </c>
      <c r="CA466" s="55"/>
    </row>
    <row r="467" spans="1:79" ht="14.25" x14ac:dyDescent="0.45">
      <c r="A467" s="55" t="s">
        <v>236</v>
      </c>
      <c r="B467" s="63">
        <v>35379</v>
      </c>
      <c r="D467" s="4" t="s">
        <v>878</v>
      </c>
      <c r="E467" s="1">
        <v>1</v>
      </c>
      <c r="G467" s="55" t="s">
        <v>73</v>
      </c>
      <c r="I467" s="55" t="s">
        <v>986</v>
      </c>
      <c r="J467" s="1"/>
      <c r="L467" s="55" t="s">
        <v>64</v>
      </c>
      <c r="M467" s="62" t="s">
        <v>65</v>
      </c>
      <c r="N467" s="55" t="s">
        <v>63</v>
      </c>
      <c r="P467" s="55">
        <v>20</v>
      </c>
      <c r="AS467" s="55"/>
      <c r="AW467" s="55">
        <v>999</v>
      </c>
      <c r="BC467" s="55">
        <v>20230603</v>
      </c>
      <c r="BD467" s="52" t="str">
        <f t="shared" si="948"/>
        <v>11° 03' 25.74" E</v>
      </c>
      <c r="BE467" s="52" t="str">
        <f t="shared" si="949"/>
        <v>47° 26' 30.42" N</v>
      </c>
      <c r="BF467" s="58">
        <v>11.057150099999999</v>
      </c>
      <c r="BG467" s="58">
        <v>47.441785799999998</v>
      </c>
      <c r="BH467" s="59">
        <v>8.25</v>
      </c>
      <c r="BI467" s="60">
        <v>1897.89</v>
      </c>
      <c r="BJ467" s="59">
        <v>100</v>
      </c>
      <c r="BK467" s="55"/>
      <c r="BL467" s="61"/>
      <c r="BM467" s="55"/>
      <c r="BN467" s="55" t="s">
        <v>377</v>
      </c>
      <c r="BO467" s="55" t="s">
        <v>241</v>
      </c>
      <c r="BP467" s="55"/>
      <c r="BQ467" s="55" t="s">
        <v>526</v>
      </c>
      <c r="BS467" s="62"/>
      <c r="BT467" s="62"/>
      <c r="BX467" s="55" t="s">
        <v>241</v>
      </c>
      <c r="CA467" s="55"/>
    </row>
    <row r="468" spans="1:79" ht="14.25" x14ac:dyDescent="0.45">
      <c r="A468" s="55" t="s">
        <v>236</v>
      </c>
      <c r="B468" s="63">
        <v>35380</v>
      </c>
      <c r="D468" s="4" t="s">
        <v>879</v>
      </c>
      <c r="E468" s="1">
        <v>1</v>
      </c>
      <c r="G468" s="55" t="s">
        <v>260</v>
      </c>
      <c r="I468" s="55" t="s">
        <v>986</v>
      </c>
      <c r="J468" s="1"/>
      <c r="L468" s="55" t="s">
        <v>64</v>
      </c>
      <c r="M468" s="62" t="s">
        <v>65</v>
      </c>
      <c r="N468" s="55" t="s">
        <v>63</v>
      </c>
      <c r="P468" s="55">
        <v>20</v>
      </c>
      <c r="AS468" s="55"/>
      <c r="AW468" s="55">
        <v>999</v>
      </c>
      <c r="BC468" s="55">
        <v>20230603</v>
      </c>
      <c r="BD468" s="52" t="str">
        <f t="shared" si="948"/>
        <v>11° 03' 25.70" E</v>
      </c>
      <c r="BE468" s="52" t="str">
        <f t="shared" si="949"/>
        <v>47° 26' 30.36" N</v>
      </c>
      <c r="BF468" s="58">
        <v>11.0571413</v>
      </c>
      <c r="BG468" s="58">
        <v>47.441768500000002</v>
      </c>
      <c r="BH468" s="59">
        <v>11.75</v>
      </c>
      <c r="BI468" s="60">
        <v>1891.39</v>
      </c>
      <c r="BJ468" s="59">
        <v>100</v>
      </c>
      <c r="BK468" s="55"/>
      <c r="BL468" s="61"/>
      <c r="BM468" s="55"/>
      <c r="BN468" s="55" t="s">
        <v>381</v>
      </c>
      <c r="BO468" s="55" t="s">
        <v>241</v>
      </c>
      <c r="BP468" s="55"/>
      <c r="BQ468" s="55" t="s">
        <v>526</v>
      </c>
      <c r="BS468" s="62"/>
      <c r="BT468" s="62"/>
      <c r="BX468" s="55" t="s">
        <v>241</v>
      </c>
      <c r="CA468" s="55"/>
    </row>
    <row r="469" spans="1:79" ht="14.25" x14ac:dyDescent="0.45">
      <c r="A469" s="55" t="s">
        <v>236</v>
      </c>
      <c r="B469" s="63">
        <v>35381</v>
      </c>
      <c r="D469" s="4" t="s">
        <v>880</v>
      </c>
      <c r="E469" s="1">
        <v>1</v>
      </c>
      <c r="G469" s="55" t="s">
        <v>73</v>
      </c>
      <c r="I469" s="55" t="s">
        <v>986</v>
      </c>
      <c r="J469" s="1"/>
      <c r="L469" s="55" t="s">
        <v>64</v>
      </c>
      <c r="M469" s="62" t="s">
        <v>65</v>
      </c>
      <c r="N469" s="55" t="s">
        <v>63</v>
      </c>
      <c r="P469" s="55">
        <v>20</v>
      </c>
      <c r="AS469" s="55"/>
      <c r="AW469" s="55">
        <v>999</v>
      </c>
      <c r="BC469" s="55">
        <v>20230603</v>
      </c>
      <c r="BD469" s="52" t="str">
        <f t="shared" si="948"/>
        <v>11° 03' 25.68" E</v>
      </c>
      <c r="BE469" s="52" t="str">
        <f t="shared" si="949"/>
        <v>47° 26' 30.48" N</v>
      </c>
      <c r="BF469" s="58">
        <v>11.0571351</v>
      </c>
      <c r="BG469" s="58">
        <v>47.4418024</v>
      </c>
      <c r="BH469" s="59">
        <v>6.9160000000000004</v>
      </c>
      <c r="BI469" s="60">
        <v>1886.45</v>
      </c>
      <c r="BJ469" s="59">
        <v>100</v>
      </c>
      <c r="BK469" s="55"/>
      <c r="BL469" s="61"/>
      <c r="BM469" s="55"/>
      <c r="BN469" s="55" t="s">
        <v>338</v>
      </c>
      <c r="BO469" s="55" t="s">
        <v>241</v>
      </c>
      <c r="BP469" s="55"/>
      <c r="BQ469" s="55" t="s">
        <v>526</v>
      </c>
      <c r="BS469" s="62"/>
      <c r="BT469" s="62"/>
      <c r="BX469" s="55" t="s">
        <v>241</v>
      </c>
      <c r="CA469" s="55"/>
    </row>
    <row r="470" spans="1:79" ht="14.25" x14ac:dyDescent="0.45">
      <c r="A470" s="55" t="s">
        <v>236</v>
      </c>
      <c r="B470" s="63">
        <v>35382</v>
      </c>
      <c r="D470" s="4" t="s">
        <v>881</v>
      </c>
      <c r="E470" s="1">
        <v>1</v>
      </c>
      <c r="G470" s="55" t="s">
        <v>73</v>
      </c>
      <c r="I470" s="55" t="s">
        <v>986</v>
      </c>
      <c r="J470" s="1"/>
      <c r="L470" s="55" t="s">
        <v>64</v>
      </c>
      <c r="M470" s="62" t="s">
        <v>65</v>
      </c>
      <c r="N470" s="55" t="s">
        <v>63</v>
      </c>
      <c r="P470" s="55">
        <v>20</v>
      </c>
      <c r="AS470" s="55"/>
      <c r="AW470" s="55">
        <v>999</v>
      </c>
      <c r="BC470" s="55">
        <v>20230603</v>
      </c>
      <c r="BD470" s="52" t="str">
        <f t="shared" si="948"/>
        <v>11° 03' 25.62" E</v>
      </c>
      <c r="BE470" s="52" t="str">
        <f t="shared" si="949"/>
        <v>47° 26' 30.32" N</v>
      </c>
      <c r="BF470" s="58">
        <v>11.0571187</v>
      </c>
      <c r="BG470" s="58">
        <v>47.441755700000002</v>
      </c>
      <c r="BH470" s="59">
        <v>13.25</v>
      </c>
      <c r="BI470" s="60">
        <v>1887.14</v>
      </c>
      <c r="BJ470" s="59">
        <v>100</v>
      </c>
      <c r="BK470" s="55"/>
      <c r="BL470" s="61"/>
      <c r="BM470" s="55"/>
      <c r="BN470" s="55" t="s">
        <v>527</v>
      </c>
      <c r="BO470" s="55" t="s">
        <v>241</v>
      </c>
      <c r="BP470" s="55"/>
      <c r="BQ470" s="55" t="s">
        <v>526</v>
      </c>
      <c r="BS470" s="62"/>
      <c r="BT470" s="62"/>
      <c r="BX470" s="55" t="s">
        <v>241</v>
      </c>
      <c r="CA470" s="55"/>
    </row>
    <row r="471" spans="1:79" ht="14.25" x14ac:dyDescent="0.45">
      <c r="A471" s="55" t="s">
        <v>236</v>
      </c>
      <c r="B471" s="63">
        <v>35383</v>
      </c>
      <c r="D471" s="4" t="s">
        <v>882</v>
      </c>
      <c r="E471" s="1">
        <v>1</v>
      </c>
      <c r="G471" s="55" t="s">
        <v>73</v>
      </c>
      <c r="I471" s="55" t="s">
        <v>986</v>
      </c>
      <c r="J471" s="1"/>
      <c r="L471" s="55" t="s">
        <v>64</v>
      </c>
      <c r="M471" s="62" t="s">
        <v>65</v>
      </c>
      <c r="N471" s="55" t="s">
        <v>63</v>
      </c>
      <c r="P471" s="55">
        <v>2</v>
      </c>
      <c r="AS471" s="55"/>
      <c r="AW471" s="55">
        <v>999</v>
      </c>
      <c r="BC471" s="55">
        <v>20230603</v>
      </c>
      <c r="BD471" s="52" t="str">
        <f t="shared" si="948"/>
        <v>11° 03' 25.48" E</v>
      </c>
      <c r="BE471" s="52" t="str">
        <f t="shared" si="949"/>
        <v>47° 26' 30.52" N</v>
      </c>
      <c r="BF471" s="58">
        <v>11.0570793</v>
      </c>
      <c r="BG471" s="58">
        <v>47.441812800000001</v>
      </c>
      <c r="BH471" s="59">
        <v>3.6320000000000001</v>
      </c>
      <c r="BI471" s="60">
        <v>1892.14</v>
      </c>
      <c r="BJ471" s="59">
        <v>100</v>
      </c>
      <c r="BK471" s="55"/>
      <c r="BL471" s="61"/>
      <c r="BM471" s="55"/>
      <c r="BN471" s="55" t="s">
        <v>528</v>
      </c>
      <c r="BO471" s="55" t="s">
        <v>241</v>
      </c>
      <c r="BP471" s="55"/>
      <c r="BQ471" s="55" t="s">
        <v>526</v>
      </c>
      <c r="BS471" s="62"/>
      <c r="BT471" s="62"/>
      <c r="BX471" s="55" t="s">
        <v>241</v>
      </c>
      <c r="CA471" s="55"/>
    </row>
    <row r="472" spans="1:79" ht="14.25" x14ac:dyDescent="0.45">
      <c r="A472" s="55" t="s">
        <v>236</v>
      </c>
      <c r="B472" s="63">
        <v>35384</v>
      </c>
      <c r="D472" s="4" t="s">
        <v>883</v>
      </c>
      <c r="E472" s="1">
        <v>1</v>
      </c>
      <c r="G472" s="55" t="s">
        <v>73</v>
      </c>
      <c r="I472" s="55" t="s">
        <v>986</v>
      </c>
      <c r="J472" s="1"/>
      <c r="L472" s="55" t="s">
        <v>70</v>
      </c>
      <c r="M472" s="55" t="s">
        <v>93</v>
      </c>
      <c r="N472" s="55" t="s">
        <v>76</v>
      </c>
      <c r="P472" s="55">
        <v>50</v>
      </c>
      <c r="AS472" s="55"/>
      <c r="AW472" s="55">
        <v>999</v>
      </c>
      <c r="BC472" s="55">
        <v>20230603</v>
      </c>
      <c r="BD472" s="52" t="str">
        <f t="shared" si="948"/>
        <v>11° 03' 25.43" E</v>
      </c>
      <c r="BE472" s="52" t="str">
        <f t="shared" si="949"/>
        <v>47° 26' 30.46" N</v>
      </c>
      <c r="BF472" s="58">
        <v>11.057064</v>
      </c>
      <c r="BG472" s="58">
        <v>47.441795599999999</v>
      </c>
      <c r="BH472" s="59">
        <v>5.2</v>
      </c>
      <c r="BI472" s="60">
        <v>1892.16</v>
      </c>
      <c r="BJ472" s="59">
        <v>100</v>
      </c>
      <c r="BK472" s="55"/>
      <c r="BL472" s="61"/>
      <c r="BM472" s="55"/>
      <c r="BN472" s="55" t="s">
        <v>529</v>
      </c>
      <c r="BO472" s="55" t="s">
        <v>241</v>
      </c>
      <c r="BP472" s="55"/>
      <c r="BQ472" s="55" t="s">
        <v>526</v>
      </c>
      <c r="BS472" s="62"/>
      <c r="BT472" s="62"/>
      <c r="BX472" s="55" t="s">
        <v>241</v>
      </c>
      <c r="CA472" s="55"/>
    </row>
    <row r="473" spans="1:79" ht="14.25" x14ac:dyDescent="0.45">
      <c r="A473" s="55" t="s">
        <v>236</v>
      </c>
      <c r="B473" s="63">
        <v>35385</v>
      </c>
      <c r="D473" s="4" t="s">
        <v>884</v>
      </c>
      <c r="E473" s="1">
        <v>1</v>
      </c>
      <c r="G473" s="55" t="s">
        <v>73</v>
      </c>
      <c r="I473" s="55" t="s">
        <v>984</v>
      </c>
      <c r="J473" s="1"/>
      <c r="L473" s="55" t="s">
        <v>70</v>
      </c>
      <c r="M473" s="55" t="s">
        <v>108</v>
      </c>
      <c r="N473" s="55" t="s">
        <v>76</v>
      </c>
      <c r="P473" s="55">
        <v>20</v>
      </c>
      <c r="AS473" s="55"/>
      <c r="AW473" s="55">
        <v>999</v>
      </c>
      <c r="BC473" s="55">
        <v>20230603</v>
      </c>
      <c r="BD473" s="52" t="str">
        <f t="shared" si="948"/>
        <v>11° 03' 28.05" E</v>
      </c>
      <c r="BE473" s="52" t="str">
        <f t="shared" si="949"/>
        <v>47° 26' 32.42" N</v>
      </c>
      <c r="BF473" s="58">
        <v>11.0577924</v>
      </c>
      <c r="BG473" s="58">
        <v>47.442339199999999</v>
      </c>
      <c r="BH473" s="59">
        <v>2.38</v>
      </c>
      <c r="BI473" s="60">
        <v>1875.14</v>
      </c>
      <c r="BJ473" s="59">
        <v>100</v>
      </c>
      <c r="BK473" s="55"/>
      <c r="BL473" s="61"/>
      <c r="BM473" s="55"/>
      <c r="BN473" s="55" t="s">
        <v>485</v>
      </c>
      <c r="BO473" s="55" t="s">
        <v>241</v>
      </c>
      <c r="BP473" s="55"/>
      <c r="BQ473" s="55" t="s">
        <v>530</v>
      </c>
      <c r="BS473" s="62"/>
      <c r="BT473" s="62"/>
      <c r="BX473" s="55" t="s">
        <v>241</v>
      </c>
      <c r="CA473" s="55"/>
    </row>
    <row r="474" spans="1:79" ht="14.25" x14ac:dyDescent="0.45">
      <c r="A474" s="55" t="s">
        <v>236</v>
      </c>
      <c r="B474" s="63">
        <v>35386</v>
      </c>
      <c r="D474" s="4" t="s">
        <v>885</v>
      </c>
      <c r="E474" s="1">
        <v>1</v>
      </c>
      <c r="G474" s="55" t="s">
        <v>73</v>
      </c>
      <c r="I474" s="55" t="s">
        <v>984</v>
      </c>
      <c r="J474" s="1"/>
      <c r="L474" s="55" t="s">
        <v>70</v>
      </c>
      <c r="M474" s="55" t="s">
        <v>100</v>
      </c>
      <c r="N474" s="55" t="s">
        <v>76</v>
      </c>
      <c r="P474" s="55">
        <v>15</v>
      </c>
      <c r="AS474" s="55"/>
      <c r="AW474" s="55">
        <v>999</v>
      </c>
      <c r="BC474" s="55">
        <v>20230603</v>
      </c>
      <c r="BD474" s="52" t="str">
        <f t="shared" si="948"/>
        <v>11° 03' 28.11" E</v>
      </c>
      <c r="BE474" s="52" t="str">
        <f t="shared" si="949"/>
        <v>47° 26' 32.67" N</v>
      </c>
      <c r="BF474" s="58">
        <v>11.0578108</v>
      </c>
      <c r="BG474" s="58">
        <v>47.442408499999999</v>
      </c>
      <c r="BH474" s="59">
        <v>5.7</v>
      </c>
      <c r="BI474" s="60">
        <v>1878.14</v>
      </c>
      <c r="BJ474" s="59">
        <v>100</v>
      </c>
      <c r="BK474" s="55"/>
      <c r="BL474" s="61"/>
      <c r="BM474" s="55"/>
      <c r="BN474" s="55" t="s">
        <v>531</v>
      </c>
      <c r="BO474" s="55" t="s">
        <v>241</v>
      </c>
      <c r="BP474" s="55"/>
      <c r="BQ474" s="55" t="s">
        <v>530</v>
      </c>
      <c r="BS474" s="62"/>
      <c r="BT474" s="62"/>
      <c r="BX474" s="55" t="s">
        <v>241</v>
      </c>
      <c r="CA474" s="55"/>
    </row>
    <row r="475" spans="1:79" ht="14.25" x14ac:dyDescent="0.45">
      <c r="A475" s="55" t="s">
        <v>236</v>
      </c>
      <c r="B475" s="63">
        <v>35387</v>
      </c>
      <c r="D475" s="4" t="s">
        <v>886</v>
      </c>
      <c r="E475" s="1">
        <v>1</v>
      </c>
      <c r="G475" s="55" t="s">
        <v>77</v>
      </c>
      <c r="I475" s="55" t="s">
        <v>984</v>
      </c>
      <c r="J475" s="1"/>
      <c r="L475" s="55" t="s">
        <v>70</v>
      </c>
      <c r="M475" s="55" t="s">
        <v>100</v>
      </c>
      <c r="N475" s="55" t="s">
        <v>76</v>
      </c>
      <c r="P475" s="55">
        <v>10</v>
      </c>
      <c r="AS475" s="55"/>
      <c r="AW475" s="55">
        <v>999</v>
      </c>
      <c r="BC475" s="55">
        <v>20230603</v>
      </c>
      <c r="BD475" s="52" t="str">
        <f t="shared" si="948"/>
        <v>11° 03' 28.07" E</v>
      </c>
      <c r="BE475" s="52" t="str">
        <f t="shared" si="949"/>
        <v>47° 26' 32.53" N</v>
      </c>
      <c r="BF475" s="58">
        <v>11.057797799999999</v>
      </c>
      <c r="BG475" s="58">
        <v>47.442372200000001</v>
      </c>
      <c r="BH475" s="59">
        <v>2.7330000000000001</v>
      </c>
      <c r="BI475" s="60">
        <v>1879.14</v>
      </c>
      <c r="BJ475" s="59">
        <v>100</v>
      </c>
      <c r="BK475" s="55"/>
      <c r="BL475" s="61"/>
      <c r="BM475" s="55"/>
      <c r="BN475" s="55" t="s">
        <v>486</v>
      </c>
      <c r="BO475" s="55" t="s">
        <v>241</v>
      </c>
      <c r="BP475" s="55"/>
      <c r="BQ475" s="55" t="s">
        <v>530</v>
      </c>
      <c r="BS475" s="62"/>
      <c r="BT475" s="62"/>
      <c r="BX475" s="55" t="s">
        <v>241</v>
      </c>
      <c r="CA475" s="55"/>
    </row>
    <row r="476" spans="1:79" ht="14.25" x14ac:dyDescent="0.45">
      <c r="A476" s="55" t="s">
        <v>236</v>
      </c>
      <c r="B476" s="63">
        <v>35388</v>
      </c>
      <c r="D476" s="4" t="s">
        <v>887</v>
      </c>
      <c r="E476" s="1">
        <v>1</v>
      </c>
      <c r="G476" s="55" t="s">
        <v>77</v>
      </c>
      <c r="I476" s="55" t="s">
        <v>984</v>
      </c>
      <c r="J476" s="1"/>
      <c r="L476" s="55" t="s">
        <v>70</v>
      </c>
      <c r="M476" s="55" t="s">
        <v>100</v>
      </c>
      <c r="N476" s="55" t="s">
        <v>76</v>
      </c>
      <c r="P476" s="55">
        <v>10</v>
      </c>
      <c r="AS476" s="55"/>
      <c r="AW476" s="55">
        <v>999</v>
      </c>
      <c r="BC476" s="55">
        <v>20230603</v>
      </c>
      <c r="BD476" s="52" t="str">
        <f t="shared" si="948"/>
        <v>11° 03' 27.98" E</v>
      </c>
      <c r="BE476" s="52" t="str">
        <f t="shared" si="949"/>
        <v>47° 26' 32.42" N</v>
      </c>
      <c r="BF476" s="58">
        <v>11.0577737</v>
      </c>
      <c r="BG476" s="58">
        <v>47.442340799999997</v>
      </c>
      <c r="BH476" s="59">
        <v>6.1660000000000004</v>
      </c>
      <c r="BI476" s="60">
        <v>1879.12</v>
      </c>
      <c r="BJ476" s="59">
        <v>100</v>
      </c>
      <c r="BK476" s="55"/>
      <c r="BL476" s="61"/>
      <c r="BM476" s="55"/>
      <c r="BN476" s="55" t="s">
        <v>306</v>
      </c>
      <c r="BO476" s="55" t="s">
        <v>241</v>
      </c>
      <c r="BP476" s="55"/>
      <c r="BQ476" s="55" t="s">
        <v>530</v>
      </c>
      <c r="BS476" s="62"/>
      <c r="BT476" s="62"/>
      <c r="BX476" s="55" t="s">
        <v>241</v>
      </c>
      <c r="CA476" s="55"/>
    </row>
    <row r="477" spans="1:79" ht="14.25" x14ac:dyDescent="0.45">
      <c r="A477" s="55" t="s">
        <v>236</v>
      </c>
      <c r="B477" s="63">
        <v>35389</v>
      </c>
      <c r="D477" s="4" t="s">
        <v>888</v>
      </c>
      <c r="E477" s="1">
        <v>1</v>
      </c>
      <c r="G477" s="55" t="s">
        <v>73</v>
      </c>
      <c r="I477" s="55" t="s">
        <v>984</v>
      </c>
      <c r="J477" s="1"/>
      <c r="L477" s="55" t="s">
        <v>70</v>
      </c>
      <c r="M477" s="55" t="s">
        <v>108</v>
      </c>
      <c r="N477" s="55" t="s">
        <v>76</v>
      </c>
      <c r="P477" s="55">
        <v>20</v>
      </c>
      <c r="AS477" s="55"/>
      <c r="AW477" s="55">
        <v>999</v>
      </c>
      <c r="BC477" s="55">
        <v>20230603</v>
      </c>
      <c r="BD477" s="52" t="str">
        <f t="shared" si="948"/>
        <v>11° 03' 27.77" E</v>
      </c>
      <c r="BE477" s="52" t="str">
        <f t="shared" si="949"/>
        <v>47° 26' 32.66" N</v>
      </c>
      <c r="BF477" s="58">
        <v>11.0577153</v>
      </c>
      <c r="BG477" s="58">
        <v>47.442408299999997</v>
      </c>
      <c r="BH477" s="59">
        <v>5.3</v>
      </c>
      <c r="BI477" s="60">
        <v>1868.14</v>
      </c>
      <c r="BJ477" s="59">
        <v>100</v>
      </c>
      <c r="BK477" s="55"/>
      <c r="BL477" s="61"/>
      <c r="BM477" s="55"/>
      <c r="BN477" s="55" t="s">
        <v>422</v>
      </c>
      <c r="BO477" s="55" t="s">
        <v>241</v>
      </c>
      <c r="BP477" s="55"/>
      <c r="BQ477" s="55" t="s">
        <v>530</v>
      </c>
      <c r="BS477" s="62"/>
      <c r="BT477" s="62"/>
      <c r="BX477" s="55" t="s">
        <v>241</v>
      </c>
      <c r="CA477" s="55"/>
    </row>
    <row r="478" spans="1:79" ht="14.25" x14ac:dyDescent="0.45">
      <c r="A478" s="55" t="s">
        <v>236</v>
      </c>
      <c r="B478" s="63">
        <v>35390</v>
      </c>
      <c r="D478" s="4" t="s">
        <v>889</v>
      </c>
      <c r="E478" s="1">
        <v>1</v>
      </c>
      <c r="G478" s="55" t="s">
        <v>73</v>
      </c>
      <c r="I478" s="55" t="s">
        <v>984</v>
      </c>
      <c r="J478" s="1"/>
      <c r="L478" s="55" t="s">
        <v>70</v>
      </c>
      <c r="M478" s="55" t="s">
        <v>100</v>
      </c>
      <c r="N478" s="55" t="s">
        <v>76</v>
      </c>
      <c r="P478" s="55">
        <v>20</v>
      </c>
      <c r="AS478" s="55"/>
      <c r="AW478" s="55">
        <v>999</v>
      </c>
      <c r="BC478" s="55">
        <v>20230603</v>
      </c>
      <c r="BD478" s="52" t="str">
        <f t="shared" si="948"/>
        <v>11° 03' 27.97" E</v>
      </c>
      <c r="BE478" s="52" t="str">
        <f t="shared" si="949"/>
        <v>47° 26' 32.56" N</v>
      </c>
      <c r="BF478" s="58">
        <v>11.0577702</v>
      </c>
      <c r="BG478" s="58">
        <v>47.442379299999999</v>
      </c>
      <c r="BH478" s="59">
        <v>10.1</v>
      </c>
      <c r="BI478" s="60">
        <v>1880.79</v>
      </c>
      <c r="BJ478" s="59">
        <v>100</v>
      </c>
      <c r="BK478" s="55"/>
      <c r="BL478" s="61"/>
      <c r="BM478" s="55"/>
      <c r="BN478" s="55" t="s">
        <v>532</v>
      </c>
      <c r="BO478" s="55" t="s">
        <v>241</v>
      </c>
      <c r="BP478" s="55"/>
      <c r="BQ478" s="55" t="s">
        <v>530</v>
      </c>
      <c r="BS478" s="62"/>
      <c r="BT478" s="62"/>
      <c r="BX478" s="55" t="s">
        <v>241</v>
      </c>
      <c r="CA478" s="55"/>
    </row>
    <row r="479" spans="1:79" ht="14.25" x14ac:dyDescent="0.45">
      <c r="A479" s="55" t="s">
        <v>236</v>
      </c>
      <c r="B479" s="63">
        <v>35391</v>
      </c>
      <c r="D479" s="4" t="s">
        <v>890</v>
      </c>
      <c r="E479" s="1">
        <v>1</v>
      </c>
      <c r="G479" s="55" t="s">
        <v>73</v>
      </c>
      <c r="I479" s="55" t="s">
        <v>984</v>
      </c>
      <c r="J479" s="1"/>
      <c r="L479" s="55" t="s">
        <v>70</v>
      </c>
      <c r="M479" s="55" t="s">
        <v>108</v>
      </c>
      <c r="N479" s="55" t="s">
        <v>76</v>
      </c>
      <c r="P479" s="55">
        <v>15</v>
      </c>
      <c r="AS479" s="55"/>
      <c r="AW479" s="55">
        <v>999</v>
      </c>
      <c r="BC479" s="55">
        <v>20230603</v>
      </c>
      <c r="BD479" s="52" t="str">
        <f t="shared" si="948"/>
        <v>11° 03' 27.79" E</v>
      </c>
      <c r="BE479" s="52" t="str">
        <f t="shared" si="949"/>
        <v>47° 26' 32.55" N</v>
      </c>
      <c r="BF479" s="58">
        <v>11.05772054</v>
      </c>
      <c r="BG479" s="58">
        <v>47.442376899999999</v>
      </c>
      <c r="BH479" s="59">
        <v>0</v>
      </c>
      <c r="BI479" s="60">
        <v>0</v>
      </c>
      <c r="BJ479" s="59">
        <v>0</v>
      </c>
      <c r="BK479" s="55"/>
      <c r="BL479" s="61"/>
      <c r="BM479" s="55"/>
      <c r="BN479" s="55" t="s">
        <v>533</v>
      </c>
      <c r="BO479" s="55" t="s">
        <v>241</v>
      </c>
      <c r="BP479" s="55"/>
      <c r="BQ479" s="55" t="s">
        <v>530</v>
      </c>
      <c r="BS479" s="62"/>
      <c r="BT479" s="62"/>
      <c r="BX479" s="55" t="s">
        <v>241</v>
      </c>
      <c r="CA479" s="55"/>
    </row>
    <row r="480" spans="1:79" ht="14.25" x14ac:dyDescent="0.45">
      <c r="A480" s="55" t="s">
        <v>236</v>
      </c>
      <c r="B480" s="63">
        <v>35392</v>
      </c>
      <c r="D480" s="4" t="s">
        <v>891</v>
      </c>
      <c r="E480" s="1">
        <v>1</v>
      </c>
      <c r="G480" s="55" t="s">
        <v>73</v>
      </c>
      <c r="I480" s="55" t="s">
        <v>984</v>
      </c>
      <c r="J480" s="1"/>
      <c r="L480" s="55" t="s">
        <v>70</v>
      </c>
      <c r="M480" s="55" t="s">
        <v>108</v>
      </c>
      <c r="N480" s="55" t="s">
        <v>76</v>
      </c>
      <c r="P480" s="55">
        <v>10</v>
      </c>
      <c r="AS480" s="55"/>
      <c r="AW480" s="55">
        <v>999</v>
      </c>
      <c r="BC480" s="55">
        <v>20230603</v>
      </c>
      <c r="BD480" s="52" t="str">
        <f t="shared" si="948"/>
        <v>11° 03' 27.79" E</v>
      </c>
      <c r="BE480" s="52" t="str">
        <f t="shared" si="949"/>
        <v>47° 26' 32.55" N</v>
      </c>
      <c r="BF480" s="58">
        <v>11.05772054</v>
      </c>
      <c r="BG480" s="58">
        <v>47.442376899999999</v>
      </c>
      <c r="BH480" s="59">
        <v>0</v>
      </c>
      <c r="BI480" s="60">
        <v>0</v>
      </c>
      <c r="BJ480" s="59">
        <v>0</v>
      </c>
      <c r="BK480" s="55"/>
      <c r="BL480" s="61"/>
      <c r="BM480" s="55"/>
      <c r="BN480" s="55" t="s">
        <v>500</v>
      </c>
      <c r="BO480" s="55" t="s">
        <v>241</v>
      </c>
      <c r="BP480" s="55"/>
      <c r="BQ480" s="55" t="s">
        <v>530</v>
      </c>
      <c r="BS480" s="62"/>
      <c r="BT480" s="62"/>
      <c r="BX480" s="55" t="s">
        <v>241</v>
      </c>
      <c r="CA480" s="55"/>
    </row>
    <row r="481" spans="1:79" ht="14.25" x14ac:dyDescent="0.45">
      <c r="A481" s="55" t="s">
        <v>236</v>
      </c>
      <c r="B481" s="63">
        <v>35393</v>
      </c>
      <c r="D481" s="4" t="s">
        <v>892</v>
      </c>
      <c r="E481" s="1">
        <v>1</v>
      </c>
      <c r="G481" s="55" t="s">
        <v>73</v>
      </c>
      <c r="I481" s="55" t="s">
        <v>984</v>
      </c>
      <c r="J481" s="1"/>
      <c r="L481" s="55" t="s">
        <v>70</v>
      </c>
      <c r="M481" s="55" t="s">
        <v>108</v>
      </c>
      <c r="N481" s="55" t="s">
        <v>76</v>
      </c>
      <c r="P481" s="55">
        <v>20</v>
      </c>
      <c r="AS481" s="55"/>
      <c r="AW481" s="55">
        <v>999</v>
      </c>
      <c r="BC481" s="55">
        <v>20230603</v>
      </c>
      <c r="BD481" s="52" t="str">
        <f t="shared" si="948"/>
        <v>11° 03' 27.98" E</v>
      </c>
      <c r="BE481" s="52" t="str">
        <f t="shared" si="949"/>
        <v>47° 26' 32.61" N</v>
      </c>
      <c r="BF481" s="58">
        <v>11.057774500000001</v>
      </c>
      <c r="BG481" s="58">
        <v>47.442392499999997</v>
      </c>
      <c r="BH481" s="59">
        <v>7.5</v>
      </c>
      <c r="BI481" s="60">
        <v>1881.2</v>
      </c>
      <c r="BJ481" s="59">
        <v>100</v>
      </c>
      <c r="BK481" s="55"/>
      <c r="BL481" s="61"/>
      <c r="BM481" s="55"/>
      <c r="BN481" s="55" t="s">
        <v>489</v>
      </c>
      <c r="BO481" s="55" t="s">
        <v>241</v>
      </c>
      <c r="BP481" s="55"/>
      <c r="BQ481" s="55" t="s">
        <v>530</v>
      </c>
      <c r="BS481" s="62"/>
      <c r="BT481" s="62"/>
      <c r="BX481" s="55" t="s">
        <v>241</v>
      </c>
      <c r="CA481" s="55"/>
    </row>
    <row r="482" spans="1:79" ht="14.25" x14ac:dyDescent="0.45">
      <c r="A482" s="55" t="s">
        <v>236</v>
      </c>
      <c r="B482" s="63">
        <v>35394</v>
      </c>
      <c r="D482" s="4" t="s">
        <v>893</v>
      </c>
      <c r="E482" s="1">
        <v>1</v>
      </c>
      <c r="G482" s="55" t="s">
        <v>73</v>
      </c>
      <c r="I482" s="55" t="s">
        <v>984</v>
      </c>
      <c r="J482" s="1"/>
      <c r="L482" s="55" t="s">
        <v>70</v>
      </c>
      <c r="M482" s="55" t="s">
        <v>100</v>
      </c>
      <c r="N482" s="55" t="s">
        <v>76</v>
      </c>
      <c r="P482" s="55">
        <v>30</v>
      </c>
      <c r="AS482" s="55"/>
      <c r="AW482" s="55">
        <v>999</v>
      </c>
      <c r="BC482" s="55">
        <v>20230603</v>
      </c>
      <c r="BD482" s="52" t="str">
        <f t="shared" si="948"/>
        <v>11° 03' 28.01" E</v>
      </c>
      <c r="BE482" s="52" t="str">
        <f t="shared" si="949"/>
        <v>47° 26' 32.64" N</v>
      </c>
      <c r="BF482" s="58">
        <v>11.057783300000001</v>
      </c>
      <c r="BG482" s="58">
        <v>47.442400499999998</v>
      </c>
      <c r="BH482" s="59">
        <v>0</v>
      </c>
      <c r="BI482" s="60">
        <v>0</v>
      </c>
      <c r="BJ482" s="59">
        <v>0</v>
      </c>
      <c r="BK482" s="55"/>
      <c r="BL482" s="61"/>
      <c r="BM482" s="55"/>
      <c r="BN482" s="55" t="s">
        <v>534</v>
      </c>
      <c r="BO482" s="55" t="s">
        <v>241</v>
      </c>
      <c r="BP482" s="55"/>
      <c r="BQ482" s="55" t="s">
        <v>530</v>
      </c>
      <c r="BS482" s="62"/>
      <c r="BT482" s="62"/>
      <c r="BX482" s="55" t="s">
        <v>241</v>
      </c>
      <c r="CA482" s="55"/>
    </row>
    <row r="483" spans="1:79" ht="14.25" x14ac:dyDescent="0.45">
      <c r="A483" s="55" t="s">
        <v>236</v>
      </c>
      <c r="B483" s="63">
        <v>35395</v>
      </c>
      <c r="D483" s="4" t="s">
        <v>894</v>
      </c>
      <c r="E483" s="1">
        <v>1</v>
      </c>
      <c r="G483" s="55" t="s">
        <v>73</v>
      </c>
      <c r="I483" s="55" t="s">
        <v>981</v>
      </c>
      <c r="J483" s="1"/>
      <c r="L483" s="55" t="s">
        <v>64</v>
      </c>
      <c r="M483" s="55" t="s">
        <v>266</v>
      </c>
      <c r="N483" s="55" t="s">
        <v>63</v>
      </c>
      <c r="P483" s="55">
        <v>20</v>
      </c>
      <c r="AS483" s="55"/>
      <c r="AW483" s="55">
        <v>999</v>
      </c>
      <c r="BC483" s="55">
        <v>20230603</v>
      </c>
      <c r="BD483" s="52" t="str">
        <f t="shared" si="948"/>
        <v>11° 04' 06.67" E</v>
      </c>
      <c r="BE483" s="52" t="str">
        <f t="shared" si="949"/>
        <v>47° 27' 06.66" N</v>
      </c>
      <c r="BF483" s="58">
        <v>11.068521799999999</v>
      </c>
      <c r="BG483" s="58">
        <v>47.451852100000004</v>
      </c>
      <c r="BH483" s="59">
        <v>7.6</v>
      </c>
      <c r="BI483" s="60">
        <v>1589.2</v>
      </c>
      <c r="BJ483" s="59">
        <v>100</v>
      </c>
      <c r="BK483" s="55"/>
      <c r="BL483" s="61"/>
      <c r="BM483" s="55"/>
      <c r="BN483" s="55" t="s">
        <v>536</v>
      </c>
      <c r="BO483" s="55" t="s">
        <v>241</v>
      </c>
      <c r="BP483" s="55"/>
      <c r="BQ483" s="55" t="s">
        <v>535</v>
      </c>
      <c r="BS483" s="62"/>
      <c r="BT483" s="62"/>
      <c r="BX483" s="55" t="s">
        <v>241</v>
      </c>
      <c r="CA483" s="55"/>
    </row>
    <row r="484" spans="1:79" ht="14.25" x14ac:dyDescent="0.45">
      <c r="A484" s="55" t="s">
        <v>236</v>
      </c>
      <c r="B484" s="63">
        <v>35396</v>
      </c>
      <c r="D484" s="4" t="s">
        <v>895</v>
      </c>
      <c r="E484" s="1">
        <v>1</v>
      </c>
      <c r="G484" s="55" t="s">
        <v>73</v>
      </c>
      <c r="I484" s="55" t="s">
        <v>981</v>
      </c>
      <c r="J484" s="1"/>
      <c r="L484" s="55" t="s">
        <v>64</v>
      </c>
      <c r="M484" s="55" t="s">
        <v>266</v>
      </c>
      <c r="N484" s="55" t="s">
        <v>63</v>
      </c>
      <c r="P484" s="55">
        <v>20</v>
      </c>
      <c r="AS484" s="55"/>
      <c r="AW484" s="55">
        <v>999</v>
      </c>
      <c r="BC484" s="55">
        <v>20230603</v>
      </c>
      <c r="BD484" s="52" t="str">
        <f t="shared" ref="BD484:BD534" si="950">CONCATENATE(TEXT(ROUNDDOWN(ABS(BF484),0),"0"),"° ",TEXT(ROUNDDOWN(ABS((BF484-ROUNDDOWN(BF484,0))*60),0),"00"),"' ",TEXT(TRUNC((ABS((BF484-ROUNDDOWN(BF484,0))*60)-ROUNDDOWN(ABS((BF484-ROUNDDOWN(BF484,0))*60),0))*60,2),"00.00"),"""",IF(BF484&lt;0," W"," E"))</f>
        <v>11° 04' 06.74" E</v>
      </c>
      <c r="BE484" s="52" t="str">
        <f t="shared" ref="BE484:BE534" si="951">CONCATENATE(TEXT(ROUNDDOWN(ABS(BG484),0),"00"),"° ",TEXT(ROUNDDOWN(ABS((BG484-ROUNDDOWN(BG484,0))*60),0),"00"),"' ",TEXT(TRUNC((ABS((BG484-ROUNDDOWN(BG484,0))*60)-ROUNDDOWN(ABS((BG484-ROUNDDOWN(BG484,0))*60),0))*60,2),"00.00"),"""",IF(BG484&lt;0," S"," N"))</f>
        <v>47° 27' 06.33" N</v>
      </c>
      <c r="BF484" s="58">
        <v>11.068539899999999</v>
      </c>
      <c r="BG484" s="58">
        <v>47.451760800000002</v>
      </c>
      <c r="BH484" s="59">
        <v>0</v>
      </c>
      <c r="BI484" s="60">
        <v>0</v>
      </c>
      <c r="BJ484" s="59">
        <v>0</v>
      </c>
      <c r="BK484" s="55"/>
      <c r="BL484" s="61"/>
      <c r="BM484" s="55"/>
      <c r="BN484" s="55" t="s">
        <v>537</v>
      </c>
      <c r="BO484" s="55" t="s">
        <v>241</v>
      </c>
      <c r="BP484" s="55"/>
      <c r="BQ484" s="55" t="s">
        <v>535</v>
      </c>
      <c r="BS484" s="62"/>
      <c r="BT484" s="62"/>
      <c r="BX484" s="55" t="s">
        <v>241</v>
      </c>
      <c r="CA484" s="55"/>
    </row>
    <row r="485" spans="1:79" ht="14.25" x14ac:dyDescent="0.45">
      <c r="A485" s="55" t="s">
        <v>236</v>
      </c>
      <c r="B485" s="63">
        <v>35397</v>
      </c>
      <c r="D485" s="4" t="s">
        <v>896</v>
      </c>
      <c r="E485" s="1">
        <v>1</v>
      </c>
      <c r="G485" s="55" t="s">
        <v>73</v>
      </c>
      <c r="I485" s="55" t="s">
        <v>978</v>
      </c>
      <c r="J485" s="1"/>
      <c r="L485" s="55" t="s">
        <v>70</v>
      </c>
      <c r="M485" s="55" t="s">
        <v>86</v>
      </c>
      <c r="N485" s="55" t="s">
        <v>76</v>
      </c>
      <c r="P485" s="55">
        <v>40</v>
      </c>
      <c r="AS485" s="55"/>
      <c r="AW485" s="55">
        <v>999</v>
      </c>
      <c r="BC485" s="55">
        <v>20230605</v>
      </c>
      <c r="BD485" s="52" t="str">
        <f t="shared" si="950"/>
        <v>11° 03' 23.57" E</v>
      </c>
      <c r="BE485" s="52" t="str">
        <f t="shared" si="951"/>
        <v>47° 26' 25.81" N</v>
      </c>
      <c r="BF485" s="58">
        <v>11.056549199999999</v>
      </c>
      <c r="BG485" s="58">
        <v>47.440504400000002</v>
      </c>
      <c r="BH485" s="59">
        <v>4.9279999999999999</v>
      </c>
      <c r="BI485" s="60">
        <v>1847.13</v>
      </c>
      <c r="BJ485" s="59">
        <v>100</v>
      </c>
      <c r="BK485" s="55"/>
      <c r="BL485" s="61"/>
      <c r="BM485" s="55"/>
      <c r="BN485" s="55" t="s">
        <v>373</v>
      </c>
      <c r="BO485" s="55" t="s">
        <v>241</v>
      </c>
      <c r="BP485" s="55"/>
      <c r="BQ485" s="55" t="s">
        <v>538</v>
      </c>
      <c r="BS485" s="62"/>
      <c r="BT485" s="62"/>
      <c r="BX485" s="55" t="s">
        <v>241</v>
      </c>
      <c r="CA485" s="55"/>
    </row>
    <row r="486" spans="1:79" ht="14.25" x14ac:dyDescent="0.45">
      <c r="A486" s="55" t="s">
        <v>236</v>
      </c>
      <c r="B486" s="63">
        <v>35398</v>
      </c>
      <c r="D486" s="4" t="s">
        <v>897</v>
      </c>
      <c r="E486" s="1">
        <v>1</v>
      </c>
      <c r="G486" s="55" t="s">
        <v>77</v>
      </c>
      <c r="I486" s="55" t="s">
        <v>978</v>
      </c>
      <c r="J486" s="1"/>
      <c r="L486" s="55" t="s">
        <v>70</v>
      </c>
      <c r="M486" s="55" t="s">
        <v>86</v>
      </c>
      <c r="N486" s="55" t="s">
        <v>76</v>
      </c>
      <c r="P486" s="55">
        <v>30</v>
      </c>
      <c r="AS486" s="55"/>
      <c r="AW486" s="55">
        <v>999</v>
      </c>
      <c r="BC486" s="55">
        <v>20230605</v>
      </c>
      <c r="BD486" s="52" t="str">
        <f t="shared" si="950"/>
        <v>11° 03' 23.55" E</v>
      </c>
      <c r="BE486" s="52" t="str">
        <f t="shared" si="951"/>
        <v>47° 26' 25.73" N</v>
      </c>
      <c r="BF486" s="58">
        <v>11.0565417</v>
      </c>
      <c r="BG486" s="58">
        <v>47.440481900000002</v>
      </c>
      <c r="BH486" s="59">
        <v>11.5</v>
      </c>
      <c r="BI486" s="60">
        <v>1839.57</v>
      </c>
      <c r="BJ486" s="59">
        <v>100</v>
      </c>
      <c r="BK486" s="55"/>
      <c r="BL486" s="61"/>
      <c r="BM486" s="55"/>
      <c r="BN486" s="55" t="s">
        <v>332</v>
      </c>
      <c r="BO486" s="55" t="s">
        <v>241</v>
      </c>
      <c r="BP486" s="55"/>
      <c r="BQ486" s="55" t="s">
        <v>538</v>
      </c>
      <c r="BS486" s="62"/>
      <c r="BT486" s="62"/>
      <c r="BX486" s="55" t="s">
        <v>241</v>
      </c>
      <c r="CA486" s="55"/>
    </row>
    <row r="487" spans="1:79" ht="14.25" x14ac:dyDescent="0.45">
      <c r="A487" s="55" t="s">
        <v>236</v>
      </c>
      <c r="B487" s="63">
        <v>35399</v>
      </c>
      <c r="D487" s="4" t="s">
        <v>898</v>
      </c>
      <c r="E487" s="1">
        <v>1</v>
      </c>
      <c r="G487" s="55" t="s">
        <v>73</v>
      </c>
      <c r="I487" s="55" t="s">
        <v>978</v>
      </c>
      <c r="J487" s="1"/>
      <c r="L487" s="55" t="s">
        <v>70</v>
      </c>
      <c r="M487" s="55" t="s">
        <v>86</v>
      </c>
      <c r="N487" s="55" t="s">
        <v>76</v>
      </c>
      <c r="P487" s="55">
        <v>40</v>
      </c>
      <c r="AS487" s="55"/>
      <c r="AW487" s="55">
        <v>999</v>
      </c>
      <c r="BC487" s="55">
        <v>20230605</v>
      </c>
      <c r="BD487" s="52" t="str">
        <f t="shared" si="950"/>
        <v>11° 03' 23.44" E</v>
      </c>
      <c r="BE487" s="52" t="str">
        <f t="shared" si="951"/>
        <v>47° 26' 25.64" N</v>
      </c>
      <c r="BF487" s="58">
        <v>11.056512400000001</v>
      </c>
      <c r="BG487" s="58">
        <v>47.440456400000002</v>
      </c>
      <c r="BH487" s="59">
        <v>10.333</v>
      </c>
      <c r="BI487" s="60">
        <v>1832.5</v>
      </c>
      <c r="BJ487" s="59">
        <v>100</v>
      </c>
      <c r="BK487" s="55"/>
      <c r="BL487" s="61"/>
      <c r="BM487" s="55"/>
      <c r="BN487" s="55" t="s">
        <v>333</v>
      </c>
      <c r="BO487" s="55" t="s">
        <v>241</v>
      </c>
      <c r="BP487" s="55"/>
      <c r="BQ487" s="55" t="s">
        <v>538</v>
      </c>
      <c r="BS487" s="62"/>
      <c r="BT487" s="62"/>
      <c r="BX487" s="55" t="s">
        <v>241</v>
      </c>
      <c r="CA487" s="55"/>
    </row>
    <row r="488" spans="1:79" ht="14.25" x14ac:dyDescent="0.45">
      <c r="A488" s="55" t="s">
        <v>236</v>
      </c>
      <c r="B488" s="63">
        <v>35400</v>
      </c>
      <c r="D488" s="4" t="s">
        <v>899</v>
      </c>
      <c r="E488" s="1">
        <v>1</v>
      </c>
      <c r="G488" s="55" t="s">
        <v>260</v>
      </c>
      <c r="I488" s="55" t="s">
        <v>978</v>
      </c>
      <c r="J488" s="1"/>
      <c r="L488" s="55" t="s">
        <v>64</v>
      </c>
      <c r="M488" s="62" t="s">
        <v>65</v>
      </c>
      <c r="N488" s="55" t="s">
        <v>63</v>
      </c>
      <c r="P488" s="55">
        <v>0</v>
      </c>
      <c r="AS488" s="55"/>
      <c r="AW488" s="55">
        <v>999</v>
      </c>
      <c r="BC488" s="55">
        <v>20230605</v>
      </c>
      <c r="BD488" s="52" t="str">
        <f t="shared" si="950"/>
        <v>11° 03' 23.28" E</v>
      </c>
      <c r="BE488" s="52" t="str">
        <f t="shared" si="951"/>
        <v>47° 26' 25.50" N</v>
      </c>
      <c r="BF488" s="58">
        <v>11.0564693</v>
      </c>
      <c r="BG488" s="58">
        <v>47.4404179</v>
      </c>
      <c r="BH488" s="59">
        <v>12.522</v>
      </c>
      <c r="BI488" s="60">
        <v>1841.13</v>
      </c>
      <c r="BJ488" s="59">
        <v>100</v>
      </c>
      <c r="BK488" s="55"/>
      <c r="BL488" s="61"/>
      <c r="BM488" s="55"/>
      <c r="BN488" s="55" t="s">
        <v>539</v>
      </c>
      <c r="BO488" s="55" t="s">
        <v>241</v>
      </c>
      <c r="BP488" s="55"/>
      <c r="BQ488" s="55" t="s">
        <v>538</v>
      </c>
      <c r="BS488" s="62"/>
      <c r="BT488" s="62"/>
      <c r="BX488" s="55" t="s">
        <v>241</v>
      </c>
      <c r="CA488" s="55"/>
    </row>
    <row r="489" spans="1:79" ht="14.25" x14ac:dyDescent="0.45">
      <c r="A489" s="55" t="s">
        <v>236</v>
      </c>
      <c r="B489" s="63">
        <v>35401</v>
      </c>
      <c r="D489" s="4" t="s">
        <v>900</v>
      </c>
      <c r="E489" s="1">
        <v>1</v>
      </c>
      <c r="G489" s="55" t="s">
        <v>356</v>
      </c>
      <c r="I489" s="55" t="s">
        <v>984</v>
      </c>
      <c r="J489" s="1"/>
      <c r="L489" s="55" t="s">
        <v>64</v>
      </c>
      <c r="M489" s="55" t="s">
        <v>93</v>
      </c>
      <c r="N489" s="55" t="s">
        <v>63</v>
      </c>
      <c r="P489" s="55">
        <v>15</v>
      </c>
      <c r="AS489" s="55"/>
      <c r="AW489" s="55">
        <v>999</v>
      </c>
      <c r="BC489" s="55">
        <v>20230601</v>
      </c>
      <c r="BD489" s="52" t="str">
        <f t="shared" si="950"/>
        <v>11° 03' 36.87" E</v>
      </c>
      <c r="BE489" s="52" t="str">
        <f t="shared" si="951"/>
        <v>47° 26' 44.81" N</v>
      </c>
      <c r="BF489" s="58">
        <v>11.0602433</v>
      </c>
      <c r="BG489" s="58">
        <v>47.445781699999998</v>
      </c>
      <c r="BH489" s="59">
        <v>3.9</v>
      </c>
      <c r="BI489" s="60">
        <v>1708.36</v>
      </c>
      <c r="BJ489" s="59">
        <v>7.8</v>
      </c>
      <c r="BK489" s="55"/>
      <c r="BL489" s="61"/>
      <c r="BM489" s="55"/>
      <c r="BN489" s="55" t="s">
        <v>452</v>
      </c>
      <c r="BO489" s="55" t="s">
        <v>240</v>
      </c>
      <c r="BP489" s="55"/>
      <c r="BQ489" s="55" t="s">
        <v>540</v>
      </c>
      <c r="BS489" s="62"/>
      <c r="BT489" s="62"/>
      <c r="BX489" s="55" t="s">
        <v>240</v>
      </c>
      <c r="CA489" s="55"/>
    </row>
    <row r="490" spans="1:79" ht="14.25" x14ac:dyDescent="0.45">
      <c r="A490" s="55" t="s">
        <v>236</v>
      </c>
      <c r="B490" s="63">
        <v>35402</v>
      </c>
      <c r="D490" s="4" t="s">
        <v>901</v>
      </c>
      <c r="E490" s="1">
        <v>1</v>
      </c>
      <c r="G490" s="55" t="s">
        <v>73</v>
      </c>
      <c r="I490" s="55" t="s">
        <v>984</v>
      </c>
      <c r="J490" s="1"/>
      <c r="L490" s="55" t="s">
        <v>75</v>
      </c>
      <c r="M490" s="55" t="s">
        <v>100</v>
      </c>
      <c r="N490" s="55" t="s">
        <v>76</v>
      </c>
      <c r="P490" s="55">
        <v>30</v>
      </c>
      <c r="AS490" s="55"/>
      <c r="AW490" s="55">
        <v>999</v>
      </c>
      <c r="BC490" s="55">
        <v>20230601</v>
      </c>
      <c r="BD490" s="52" t="str">
        <f t="shared" si="950"/>
        <v>11° 03' 31.89" E</v>
      </c>
      <c r="BE490" s="52" t="str">
        <f t="shared" si="951"/>
        <v>47° 26' 44.23" N</v>
      </c>
      <c r="BF490" s="58">
        <v>11.058859999999999</v>
      </c>
      <c r="BG490" s="58">
        <v>47.445621699999997</v>
      </c>
      <c r="BH490" s="59">
        <v>3.9</v>
      </c>
      <c r="BI490" s="60">
        <v>1744.36</v>
      </c>
      <c r="BJ490" s="59">
        <v>7.8</v>
      </c>
      <c r="BK490" s="55"/>
      <c r="BL490" s="61"/>
      <c r="BM490" s="55"/>
      <c r="BN490" s="55" t="s">
        <v>541</v>
      </c>
      <c r="BO490" s="55" t="s">
        <v>240</v>
      </c>
      <c r="BP490" s="55"/>
      <c r="BQ490" s="55" t="s">
        <v>540</v>
      </c>
      <c r="BS490" s="62"/>
      <c r="BT490" s="62"/>
      <c r="BX490" s="55" t="s">
        <v>240</v>
      </c>
      <c r="CA490" s="55"/>
    </row>
    <row r="491" spans="1:79" ht="14.25" x14ac:dyDescent="0.45">
      <c r="A491" s="55" t="s">
        <v>236</v>
      </c>
      <c r="B491" s="63">
        <v>35403</v>
      </c>
      <c r="D491" s="4" t="s">
        <v>902</v>
      </c>
      <c r="E491" s="1">
        <v>1</v>
      </c>
      <c r="G491" s="55" t="s">
        <v>132</v>
      </c>
      <c r="I491" s="55" t="s">
        <v>984</v>
      </c>
      <c r="J491" s="1"/>
      <c r="L491" s="55" t="s">
        <v>75</v>
      </c>
      <c r="M491" s="55" t="s">
        <v>123</v>
      </c>
      <c r="N491" s="55" t="s">
        <v>76</v>
      </c>
      <c r="P491" s="55">
        <v>15</v>
      </c>
      <c r="AS491" s="55"/>
      <c r="AW491" s="55">
        <v>999</v>
      </c>
      <c r="BC491" s="55">
        <v>20230601</v>
      </c>
      <c r="BD491" s="52" t="str">
        <f t="shared" si="950"/>
        <v>11° 03' 31.84" E</v>
      </c>
      <c r="BE491" s="52" t="str">
        <f t="shared" si="951"/>
        <v>47° 26' 44.34" N</v>
      </c>
      <c r="BF491" s="58">
        <v>11.058846600000001</v>
      </c>
      <c r="BG491" s="58">
        <v>47.445652500000001</v>
      </c>
      <c r="BH491" s="59">
        <v>6.25</v>
      </c>
      <c r="BI491" s="60">
        <v>1637.96</v>
      </c>
      <c r="BJ491" s="59">
        <v>18.988</v>
      </c>
      <c r="BK491" s="55"/>
      <c r="BL491" s="61"/>
      <c r="BM491" s="55"/>
      <c r="BN491" s="55" t="s">
        <v>277</v>
      </c>
      <c r="BO491" s="55" t="s">
        <v>240</v>
      </c>
      <c r="BP491" s="55"/>
      <c r="BQ491" s="55" t="s">
        <v>540</v>
      </c>
      <c r="BS491" s="62"/>
      <c r="BT491" s="62"/>
      <c r="BX491" s="55" t="s">
        <v>240</v>
      </c>
      <c r="CA491" s="55"/>
    </row>
    <row r="492" spans="1:79" ht="14.25" x14ac:dyDescent="0.45">
      <c r="A492" s="55" t="s">
        <v>236</v>
      </c>
      <c r="B492" s="63">
        <v>35404</v>
      </c>
      <c r="D492" s="4" t="s">
        <v>903</v>
      </c>
      <c r="E492" s="1">
        <v>1</v>
      </c>
      <c r="G492" s="55" t="s">
        <v>132</v>
      </c>
      <c r="I492" s="55" t="s">
        <v>984</v>
      </c>
      <c r="J492" s="1"/>
      <c r="L492" s="55" t="s">
        <v>64</v>
      </c>
      <c r="M492" s="55" t="s">
        <v>266</v>
      </c>
      <c r="N492" s="55" t="s">
        <v>63</v>
      </c>
      <c r="P492" s="55">
        <v>5</v>
      </c>
      <c r="AS492" s="55"/>
      <c r="AW492" s="55">
        <v>999</v>
      </c>
      <c r="BC492" s="55">
        <v>20230601</v>
      </c>
      <c r="BD492" s="52" t="str">
        <f t="shared" si="950"/>
        <v>11° 03' 31.67" E</v>
      </c>
      <c r="BE492" s="52" t="str">
        <f t="shared" si="951"/>
        <v>47° 26' 44.14" N</v>
      </c>
      <c r="BF492" s="58">
        <v>11.0587985</v>
      </c>
      <c r="BG492" s="58">
        <v>47.4455952</v>
      </c>
      <c r="BH492" s="59">
        <v>3.9</v>
      </c>
      <c r="BI492" s="60">
        <v>1742.45</v>
      </c>
      <c r="BJ492" s="59">
        <v>7.8</v>
      </c>
      <c r="BK492" s="55"/>
      <c r="BL492" s="61"/>
      <c r="BM492" s="55"/>
      <c r="BN492" s="55" t="s">
        <v>542</v>
      </c>
      <c r="BO492" s="55" t="s">
        <v>240</v>
      </c>
      <c r="BP492" s="55"/>
      <c r="BQ492" s="55" t="s">
        <v>540</v>
      </c>
      <c r="BS492" s="62"/>
      <c r="BT492" s="62"/>
      <c r="BX492" s="55" t="s">
        <v>240</v>
      </c>
      <c r="CA492" s="55"/>
    </row>
    <row r="493" spans="1:79" ht="14.25" x14ac:dyDescent="0.45">
      <c r="A493" s="55" t="s">
        <v>236</v>
      </c>
      <c r="B493" s="63">
        <v>35405</v>
      </c>
      <c r="D493" s="4" t="s">
        <v>904</v>
      </c>
      <c r="E493" s="1">
        <v>1</v>
      </c>
      <c r="G493" s="55" t="s">
        <v>543</v>
      </c>
      <c r="I493" s="55" t="s">
        <v>984</v>
      </c>
      <c r="J493" s="1"/>
      <c r="L493" s="55" t="s">
        <v>64</v>
      </c>
      <c r="M493" s="55" t="s">
        <v>93</v>
      </c>
      <c r="N493" s="55" t="s">
        <v>63</v>
      </c>
      <c r="P493" s="55">
        <v>1</v>
      </c>
      <c r="AS493" s="55"/>
      <c r="AW493" s="55">
        <v>999</v>
      </c>
      <c r="BC493" s="55">
        <v>20230601</v>
      </c>
      <c r="BD493" s="52" t="str">
        <f t="shared" si="950"/>
        <v>11° 03' 30.78" E</v>
      </c>
      <c r="BE493" s="52" t="str">
        <f t="shared" si="951"/>
        <v>47° 26' 43.34" N</v>
      </c>
      <c r="BF493" s="58">
        <v>11.058552199999999</v>
      </c>
      <c r="BG493" s="58">
        <v>47.445373600000003</v>
      </c>
      <c r="BH493" s="59">
        <v>8.4</v>
      </c>
      <c r="BI493" s="60">
        <v>1733.19</v>
      </c>
      <c r="BJ493" s="59">
        <v>14.8</v>
      </c>
      <c r="BK493" s="55"/>
      <c r="BL493" s="61"/>
      <c r="BM493" s="55"/>
      <c r="BN493" s="55" t="s">
        <v>287</v>
      </c>
      <c r="BO493" s="55" t="s">
        <v>240</v>
      </c>
      <c r="BP493" s="55"/>
      <c r="BQ493" s="55" t="s">
        <v>540</v>
      </c>
      <c r="BS493" s="62"/>
      <c r="BT493" s="62"/>
      <c r="BX493" s="55" t="s">
        <v>240</v>
      </c>
      <c r="CA493" s="55"/>
    </row>
    <row r="494" spans="1:79" ht="14.25" x14ac:dyDescent="0.45">
      <c r="A494" s="55" t="s">
        <v>236</v>
      </c>
      <c r="B494" s="63">
        <v>35406</v>
      </c>
      <c r="D494" s="4" t="s">
        <v>905</v>
      </c>
      <c r="E494" s="1">
        <v>1</v>
      </c>
      <c r="G494" s="55" t="s">
        <v>132</v>
      </c>
      <c r="I494" s="55" t="s">
        <v>984</v>
      </c>
      <c r="J494" s="1"/>
      <c r="L494" s="55" t="s">
        <v>64</v>
      </c>
      <c r="M494" s="55" t="s">
        <v>65</v>
      </c>
      <c r="N494" s="55" t="s">
        <v>63</v>
      </c>
      <c r="P494" s="55">
        <v>1</v>
      </c>
      <c r="AS494" s="55"/>
      <c r="AW494" s="55">
        <v>999</v>
      </c>
      <c r="BC494" s="55">
        <v>20230601</v>
      </c>
      <c r="BD494" s="52" t="str">
        <f t="shared" si="950"/>
        <v>11° 03' 30.93" E</v>
      </c>
      <c r="BE494" s="52" t="str">
        <f t="shared" si="951"/>
        <v>47° 26' 43.67" N</v>
      </c>
      <c r="BF494" s="58">
        <v>11.058593800000001</v>
      </c>
      <c r="BG494" s="58">
        <v>47.4454663</v>
      </c>
      <c r="BH494" s="59">
        <v>3.9</v>
      </c>
      <c r="BI494" s="60">
        <v>1755.25</v>
      </c>
      <c r="BJ494" s="59">
        <v>7.8</v>
      </c>
      <c r="BK494" s="55"/>
      <c r="BL494" s="61"/>
      <c r="BM494" s="55"/>
      <c r="BN494" s="55" t="s">
        <v>291</v>
      </c>
      <c r="BO494" s="55" t="s">
        <v>240</v>
      </c>
      <c r="BP494" s="55"/>
      <c r="BQ494" s="55" t="s">
        <v>540</v>
      </c>
      <c r="BS494" s="62"/>
      <c r="BT494" s="62"/>
      <c r="BX494" s="55" t="s">
        <v>240</v>
      </c>
      <c r="CA494" s="55"/>
    </row>
    <row r="495" spans="1:79" ht="14.25" x14ac:dyDescent="0.45">
      <c r="A495" s="55" t="s">
        <v>236</v>
      </c>
      <c r="B495" s="63">
        <v>35407</v>
      </c>
      <c r="D495" s="4" t="s">
        <v>906</v>
      </c>
      <c r="E495" s="1">
        <v>1</v>
      </c>
      <c r="G495" s="55" t="s">
        <v>303</v>
      </c>
      <c r="I495" s="55" t="s">
        <v>973</v>
      </c>
      <c r="J495" s="1"/>
      <c r="L495" s="55" t="s">
        <v>75</v>
      </c>
      <c r="M495" s="55" t="s">
        <v>100</v>
      </c>
      <c r="N495" s="55" t="s">
        <v>76</v>
      </c>
      <c r="P495" s="55">
        <v>25</v>
      </c>
      <c r="AS495" s="55"/>
      <c r="AW495" s="55">
        <v>999</v>
      </c>
      <c r="BC495" s="55">
        <v>20230602</v>
      </c>
      <c r="BD495" s="52" t="str">
        <f t="shared" si="950"/>
        <v>11° 03' 42.70" E</v>
      </c>
      <c r="BE495" s="52" t="str">
        <f t="shared" si="951"/>
        <v>47° 26' 30.40" N</v>
      </c>
      <c r="BF495" s="58">
        <v>11.061861199999999</v>
      </c>
      <c r="BG495" s="58">
        <v>47.441778900000003</v>
      </c>
      <c r="BH495" s="59">
        <v>3.66</v>
      </c>
      <c r="BI495" s="60">
        <v>1643.04</v>
      </c>
      <c r="BJ495" s="59">
        <v>7.8</v>
      </c>
      <c r="BK495" s="55"/>
      <c r="BL495" s="61"/>
      <c r="BM495" s="55"/>
      <c r="BN495" s="55" t="s">
        <v>363</v>
      </c>
      <c r="BO495" s="55" t="s">
        <v>240</v>
      </c>
      <c r="BP495" s="55"/>
      <c r="BQ495" s="55" t="s">
        <v>544</v>
      </c>
      <c r="BS495" s="62"/>
      <c r="BT495" s="62"/>
      <c r="BX495" s="55" t="s">
        <v>240</v>
      </c>
      <c r="CA495" s="55"/>
    </row>
    <row r="496" spans="1:79" ht="14.25" x14ac:dyDescent="0.45">
      <c r="A496" s="55" t="s">
        <v>236</v>
      </c>
      <c r="B496" s="63">
        <v>35408</v>
      </c>
      <c r="D496" s="4" t="s">
        <v>907</v>
      </c>
      <c r="E496" s="1">
        <v>1</v>
      </c>
      <c r="G496" s="55" t="s">
        <v>73</v>
      </c>
      <c r="I496" s="55" t="s">
        <v>973</v>
      </c>
      <c r="J496" s="1"/>
      <c r="L496" s="55" t="s">
        <v>75</v>
      </c>
      <c r="M496" s="55" t="s">
        <v>100</v>
      </c>
      <c r="N496" s="55" t="s">
        <v>76</v>
      </c>
      <c r="P496" s="55">
        <v>30</v>
      </c>
      <c r="AS496" s="55"/>
      <c r="AW496" s="55">
        <v>999</v>
      </c>
      <c r="BC496" s="55">
        <v>20230602</v>
      </c>
      <c r="BD496" s="52" t="str">
        <f t="shared" si="950"/>
        <v>11° 03' 42.77" E</v>
      </c>
      <c r="BE496" s="52" t="str">
        <f t="shared" si="951"/>
        <v>47° 26' 30.48" N</v>
      </c>
      <c r="BF496" s="58">
        <v>11.061882600000001</v>
      </c>
      <c r="BG496" s="58">
        <v>47.441802699999997</v>
      </c>
      <c r="BH496" s="59">
        <v>3.82</v>
      </c>
      <c r="BI496" s="60">
        <v>1648.24</v>
      </c>
      <c r="BJ496" s="59">
        <v>7.8</v>
      </c>
      <c r="BK496" s="55"/>
      <c r="BL496" s="61"/>
      <c r="BM496" s="55"/>
      <c r="BN496" s="55" t="s">
        <v>299</v>
      </c>
      <c r="BO496" s="55" t="s">
        <v>240</v>
      </c>
      <c r="BP496" s="55"/>
      <c r="BQ496" s="55" t="s">
        <v>544</v>
      </c>
      <c r="BS496" s="62"/>
      <c r="BT496" s="62"/>
      <c r="BX496" s="55" t="s">
        <v>240</v>
      </c>
      <c r="CA496" s="55"/>
    </row>
    <row r="497" spans="1:79" ht="14.25" x14ac:dyDescent="0.45">
      <c r="A497" s="55" t="s">
        <v>236</v>
      </c>
      <c r="B497" s="63">
        <v>35409</v>
      </c>
      <c r="D497" s="4" t="s">
        <v>908</v>
      </c>
      <c r="E497" s="1">
        <v>1</v>
      </c>
      <c r="G497" s="55" t="s">
        <v>545</v>
      </c>
      <c r="I497" s="55" t="s">
        <v>973</v>
      </c>
      <c r="J497" s="1"/>
      <c r="L497" s="55" t="s">
        <v>75</v>
      </c>
      <c r="M497" s="55" t="s">
        <v>100</v>
      </c>
      <c r="N497" s="55" t="s">
        <v>76</v>
      </c>
      <c r="P497" s="55">
        <v>25</v>
      </c>
      <c r="AS497" s="55"/>
      <c r="AW497" s="55">
        <v>999</v>
      </c>
      <c r="BC497" s="55">
        <v>20230602</v>
      </c>
      <c r="BD497" s="52" t="str">
        <f t="shared" si="950"/>
        <v>11° 03' 42.92" E</v>
      </c>
      <c r="BE497" s="52" t="str">
        <f t="shared" si="951"/>
        <v>47° 26' 30.44" N</v>
      </c>
      <c r="BF497" s="58">
        <v>11.061923200000001</v>
      </c>
      <c r="BG497" s="58">
        <v>47.441789499999999</v>
      </c>
      <c r="BH497" s="59">
        <v>3.9</v>
      </c>
      <c r="BI497" s="60">
        <v>1649.03</v>
      </c>
      <c r="BJ497" s="59">
        <v>7.8</v>
      </c>
      <c r="BK497" s="55"/>
      <c r="BL497" s="61"/>
      <c r="BM497" s="55"/>
      <c r="BN497" s="55" t="s">
        <v>546</v>
      </c>
      <c r="BO497" s="55" t="s">
        <v>240</v>
      </c>
      <c r="BP497" s="55"/>
      <c r="BQ497" s="55" t="s">
        <v>544</v>
      </c>
      <c r="BS497" s="62"/>
      <c r="BT497" s="62"/>
      <c r="BX497" s="55" t="s">
        <v>240</v>
      </c>
      <c r="CA497" s="55"/>
    </row>
    <row r="498" spans="1:79" ht="14.25" x14ac:dyDescent="0.45">
      <c r="A498" s="55" t="s">
        <v>236</v>
      </c>
      <c r="B498" s="63">
        <v>35410</v>
      </c>
      <c r="D498" s="4" t="s">
        <v>909</v>
      </c>
      <c r="E498" s="1">
        <v>1</v>
      </c>
      <c r="G498" s="55" t="s">
        <v>77</v>
      </c>
      <c r="I498" s="55" t="s">
        <v>973</v>
      </c>
      <c r="J498" s="1"/>
      <c r="L498" s="55" t="s">
        <v>75</v>
      </c>
      <c r="M498" s="55" t="s">
        <v>266</v>
      </c>
      <c r="N498" s="55" t="s">
        <v>76</v>
      </c>
      <c r="P498" s="55">
        <v>1</v>
      </c>
      <c r="AS498" s="62" t="s">
        <v>547</v>
      </c>
      <c r="AW498" s="55">
        <v>100</v>
      </c>
      <c r="BC498" s="55">
        <v>20230602</v>
      </c>
      <c r="BD498" s="52" t="str">
        <f t="shared" si="950"/>
        <v>11° 03' 33.30" E</v>
      </c>
      <c r="BE498" s="52" t="str">
        <f t="shared" si="951"/>
        <v>47° 26' 19.53" N</v>
      </c>
      <c r="BF498" s="58">
        <v>11.05925</v>
      </c>
      <c r="BG498" s="58">
        <v>47.438760000000002</v>
      </c>
      <c r="BH498" s="59">
        <v>3.8780000000000001</v>
      </c>
      <c r="BI498" s="60">
        <v>1722.22</v>
      </c>
      <c r="BJ498" s="59">
        <v>7.8</v>
      </c>
      <c r="BK498" s="55"/>
      <c r="BL498" s="61"/>
      <c r="BM498" s="55"/>
      <c r="BN498" s="55" t="s">
        <v>366</v>
      </c>
      <c r="BO498" s="55" t="s">
        <v>240</v>
      </c>
      <c r="BP498" s="55"/>
      <c r="BQ498" s="55" t="s">
        <v>544</v>
      </c>
      <c r="BS498" s="62"/>
      <c r="BT498" s="62"/>
      <c r="BX498" s="55" t="s">
        <v>240</v>
      </c>
      <c r="CA498" s="62" t="s">
        <v>547</v>
      </c>
    </row>
    <row r="499" spans="1:79" ht="14.25" x14ac:dyDescent="0.45">
      <c r="A499" s="55" t="s">
        <v>236</v>
      </c>
      <c r="B499" s="63">
        <v>35411</v>
      </c>
      <c r="D499" s="4" t="s">
        <v>910</v>
      </c>
      <c r="E499" s="1">
        <v>1</v>
      </c>
      <c r="G499" s="55" t="s">
        <v>77</v>
      </c>
      <c r="I499" s="55" t="s">
        <v>974</v>
      </c>
      <c r="J499" s="1"/>
      <c r="L499" s="55" t="s">
        <v>64</v>
      </c>
      <c r="M499" s="55" t="s">
        <v>65</v>
      </c>
      <c r="N499" s="55" t="s">
        <v>63</v>
      </c>
      <c r="P499" s="55">
        <v>1</v>
      </c>
      <c r="AS499" s="55"/>
      <c r="AW499" s="55">
        <v>100</v>
      </c>
      <c r="BC499" s="55">
        <v>20230602</v>
      </c>
      <c r="BD499" s="52" t="str">
        <f t="shared" si="950"/>
        <v>11° 03' 33.20" E</v>
      </c>
      <c r="BE499" s="52" t="str">
        <f t="shared" si="951"/>
        <v>47° 26' 19.39" N</v>
      </c>
      <c r="BF499" s="58">
        <v>11.0592244</v>
      </c>
      <c r="BG499" s="58">
        <v>47.438721800000003</v>
      </c>
      <c r="BH499" s="59">
        <v>4.4720000000000004</v>
      </c>
      <c r="BI499" s="60">
        <v>1719.09</v>
      </c>
      <c r="BJ499" s="59">
        <v>7.8</v>
      </c>
      <c r="BK499" s="55"/>
      <c r="BL499" s="61"/>
      <c r="BM499" s="55"/>
      <c r="BN499" s="55" t="s">
        <v>371</v>
      </c>
      <c r="BO499" s="55" t="s">
        <v>240</v>
      </c>
      <c r="BP499" s="55"/>
      <c r="BQ499" s="55" t="s">
        <v>548</v>
      </c>
      <c r="BS499" s="62"/>
      <c r="BT499" s="62"/>
      <c r="BX499" s="55" t="s">
        <v>240</v>
      </c>
      <c r="CA499" s="55"/>
    </row>
    <row r="500" spans="1:79" ht="14.25" x14ac:dyDescent="0.45">
      <c r="A500" s="55" t="s">
        <v>236</v>
      </c>
      <c r="B500" s="63">
        <v>35412</v>
      </c>
      <c r="D500" s="4" t="s">
        <v>911</v>
      </c>
      <c r="E500" s="1">
        <v>1</v>
      </c>
      <c r="G500" s="55" t="s">
        <v>77</v>
      </c>
      <c r="I500" s="55" t="s">
        <v>974</v>
      </c>
      <c r="J500" s="1"/>
      <c r="L500" s="55" t="s">
        <v>75</v>
      </c>
      <c r="M500" s="55" t="s">
        <v>100</v>
      </c>
      <c r="N500" s="55" t="s">
        <v>76</v>
      </c>
      <c r="P500" s="55">
        <v>30</v>
      </c>
      <c r="AS500" s="55"/>
      <c r="AW500" s="55">
        <v>200</v>
      </c>
      <c r="BC500" s="55">
        <v>20230602</v>
      </c>
      <c r="BD500" s="52" t="str">
        <f t="shared" si="950"/>
        <v>11° 03' 33.19" E</v>
      </c>
      <c r="BE500" s="52" t="str">
        <f t="shared" si="951"/>
        <v>47° 26' 19.32" N</v>
      </c>
      <c r="BF500" s="58">
        <v>11.059221900000001</v>
      </c>
      <c r="BG500" s="58">
        <v>47.4387002</v>
      </c>
      <c r="BH500" s="59">
        <v>3.6850000000000001</v>
      </c>
      <c r="BI500" s="60">
        <v>1723.72</v>
      </c>
      <c r="BJ500" s="59">
        <v>7.8</v>
      </c>
      <c r="BK500" s="55"/>
      <c r="BL500" s="61"/>
      <c r="BM500" s="55"/>
      <c r="BN500" s="55" t="s">
        <v>420</v>
      </c>
      <c r="BO500" s="55" t="s">
        <v>240</v>
      </c>
      <c r="BP500" s="55"/>
      <c r="BQ500" s="55" t="s">
        <v>548</v>
      </c>
      <c r="BS500" s="62"/>
      <c r="BT500" s="62"/>
      <c r="BX500" s="55" t="s">
        <v>240</v>
      </c>
      <c r="CA500" s="55"/>
    </row>
    <row r="501" spans="1:79" ht="14.25" x14ac:dyDescent="0.45">
      <c r="A501" s="55" t="s">
        <v>236</v>
      </c>
      <c r="B501" s="63">
        <v>35413</v>
      </c>
      <c r="D501" s="4" t="s">
        <v>912</v>
      </c>
      <c r="E501" s="1">
        <v>1</v>
      </c>
      <c r="G501" s="55" t="s">
        <v>77</v>
      </c>
      <c r="I501" s="55" t="s">
        <v>974</v>
      </c>
      <c r="J501" s="1"/>
      <c r="L501" s="55" t="s">
        <v>75</v>
      </c>
      <c r="M501" s="55" t="s">
        <v>100</v>
      </c>
      <c r="N501" s="55" t="s">
        <v>76</v>
      </c>
      <c r="P501" s="55">
        <v>30</v>
      </c>
      <c r="AS501" s="55"/>
      <c r="AW501" s="55">
        <v>100</v>
      </c>
      <c r="BC501" s="55">
        <v>20230602</v>
      </c>
      <c r="BD501" s="52" t="str">
        <f t="shared" si="950"/>
        <v>11° 03' 32.78" E</v>
      </c>
      <c r="BE501" s="52" t="str">
        <f t="shared" si="951"/>
        <v>47° 26' 19.30" N</v>
      </c>
      <c r="BF501" s="58">
        <v>11.059106699999999</v>
      </c>
      <c r="BG501" s="58">
        <v>47.438695000000003</v>
      </c>
      <c r="BH501" s="59">
        <v>3.9</v>
      </c>
      <c r="BI501" s="60">
        <v>1721.32</v>
      </c>
      <c r="BJ501" s="59">
        <v>7.8</v>
      </c>
      <c r="BK501" s="55"/>
      <c r="BL501" s="61"/>
      <c r="BM501" s="55"/>
      <c r="BN501" s="55" t="s">
        <v>305</v>
      </c>
      <c r="BO501" s="55" t="s">
        <v>240</v>
      </c>
      <c r="BP501" s="55"/>
      <c r="BQ501" s="55" t="s">
        <v>548</v>
      </c>
      <c r="BS501" s="62"/>
      <c r="BT501" s="62"/>
      <c r="BX501" s="55" t="s">
        <v>240</v>
      </c>
      <c r="CA501" s="55"/>
    </row>
    <row r="502" spans="1:79" ht="14.25" x14ac:dyDescent="0.45">
      <c r="A502" s="55" t="s">
        <v>236</v>
      </c>
      <c r="B502" s="63">
        <v>35414</v>
      </c>
      <c r="D502" s="4" t="s">
        <v>913</v>
      </c>
      <c r="E502" s="1">
        <v>1</v>
      </c>
      <c r="G502" s="55" t="s">
        <v>77</v>
      </c>
      <c r="I502" s="55" t="s">
        <v>974</v>
      </c>
      <c r="J502" s="1"/>
      <c r="L502" s="55" t="s">
        <v>75</v>
      </c>
      <c r="M502" s="55" t="s">
        <v>100</v>
      </c>
      <c r="N502" s="55" t="s">
        <v>76</v>
      </c>
      <c r="P502" s="55">
        <v>30</v>
      </c>
      <c r="AS502" s="55"/>
      <c r="AW502" s="55">
        <v>100</v>
      </c>
      <c r="BC502" s="55">
        <v>20230602</v>
      </c>
      <c r="BD502" s="52" t="str">
        <f t="shared" si="950"/>
        <v>11° 03' 32.92" E</v>
      </c>
      <c r="BE502" s="52" t="str">
        <f t="shared" si="951"/>
        <v>47° 26' 19.92" N</v>
      </c>
      <c r="BF502" s="58">
        <v>11.059146699999999</v>
      </c>
      <c r="BG502" s="58">
        <v>47.438866699999998</v>
      </c>
      <c r="BH502" s="59">
        <v>3.9</v>
      </c>
      <c r="BI502" s="60">
        <v>1745.52</v>
      </c>
      <c r="BJ502" s="59">
        <v>7.8</v>
      </c>
      <c r="BK502" s="55"/>
      <c r="BL502" s="61"/>
      <c r="BM502" s="55"/>
      <c r="BN502" s="55" t="s">
        <v>549</v>
      </c>
      <c r="BO502" s="55" t="s">
        <v>240</v>
      </c>
      <c r="BP502" s="55"/>
      <c r="BQ502" s="55" t="s">
        <v>548</v>
      </c>
      <c r="BS502" s="62"/>
      <c r="BT502" s="62"/>
      <c r="BX502" s="55" t="s">
        <v>240</v>
      </c>
      <c r="CA502" s="55"/>
    </row>
    <row r="503" spans="1:79" ht="14.25" x14ac:dyDescent="0.45">
      <c r="A503" s="55" t="s">
        <v>236</v>
      </c>
      <c r="B503" s="63">
        <v>35415</v>
      </c>
      <c r="D503" s="4" t="s">
        <v>914</v>
      </c>
      <c r="E503" s="1">
        <v>1</v>
      </c>
      <c r="G503" s="55" t="s">
        <v>77</v>
      </c>
      <c r="I503" s="55" t="s">
        <v>974</v>
      </c>
      <c r="J503" s="1"/>
      <c r="L503" s="55" t="s">
        <v>75</v>
      </c>
      <c r="M503" s="55" t="s">
        <v>100</v>
      </c>
      <c r="N503" s="55" t="s">
        <v>76</v>
      </c>
      <c r="P503" s="55">
        <v>30</v>
      </c>
      <c r="AS503" s="55"/>
      <c r="AW503" s="55">
        <v>100</v>
      </c>
      <c r="BC503" s="55">
        <v>20230602</v>
      </c>
      <c r="BD503" s="52" t="str">
        <f t="shared" si="950"/>
        <v>11° 03' 32.99" E</v>
      </c>
      <c r="BE503" s="52" t="str">
        <f t="shared" si="951"/>
        <v>47° 26' 19.88" N</v>
      </c>
      <c r="BF503" s="58">
        <v>11.059165</v>
      </c>
      <c r="BG503" s="58">
        <v>47.4388583</v>
      </c>
      <c r="BH503" s="59">
        <v>3.9</v>
      </c>
      <c r="BI503" s="60">
        <v>1735.32</v>
      </c>
      <c r="BJ503" s="59">
        <v>7.8</v>
      </c>
      <c r="BK503" s="55"/>
      <c r="BL503" s="61"/>
      <c r="BM503" s="55"/>
      <c r="BN503" s="55" t="s">
        <v>380</v>
      </c>
      <c r="BO503" s="55" t="s">
        <v>240</v>
      </c>
      <c r="BP503" s="55"/>
      <c r="BQ503" s="55" t="s">
        <v>548</v>
      </c>
      <c r="BS503" s="62"/>
      <c r="BT503" s="62"/>
      <c r="BX503" s="55" t="s">
        <v>240</v>
      </c>
      <c r="CA503" s="55"/>
    </row>
    <row r="504" spans="1:79" ht="14.25" x14ac:dyDescent="0.45">
      <c r="A504" s="55" t="s">
        <v>236</v>
      </c>
      <c r="B504" s="63">
        <v>35416</v>
      </c>
      <c r="D504" s="4" t="s">
        <v>915</v>
      </c>
      <c r="E504" s="1">
        <v>1</v>
      </c>
      <c r="G504" s="55" t="s">
        <v>543</v>
      </c>
      <c r="I504" s="55" t="s">
        <v>975</v>
      </c>
      <c r="J504" s="1"/>
      <c r="L504" s="55" t="s">
        <v>75</v>
      </c>
      <c r="M504" s="55" t="s">
        <v>100</v>
      </c>
      <c r="N504" s="55" t="s">
        <v>76</v>
      </c>
      <c r="P504" s="55">
        <v>25</v>
      </c>
      <c r="AS504" s="55"/>
      <c r="AW504" s="55">
        <v>100</v>
      </c>
      <c r="BC504" s="55">
        <v>20230602</v>
      </c>
      <c r="BD504" s="52" t="str">
        <f t="shared" si="950"/>
        <v>11° 03' 36.73" E</v>
      </c>
      <c r="BE504" s="52" t="str">
        <f t="shared" si="951"/>
        <v>47° 26' 02.76" N</v>
      </c>
      <c r="BF504" s="58">
        <v>11.0602049</v>
      </c>
      <c r="BG504" s="58">
        <v>47.434101300000002</v>
      </c>
      <c r="BH504" s="59">
        <v>3.9609999999999999</v>
      </c>
      <c r="BI504" s="60">
        <v>1788.4</v>
      </c>
      <c r="BJ504" s="59">
        <v>7.8</v>
      </c>
      <c r="BK504" s="55"/>
      <c r="BL504" s="61"/>
      <c r="BM504" s="55"/>
      <c r="BN504" s="55" t="s">
        <v>391</v>
      </c>
      <c r="BO504" s="55" t="s">
        <v>240</v>
      </c>
      <c r="BP504" s="55"/>
      <c r="BQ504" s="55" t="s">
        <v>550</v>
      </c>
      <c r="BS504" s="62"/>
      <c r="BT504" s="62"/>
      <c r="BX504" s="55" t="s">
        <v>240</v>
      </c>
      <c r="CA504" s="55"/>
    </row>
    <row r="505" spans="1:79" ht="14.25" x14ac:dyDescent="0.45">
      <c r="A505" s="55" t="s">
        <v>236</v>
      </c>
      <c r="B505" s="63">
        <v>35417</v>
      </c>
      <c r="D505" s="4" t="s">
        <v>916</v>
      </c>
      <c r="E505" s="1">
        <v>1</v>
      </c>
      <c r="G505" s="55" t="s">
        <v>543</v>
      </c>
      <c r="I505" s="55" t="s">
        <v>975</v>
      </c>
      <c r="J505" s="1"/>
      <c r="L505" s="55" t="s">
        <v>64</v>
      </c>
      <c r="M505" s="55" t="s">
        <v>65</v>
      </c>
      <c r="N505" s="55" t="s">
        <v>63</v>
      </c>
      <c r="P505" s="55">
        <v>1</v>
      </c>
      <c r="AS505" s="55"/>
      <c r="AW505" s="55">
        <v>100</v>
      </c>
      <c r="BC505" s="55">
        <v>20230602</v>
      </c>
      <c r="BD505" s="52" t="str">
        <f t="shared" si="950"/>
        <v>11° 03' 36.57" E</v>
      </c>
      <c r="BE505" s="52" t="str">
        <f t="shared" si="951"/>
        <v>47° 26' 02.81" N</v>
      </c>
      <c r="BF505" s="58">
        <v>11.0601606</v>
      </c>
      <c r="BG505" s="58">
        <v>47.434115599999998</v>
      </c>
      <c r="BH505" s="59">
        <v>3.9</v>
      </c>
      <c r="BI505" s="60">
        <v>1787.65</v>
      </c>
      <c r="BJ505" s="59">
        <v>7.8</v>
      </c>
      <c r="BK505" s="55"/>
      <c r="BL505" s="61"/>
      <c r="BM505" s="55"/>
      <c r="BN505" s="55" t="s">
        <v>391</v>
      </c>
      <c r="BO505" s="55" t="s">
        <v>240</v>
      </c>
      <c r="BP505" s="55"/>
      <c r="BQ505" s="55" t="s">
        <v>550</v>
      </c>
      <c r="BS505" s="62"/>
      <c r="BT505" s="62"/>
      <c r="BX505" s="55" t="s">
        <v>240</v>
      </c>
      <c r="CA505" s="55"/>
    </row>
    <row r="506" spans="1:79" ht="14.25" x14ac:dyDescent="0.45">
      <c r="A506" s="55" t="s">
        <v>236</v>
      </c>
      <c r="B506" s="63">
        <v>35418</v>
      </c>
      <c r="D506" s="4" t="s">
        <v>917</v>
      </c>
      <c r="E506" s="1">
        <v>1</v>
      </c>
      <c r="G506" s="55" t="s">
        <v>543</v>
      </c>
      <c r="I506" s="55" t="s">
        <v>975</v>
      </c>
      <c r="J506" s="1"/>
      <c r="L506" s="55" t="s">
        <v>75</v>
      </c>
      <c r="M506" s="55" t="s">
        <v>100</v>
      </c>
      <c r="N506" s="55" t="s">
        <v>76</v>
      </c>
      <c r="P506" s="55">
        <v>30</v>
      </c>
      <c r="AS506" s="55"/>
      <c r="AW506" s="55">
        <v>400</v>
      </c>
      <c r="BC506" s="55">
        <v>20230602</v>
      </c>
      <c r="BD506" s="52" t="str">
        <f t="shared" si="950"/>
        <v>11° 03' 36.27" E</v>
      </c>
      <c r="BE506" s="52" t="str">
        <f t="shared" si="951"/>
        <v>47° 26' 02.97" N</v>
      </c>
      <c r="BF506" s="58">
        <v>11.060077700000001</v>
      </c>
      <c r="BG506" s="58">
        <v>47.434160800000001</v>
      </c>
      <c r="BH506" s="59">
        <v>3.738</v>
      </c>
      <c r="BI506" s="60">
        <v>1787.5</v>
      </c>
      <c r="BJ506" s="59">
        <v>7.8</v>
      </c>
      <c r="BK506" s="55"/>
      <c r="BL506" s="61"/>
      <c r="BM506" s="55"/>
      <c r="BN506" s="55" t="s">
        <v>392</v>
      </c>
      <c r="BO506" s="55" t="s">
        <v>240</v>
      </c>
      <c r="BP506" s="55"/>
      <c r="BQ506" s="55" t="s">
        <v>550</v>
      </c>
      <c r="BS506" s="62"/>
      <c r="BT506" s="62"/>
      <c r="BX506" s="55" t="s">
        <v>240</v>
      </c>
      <c r="CA506" s="55"/>
    </row>
    <row r="507" spans="1:79" ht="14.25" x14ac:dyDescent="0.45">
      <c r="A507" s="55" t="s">
        <v>236</v>
      </c>
      <c r="B507" s="63">
        <v>35419</v>
      </c>
      <c r="D507" s="4" t="s">
        <v>918</v>
      </c>
      <c r="E507" s="1">
        <v>1</v>
      </c>
      <c r="G507" s="55" t="s">
        <v>132</v>
      </c>
      <c r="I507" s="55" t="s">
        <v>975</v>
      </c>
      <c r="J507" s="1"/>
      <c r="L507" s="55" t="s">
        <v>64</v>
      </c>
      <c r="M507" s="55" t="s">
        <v>65</v>
      </c>
      <c r="N507" s="55" t="s">
        <v>63</v>
      </c>
      <c r="P507" s="55">
        <v>1</v>
      </c>
      <c r="AS507" s="55"/>
      <c r="AW507" s="55">
        <v>100</v>
      </c>
      <c r="BC507" s="55">
        <v>20230602</v>
      </c>
      <c r="BD507" s="52" t="str">
        <f t="shared" si="950"/>
        <v>11° 03' 35.55" E</v>
      </c>
      <c r="BE507" s="52" t="str">
        <f t="shared" si="951"/>
        <v>47° 26' 02.62" N</v>
      </c>
      <c r="BF507" s="58">
        <v>11.059876600000001</v>
      </c>
      <c r="BG507" s="58">
        <v>47.434061499999999</v>
      </c>
      <c r="BH507" s="59">
        <v>10.68</v>
      </c>
      <c r="BI507" s="60">
        <v>1797.68</v>
      </c>
      <c r="BJ507" s="59">
        <v>7.8</v>
      </c>
      <c r="BK507" s="55"/>
      <c r="BL507" s="61"/>
      <c r="BM507" s="55"/>
      <c r="BN507" s="55" t="s">
        <v>551</v>
      </c>
      <c r="BO507" s="55" t="s">
        <v>240</v>
      </c>
      <c r="BP507" s="55"/>
      <c r="BQ507" s="55" t="s">
        <v>550</v>
      </c>
      <c r="BS507" s="62"/>
      <c r="BT507" s="62"/>
      <c r="BX507" s="55" t="s">
        <v>240</v>
      </c>
      <c r="CA507" s="55"/>
    </row>
    <row r="508" spans="1:79" ht="14.25" x14ac:dyDescent="0.45">
      <c r="A508" s="55" t="s">
        <v>236</v>
      </c>
      <c r="B508" s="63">
        <v>35420</v>
      </c>
      <c r="D508" s="4" t="s">
        <v>919</v>
      </c>
      <c r="E508" s="1">
        <v>1</v>
      </c>
      <c r="G508" s="55" t="s">
        <v>132</v>
      </c>
      <c r="I508" s="55" t="s">
        <v>975</v>
      </c>
      <c r="J508" s="1"/>
      <c r="L508" s="55" t="s">
        <v>75</v>
      </c>
      <c r="M508" s="55" t="s">
        <v>100</v>
      </c>
      <c r="N508" s="55" t="s">
        <v>76</v>
      </c>
      <c r="P508" s="55">
        <v>40</v>
      </c>
      <c r="AS508" s="55"/>
      <c r="AW508" s="55">
        <v>100</v>
      </c>
      <c r="BC508" s="55">
        <v>20230602</v>
      </c>
      <c r="BD508" s="52" t="str">
        <f t="shared" si="950"/>
        <v>11° 03' 35.52" E</v>
      </c>
      <c r="BE508" s="52" t="str">
        <f t="shared" si="951"/>
        <v>47° 26' 02.58" N</v>
      </c>
      <c r="BF508" s="58">
        <v>11.059867199999999</v>
      </c>
      <c r="BG508" s="58">
        <v>47.434052000000001</v>
      </c>
      <c r="BH508" s="59">
        <v>3.9</v>
      </c>
      <c r="BI508" s="60">
        <v>1805.48</v>
      </c>
      <c r="BJ508" s="59">
        <v>7.8</v>
      </c>
      <c r="BK508" s="55"/>
      <c r="BL508" s="61"/>
      <c r="BM508" s="55"/>
      <c r="BN508" s="55" t="s">
        <v>552</v>
      </c>
      <c r="BO508" s="55" t="s">
        <v>240</v>
      </c>
      <c r="BP508" s="55"/>
      <c r="BQ508" s="55" t="s">
        <v>550</v>
      </c>
      <c r="BS508" s="62"/>
      <c r="BT508" s="62"/>
      <c r="BX508" s="55" t="s">
        <v>240</v>
      </c>
      <c r="CA508" s="55"/>
    </row>
    <row r="509" spans="1:79" ht="14.25" x14ac:dyDescent="0.45">
      <c r="A509" s="55" t="s">
        <v>236</v>
      </c>
      <c r="B509" s="63">
        <v>35421</v>
      </c>
      <c r="D509" s="4" t="s">
        <v>920</v>
      </c>
      <c r="E509" s="1">
        <v>1</v>
      </c>
      <c r="G509" s="55" t="s">
        <v>132</v>
      </c>
      <c r="I509" s="55" t="s">
        <v>977</v>
      </c>
      <c r="J509" s="1"/>
      <c r="L509" s="55" t="s">
        <v>64</v>
      </c>
      <c r="M509" s="55" t="s">
        <v>65</v>
      </c>
      <c r="N509" s="55" t="s">
        <v>63</v>
      </c>
      <c r="P509" s="55">
        <v>2</v>
      </c>
      <c r="AS509" s="55"/>
      <c r="AW509" s="55">
        <v>1000</v>
      </c>
      <c r="BC509" s="55">
        <v>20230602</v>
      </c>
      <c r="BD509" s="52" t="str">
        <f t="shared" si="950"/>
        <v>11° 02' 57.98" E</v>
      </c>
      <c r="BE509" s="52" t="str">
        <f t="shared" si="951"/>
        <v>47° 26' 15.97" N</v>
      </c>
      <c r="BF509" s="58">
        <v>11.049440000000001</v>
      </c>
      <c r="BG509" s="58">
        <v>47.43777</v>
      </c>
      <c r="BH509" s="59">
        <v>3.9</v>
      </c>
      <c r="BI509" s="60">
        <v>2940.51</v>
      </c>
      <c r="BJ509" s="59">
        <v>23.766999999999999</v>
      </c>
      <c r="BK509" s="55"/>
      <c r="BL509" s="61"/>
      <c r="BM509" s="55"/>
      <c r="BN509" s="55" t="s">
        <v>406</v>
      </c>
      <c r="BO509" s="55" t="s">
        <v>240</v>
      </c>
      <c r="BP509" s="55"/>
      <c r="BQ509" s="55" t="s">
        <v>553</v>
      </c>
      <c r="BS509" s="62"/>
      <c r="BT509" s="62"/>
      <c r="BX509" s="55" t="s">
        <v>240</v>
      </c>
      <c r="CA509" s="55"/>
    </row>
    <row r="510" spans="1:79" ht="14.25" x14ac:dyDescent="0.45">
      <c r="A510" s="55" t="s">
        <v>236</v>
      </c>
      <c r="B510" s="63">
        <v>35422</v>
      </c>
      <c r="D510" s="4" t="s">
        <v>921</v>
      </c>
      <c r="E510" s="1">
        <v>1</v>
      </c>
      <c r="G510" s="55" t="s">
        <v>132</v>
      </c>
      <c r="I510" s="55" t="s">
        <v>977</v>
      </c>
      <c r="J510" s="1"/>
      <c r="L510" s="55" t="s">
        <v>75</v>
      </c>
      <c r="M510" s="55" t="s">
        <v>100</v>
      </c>
      <c r="N510" s="55" t="s">
        <v>76</v>
      </c>
      <c r="P510" s="55">
        <v>15</v>
      </c>
      <c r="AS510" s="55"/>
      <c r="AW510" s="55">
        <v>300</v>
      </c>
      <c r="BC510" s="55">
        <v>20230602</v>
      </c>
      <c r="BD510" s="52" t="str">
        <f t="shared" si="950"/>
        <v>11° 02' 57.95" E</v>
      </c>
      <c r="BE510" s="52" t="str">
        <f t="shared" si="951"/>
        <v>47° 26' 15.98" N</v>
      </c>
      <c r="BF510" s="58">
        <v>11.049432899999999</v>
      </c>
      <c r="BG510" s="58">
        <v>47.437773700000001</v>
      </c>
      <c r="BH510" s="59">
        <v>3.9</v>
      </c>
      <c r="BI510" s="60">
        <v>2008.91</v>
      </c>
      <c r="BJ510" s="59">
        <v>7.8</v>
      </c>
      <c r="BK510" s="55"/>
      <c r="BL510" s="61"/>
      <c r="BM510" s="55"/>
      <c r="BN510" s="55" t="s">
        <v>406</v>
      </c>
      <c r="BO510" s="55" t="s">
        <v>240</v>
      </c>
      <c r="BP510" s="55"/>
      <c r="BQ510" s="55" t="s">
        <v>553</v>
      </c>
      <c r="BS510" s="62"/>
      <c r="BT510" s="62"/>
      <c r="BX510" s="55" t="s">
        <v>240</v>
      </c>
      <c r="CA510" s="55"/>
    </row>
    <row r="511" spans="1:79" ht="14.25" x14ac:dyDescent="0.45">
      <c r="A511" s="55" t="s">
        <v>236</v>
      </c>
      <c r="B511" s="63">
        <v>35423</v>
      </c>
      <c r="D511" s="4" t="s">
        <v>922</v>
      </c>
      <c r="E511" s="1">
        <v>1</v>
      </c>
      <c r="G511" s="55" t="s">
        <v>73</v>
      </c>
      <c r="I511" s="55" t="s">
        <v>977</v>
      </c>
      <c r="J511" s="1"/>
      <c r="L511" s="55" t="s">
        <v>64</v>
      </c>
      <c r="M511" s="55" t="s">
        <v>65</v>
      </c>
      <c r="N511" s="55" t="s">
        <v>63</v>
      </c>
      <c r="P511" s="55">
        <v>1</v>
      </c>
      <c r="AS511" s="55"/>
      <c r="AW511" s="55">
        <v>400</v>
      </c>
      <c r="BC511" s="55">
        <v>20230602</v>
      </c>
      <c r="BD511" s="52" t="str">
        <f t="shared" si="950"/>
        <v>11° 02' 57.92" E</v>
      </c>
      <c r="BE511" s="52" t="str">
        <f t="shared" si="951"/>
        <v>47° 26' 15.85" N</v>
      </c>
      <c r="BF511" s="58">
        <v>11.0494228</v>
      </c>
      <c r="BG511" s="58">
        <v>47.4377365</v>
      </c>
      <c r="BH511" s="59">
        <v>4.0579999999999998</v>
      </c>
      <c r="BI511" s="60">
        <v>2007.1</v>
      </c>
      <c r="BJ511" s="59">
        <v>7.8</v>
      </c>
      <c r="BK511" s="55"/>
      <c r="BL511" s="61"/>
      <c r="BM511" s="55"/>
      <c r="BN511" s="55" t="s">
        <v>281</v>
      </c>
      <c r="BO511" s="55" t="s">
        <v>240</v>
      </c>
      <c r="BP511" s="55"/>
      <c r="BQ511" s="55" t="s">
        <v>553</v>
      </c>
      <c r="BS511" s="62"/>
      <c r="BT511" s="62"/>
      <c r="BX511" s="55" t="s">
        <v>240</v>
      </c>
      <c r="CA511" s="55"/>
    </row>
    <row r="512" spans="1:79" ht="14.25" x14ac:dyDescent="0.45">
      <c r="A512" s="55" t="s">
        <v>236</v>
      </c>
      <c r="B512" s="63">
        <v>35424</v>
      </c>
      <c r="D512" s="4" t="s">
        <v>923</v>
      </c>
      <c r="E512" s="1">
        <v>1</v>
      </c>
      <c r="G512" s="55" t="s">
        <v>77</v>
      </c>
      <c r="I512" s="55" t="s">
        <v>977</v>
      </c>
      <c r="J512" s="1"/>
      <c r="L512" s="55" t="s">
        <v>64</v>
      </c>
      <c r="M512" s="55" t="s">
        <v>65</v>
      </c>
      <c r="N512" s="55" t="s">
        <v>63</v>
      </c>
      <c r="P512" s="55">
        <v>1</v>
      </c>
      <c r="AS512" s="55"/>
      <c r="AW512" s="55">
        <v>300</v>
      </c>
      <c r="BC512" s="55">
        <v>20230602</v>
      </c>
      <c r="BD512" s="52" t="str">
        <f t="shared" si="950"/>
        <v>11° 02' 57.99" E</v>
      </c>
      <c r="BE512" s="52" t="str">
        <f t="shared" si="951"/>
        <v>47° 26' 15.85" N</v>
      </c>
      <c r="BF512" s="58">
        <v>11.049442600000001</v>
      </c>
      <c r="BG512" s="58">
        <v>47.437736899999997</v>
      </c>
      <c r="BH512" s="59">
        <v>4.0599999999999996</v>
      </c>
      <c r="BI512" s="60">
        <v>2007.91</v>
      </c>
      <c r="BJ512" s="59">
        <v>7.8</v>
      </c>
      <c r="BK512" s="55"/>
      <c r="BL512" s="61"/>
      <c r="BM512" s="55"/>
      <c r="BN512" s="55" t="s">
        <v>283</v>
      </c>
      <c r="BO512" s="55" t="s">
        <v>240</v>
      </c>
      <c r="BP512" s="55"/>
      <c r="BQ512" s="55" t="s">
        <v>553</v>
      </c>
      <c r="BS512" s="62"/>
      <c r="BT512" s="62"/>
      <c r="BX512" s="55" t="s">
        <v>240</v>
      </c>
      <c r="CA512" s="55"/>
    </row>
    <row r="513" spans="1:79" ht="14.25" x14ac:dyDescent="0.45">
      <c r="A513" s="55" t="s">
        <v>236</v>
      </c>
      <c r="B513" s="63">
        <v>35425</v>
      </c>
      <c r="D513" s="4" t="s">
        <v>924</v>
      </c>
      <c r="E513" s="1">
        <v>1</v>
      </c>
      <c r="G513" s="55" t="s">
        <v>74</v>
      </c>
      <c r="I513" s="55" t="s">
        <v>977</v>
      </c>
      <c r="J513" s="1"/>
      <c r="L513" s="55" t="s">
        <v>64</v>
      </c>
      <c r="M513" s="55" t="s">
        <v>65</v>
      </c>
      <c r="N513" s="55" t="s">
        <v>63</v>
      </c>
      <c r="P513" s="55">
        <v>1</v>
      </c>
      <c r="AS513" s="55"/>
      <c r="AW513" s="55">
        <v>400</v>
      </c>
      <c r="BC513" s="55">
        <v>20230602</v>
      </c>
      <c r="BD513" s="52" t="str">
        <f t="shared" si="950"/>
        <v>11° 02' 57.97" E</v>
      </c>
      <c r="BE513" s="52" t="str">
        <f t="shared" si="951"/>
        <v>47° 26' 15.90" N</v>
      </c>
      <c r="BF513" s="58">
        <v>11.049436699999999</v>
      </c>
      <c r="BG513" s="58">
        <v>47.437752199999998</v>
      </c>
      <c r="BH513" s="59">
        <v>3.9</v>
      </c>
      <c r="BI513" s="60">
        <v>2016.39</v>
      </c>
      <c r="BJ513" s="59">
        <v>7.8</v>
      </c>
      <c r="BK513" s="55"/>
      <c r="BL513" s="61"/>
      <c r="BM513" s="55"/>
      <c r="BN513" s="55" t="s">
        <v>285</v>
      </c>
      <c r="BO513" s="55" t="s">
        <v>240</v>
      </c>
      <c r="BP513" s="55"/>
      <c r="BQ513" s="55" t="s">
        <v>553</v>
      </c>
      <c r="BS513" s="62"/>
      <c r="BT513" s="62"/>
      <c r="BX513" s="55" t="s">
        <v>240</v>
      </c>
      <c r="CA513" s="55"/>
    </row>
    <row r="514" spans="1:79" ht="14.25" x14ac:dyDescent="0.45">
      <c r="A514" s="55" t="s">
        <v>236</v>
      </c>
      <c r="B514" s="63">
        <v>35426</v>
      </c>
      <c r="D514" s="4" t="s">
        <v>925</v>
      </c>
      <c r="E514" s="1">
        <v>1</v>
      </c>
      <c r="G514" s="55" t="s">
        <v>324</v>
      </c>
      <c r="I514" s="55" t="s">
        <v>977</v>
      </c>
      <c r="J514" s="1"/>
      <c r="L514" s="55" t="s">
        <v>64</v>
      </c>
      <c r="M514" s="55" t="s">
        <v>554</v>
      </c>
      <c r="N514" s="55" t="s">
        <v>76</v>
      </c>
      <c r="P514" s="55">
        <v>0</v>
      </c>
      <c r="AS514" s="55" t="s">
        <v>555</v>
      </c>
      <c r="AW514" s="55">
        <v>300</v>
      </c>
      <c r="BC514" s="55">
        <v>20230602</v>
      </c>
      <c r="BD514" s="52" t="str">
        <f t="shared" si="950"/>
        <v>11° 02' 57.78" E</v>
      </c>
      <c r="BE514" s="52" t="str">
        <f t="shared" si="951"/>
        <v>47° 26' 15.51" N</v>
      </c>
      <c r="BF514" s="58">
        <v>11.049384399999999</v>
      </c>
      <c r="BG514" s="58">
        <v>47.437643100000003</v>
      </c>
      <c r="BH514" s="59">
        <v>5.0609999999999999</v>
      </c>
      <c r="BI514" s="60">
        <v>2003.51</v>
      </c>
      <c r="BJ514" s="59">
        <v>7.8</v>
      </c>
      <c r="BK514" s="55"/>
      <c r="BL514" s="61"/>
      <c r="BM514" s="55"/>
      <c r="BN514" s="55" t="s">
        <v>286</v>
      </c>
      <c r="BO514" s="55" t="s">
        <v>240</v>
      </c>
      <c r="BP514" s="55"/>
      <c r="BQ514" s="55" t="s">
        <v>553</v>
      </c>
      <c r="BS514" s="62"/>
      <c r="BT514" s="62"/>
      <c r="BX514" s="55" t="s">
        <v>240</v>
      </c>
      <c r="CA514" s="55" t="s">
        <v>555</v>
      </c>
    </row>
    <row r="515" spans="1:79" ht="14.25" x14ac:dyDescent="0.45">
      <c r="A515" s="55" t="s">
        <v>236</v>
      </c>
      <c r="B515" s="63">
        <v>35427</v>
      </c>
      <c r="D515" s="4" t="s">
        <v>926</v>
      </c>
      <c r="E515" s="1">
        <v>1</v>
      </c>
      <c r="G515" s="55" t="s">
        <v>77</v>
      </c>
      <c r="I515" s="55" t="s">
        <v>977</v>
      </c>
      <c r="J515" s="1"/>
      <c r="L515" s="55" t="s">
        <v>64</v>
      </c>
      <c r="M515" s="55" t="s">
        <v>554</v>
      </c>
      <c r="N515" s="55" t="s">
        <v>63</v>
      </c>
      <c r="P515" s="55">
        <v>0</v>
      </c>
      <c r="AS515" s="55"/>
      <c r="AW515" s="55">
        <v>300</v>
      </c>
      <c r="BC515" s="55">
        <v>20230602</v>
      </c>
      <c r="BD515" s="52" t="str">
        <f t="shared" si="950"/>
        <v>11° 02' 57.88" E</v>
      </c>
      <c r="BE515" s="52" t="str">
        <f t="shared" si="951"/>
        <v>47° 26' 15.56" N</v>
      </c>
      <c r="BF515" s="58">
        <v>11.0494117</v>
      </c>
      <c r="BG515" s="58">
        <v>47.437656699999998</v>
      </c>
      <c r="BH515" s="59">
        <v>3.9</v>
      </c>
      <c r="BI515" s="60">
        <v>2010.31</v>
      </c>
      <c r="BJ515" s="59">
        <v>7.8</v>
      </c>
      <c r="BK515" s="55"/>
      <c r="BL515" s="61"/>
      <c r="BM515" s="55"/>
      <c r="BN515" s="55" t="s">
        <v>478</v>
      </c>
      <c r="BO515" s="55" t="s">
        <v>240</v>
      </c>
      <c r="BP515" s="55"/>
      <c r="BQ515" s="55" t="s">
        <v>553</v>
      </c>
      <c r="BS515" s="62"/>
      <c r="BT515" s="62"/>
      <c r="BX515" s="55" t="s">
        <v>240</v>
      </c>
      <c r="CA515" s="55"/>
    </row>
    <row r="516" spans="1:79" ht="14.25" x14ac:dyDescent="0.45">
      <c r="A516" s="55" t="s">
        <v>236</v>
      </c>
      <c r="B516" s="63">
        <v>35428</v>
      </c>
      <c r="D516" s="4" t="s">
        <v>927</v>
      </c>
      <c r="E516" s="1">
        <v>1</v>
      </c>
      <c r="G516" s="55" t="s">
        <v>132</v>
      </c>
      <c r="I516" s="55" t="s">
        <v>978</v>
      </c>
      <c r="J516" s="1"/>
      <c r="L516" s="55" t="s">
        <v>75</v>
      </c>
      <c r="M516" s="55" t="s">
        <v>100</v>
      </c>
      <c r="N516" s="55" t="s">
        <v>76</v>
      </c>
      <c r="P516" s="55">
        <v>25</v>
      </c>
      <c r="AS516" s="55"/>
      <c r="AW516" s="55">
        <v>100</v>
      </c>
      <c r="BC516" s="55">
        <v>20230602</v>
      </c>
      <c r="BD516" s="52" t="str">
        <f t="shared" si="950"/>
        <v>11° 03' 19.05" E</v>
      </c>
      <c r="BE516" s="52" t="str">
        <f t="shared" si="951"/>
        <v>47° 26' 23.09" N</v>
      </c>
      <c r="BF516" s="58">
        <v>11.055293799999999</v>
      </c>
      <c r="BG516" s="58">
        <v>47.439748299999998</v>
      </c>
      <c r="BH516" s="59">
        <v>3.9</v>
      </c>
      <c r="BI516" s="60">
        <v>1848.34</v>
      </c>
      <c r="BJ516" s="59">
        <v>7.8</v>
      </c>
      <c r="BK516" s="55"/>
      <c r="BL516" s="61"/>
      <c r="BM516" s="55"/>
      <c r="BN516" s="55" t="s">
        <v>323</v>
      </c>
      <c r="BO516" s="55" t="s">
        <v>240</v>
      </c>
      <c r="BP516" s="55"/>
      <c r="BQ516" s="55" t="s">
        <v>556</v>
      </c>
      <c r="BS516" s="62"/>
      <c r="BT516" s="62"/>
      <c r="BX516" s="55" t="s">
        <v>240</v>
      </c>
      <c r="CA516" s="55"/>
    </row>
    <row r="517" spans="1:79" ht="14.25" x14ac:dyDescent="0.45">
      <c r="A517" s="55" t="s">
        <v>236</v>
      </c>
      <c r="B517" s="63">
        <v>35429</v>
      </c>
      <c r="D517" s="4" t="s">
        <v>928</v>
      </c>
      <c r="E517" s="1">
        <v>1</v>
      </c>
      <c r="G517" s="55" t="s">
        <v>73</v>
      </c>
      <c r="I517" s="55" t="s">
        <v>978</v>
      </c>
      <c r="J517" s="1"/>
      <c r="L517" s="55" t="s">
        <v>75</v>
      </c>
      <c r="M517" s="55" t="s">
        <v>266</v>
      </c>
      <c r="N517" s="55" t="s">
        <v>76</v>
      </c>
      <c r="P517" s="55">
        <v>20</v>
      </c>
      <c r="AS517" s="55"/>
      <c r="AW517" s="55">
        <v>300</v>
      </c>
      <c r="BC517" s="55">
        <v>20230602</v>
      </c>
      <c r="BD517" s="52" t="str">
        <f t="shared" si="950"/>
        <v>11° 03' 19.18" E</v>
      </c>
      <c r="BE517" s="52" t="str">
        <f t="shared" si="951"/>
        <v>47° 26' 22.93" N</v>
      </c>
      <c r="BF517" s="58">
        <v>11.05533</v>
      </c>
      <c r="BG517" s="58">
        <v>47.439704999999996</v>
      </c>
      <c r="BH517" s="59">
        <v>3.9</v>
      </c>
      <c r="BI517" s="60">
        <v>1830.52</v>
      </c>
      <c r="BJ517" s="59">
        <v>7.8</v>
      </c>
      <c r="BK517" s="55"/>
      <c r="BL517" s="61"/>
      <c r="BM517" s="55"/>
      <c r="BN517" s="55" t="s">
        <v>520</v>
      </c>
      <c r="BO517" s="55" t="s">
        <v>240</v>
      </c>
      <c r="BP517" s="55"/>
      <c r="BQ517" s="55" t="s">
        <v>556</v>
      </c>
      <c r="BS517" s="62"/>
      <c r="BT517" s="62"/>
      <c r="BX517" s="55" t="s">
        <v>240</v>
      </c>
      <c r="CA517" s="55"/>
    </row>
    <row r="518" spans="1:79" ht="14.25" x14ac:dyDescent="0.45">
      <c r="A518" s="55" t="s">
        <v>236</v>
      </c>
      <c r="B518" s="63">
        <v>35430</v>
      </c>
      <c r="D518" s="4" t="s">
        <v>929</v>
      </c>
      <c r="E518" s="1">
        <v>1</v>
      </c>
      <c r="G518" s="55" t="s">
        <v>73</v>
      </c>
      <c r="I518" s="55" t="s">
        <v>978</v>
      </c>
      <c r="J518" s="1"/>
      <c r="L518" s="55" t="s">
        <v>75</v>
      </c>
      <c r="M518" s="55" t="s">
        <v>100</v>
      </c>
      <c r="N518" s="55" t="s">
        <v>76</v>
      </c>
      <c r="P518" s="55">
        <v>20</v>
      </c>
      <c r="AS518" s="55"/>
      <c r="AW518" s="55">
        <v>100</v>
      </c>
      <c r="BC518" s="55">
        <v>20230602</v>
      </c>
      <c r="BD518" s="52" t="str">
        <f t="shared" si="950"/>
        <v>11° 03' 18.84" E</v>
      </c>
      <c r="BE518" s="52" t="str">
        <f t="shared" si="951"/>
        <v>47° 26' 23.27" N</v>
      </c>
      <c r="BF518" s="58">
        <v>11.0552344</v>
      </c>
      <c r="BG518" s="58">
        <v>47.439798400000001</v>
      </c>
      <c r="BH518" s="59">
        <v>3.9</v>
      </c>
      <c r="BI518" s="60">
        <v>1856.22</v>
      </c>
      <c r="BJ518" s="59">
        <v>7.8</v>
      </c>
      <c r="BK518" s="55"/>
      <c r="BL518" s="61"/>
      <c r="BM518" s="55"/>
      <c r="BN518" s="55" t="s">
        <v>521</v>
      </c>
      <c r="BO518" s="55" t="s">
        <v>240</v>
      </c>
      <c r="BP518" s="55"/>
      <c r="BQ518" s="55" t="s">
        <v>556</v>
      </c>
      <c r="BS518" s="62"/>
      <c r="BT518" s="62"/>
      <c r="BX518" s="55" t="s">
        <v>240</v>
      </c>
      <c r="CA518" s="55"/>
    </row>
    <row r="519" spans="1:79" ht="14.25" x14ac:dyDescent="0.45">
      <c r="A519" s="55" t="s">
        <v>236</v>
      </c>
      <c r="B519" s="63">
        <v>35431</v>
      </c>
      <c r="D519" s="4" t="s">
        <v>930</v>
      </c>
      <c r="E519" s="1">
        <v>1</v>
      </c>
      <c r="G519" s="55" t="s">
        <v>543</v>
      </c>
      <c r="I519" s="55" t="s">
        <v>986</v>
      </c>
      <c r="J519" s="1"/>
      <c r="L519" s="55" t="s">
        <v>70</v>
      </c>
      <c r="M519" s="55" t="s">
        <v>93</v>
      </c>
      <c r="N519" s="55" t="s">
        <v>76</v>
      </c>
      <c r="P519" s="55">
        <v>35</v>
      </c>
      <c r="AS519" s="55"/>
      <c r="AW519" s="55">
        <v>999</v>
      </c>
      <c r="BC519" s="55">
        <v>20230603</v>
      </c>
      <c r="BD519" s="52" t="str">
        <f t="shared" si="950"/>
        <v>11° 03' 26.44" E</v>
      </c>
      <c r="BE519" s="52" t="str">
        <f t="shared" si="951"/>
        <v>47° 26' 30.60" N</v>
      </c>
      <c r="BF519" s="58">
        <v>11.057346000000001</v>
      </c>
      <c r="BG519" s="58">
        <v>47.441833699999997</v>
      </c>
      <c r="BH519" s="59">
        <v>4.3040000000000003</v>
      </c>
      <c r="BI519" s="60">
        <v>1836.62</v>
      </c>
      <c r="BJ519" s="59">
        <v>7.8</v>
      </c>
      <c r="BK519" s="55"/>
      <c r="BL519" s="61"/>
      <c r="BM519" s="55"/>
      <c r="BN519" s="55" t="s">
        <v>557</v>
      </c>
      <c r="BO519" s="55" t="s">
        <v>240</v>
      </c>
      <c r="BP519" s="55"/>
      <c r="BQ519" s="55" t="s">
        <v>441</v>
      </c>
      <c r="BS519" s="62"/>
      <c r="BT519" s="62"/>
      <c r="BX519" s="55" t="s">
        <v>240</v>
      </c>
      <c r="CA519" s="55"/>
    </row>
    <row r="520" spans="1:79" ht="14.25" x14ac:dyDescent="0.45">
      <c r="A520" s="55" t="s">
        <v>236</v>
      </c>
      <c r="B520" s="63">
        <v>35432</v>
      </c>
      <c r="D520" s="4" t="s">
        <v>931</v>
      </c>
      <c r="E520" s="1">
        <v>1</v>
      </c>
      <c r="G520" s="55" t="s">
        <v>132</v>
      </c>
      <c r="I520" s="55" t="s">
        <v>986</v>
      </c>
      <c r="J520" s="1"/>
      <c r="L520" s="55" t="s">
        <v>64</v>
      </c>
      <c r="M520" s="55" t="s">
        <v>65</v>
      </c>
      <c r="N520" s="55" t="s">
        <v>63</v>
      </c>
      <c r="P520" s="55">
        <v>10</v>
      </c>
      <c r="AS520" s="55"/>
      <c r="AW520" s="55">
        <v>999</v>
      </c>
      <c r="BC520" s="55">
        <v>20230603</v>
      </c>
      <c r="BD520" s="52" t="str">
        <f t="shared" si="950"/>
        <v>11° 03' 27.02" E</v>
      </c>
      <c r="BE520" s="52" t="str">
        <f t="shared" si="951"/>
        <v>47° 26' 30.46" N</v>
      </c>
      <c r="BF520" s="58">
        <v>11.057506699999999</v>
      </c>
      <c r="BG520" s="58">
        <v>47.441794999999999</v>
      </c>
      <c r="BH520" s="59">
        <v>3.9</v>
      </c>
      <c r="BI520" s="60">
        <v>1836.84</v>
      </c>
      <c r="BJ520" s="59">
        <v>7.8</v>
      </c>
      <c r="BK520" s="55"/>
      <c r="BL520" s="61"/>
      <c r="BM520" s="55"/>
      <c r="BN520" s="55" t="s">
        <v>558</v>
      </c>
      <c r="BO520" s="55" t="s">
        <v>240</v>
      </c>
      <c r="BP520" s="55"/>
      <c r="BQ520" s="55" t="s">
        <v>441</v>
      </c>
      <c r="BS520" s="62"/>
      <c r="BT520" s="62"/>
      <c r="BX520" s="55" t="s">
        <v>240</v>
      </c>
      <c r="CA520" s="55"/>
    </row>
    <row r="521" spans="1:79" ht="14.25" x14ac:dyDescent="0.45">
      <c r="A521" s="55" t="s">
        <v>236</v>
      </c>
      <c r="B521" s="63">
        <v>35433</v>
      </c>
      <c r="D521" s="4" t="s">
        <v>932</v>
      </c>
      <c r="E521" s="1">
        <v>1</v>
      </c>
      <c r="G521" s="55" t="s">
        <v>559</v>
      </c>
      <c r="I521" s="55" t="s">
        <v>986</v>
      </c>
      <c r="J521" s="1"/>
      <c r="L521" s="55" t="s">
        <v>64</v>
      </c>
      <c r="M521" s="55" t="s">
        <v>123</v>
      </c>
      <c r="N521" s="55" t="s">
        <v>76</v>
      </c>
      <c r="P521" s="55">
        <v>15</v>
      </c>
      <c r="AS521" s="55"/>
      <c r="AW521" s="55">
        <v>999</v>
      </c>
      <c r="BC521" s="55">
        <v>20230603</v>
      </c>
      <c r="BD521" s="52" t="str">
        <f t="shared" si="950"/>
        <v>11° 03' 26.85" E</v>
      </c>
      <c r="BE521" s="52" t="str">
        <f t="shared" si="951"/>
        <v>47° 26' 30.76" N</v>
      </c>
      <c r="BF521" s="58">
        <v>11.0574593</v>
      </c>
      <c r="BG521" s="58">
        <v>47.4418796</v>
      </c>
      <c r="BH521" s="59">
        <v>3.5139999999999998</v>
      </c>
      <c r="BI521" s="60">
        <v>1837.04</v>
      </c>
      <c r="BJ521" s="59">
        <v>7.8</v>
      </c>
      <c r="BK521" s="55"/>
      <c r="BL521" s="61"/>
      <c r="BM521" s="55"/>
      <c r="BN521" s="55" t="s">
        <v>558</v>
      </c>
      <c r="BO521" s="55" t="s">
        <v>240</v>
      </c>
      <c r="BP521" s="55"/>
      <c r="BQ521" s="55" t="s">
        <v>441</v>
      </c>
      <c r="BS521" s="62"/>
      <c r="BT521" s="62"/>
      <c r="BX521" s="55" t="s">
        <v>240</v>
      </c>
      <c r="CA521" s="55"/>
    </row>
    <row r="522" spans="1:79" ht="14.25" x14ac:dyDescent="0.45">
      <c r="A522" s="55" t="s">
        <v>236</v>
      </c>
      <c r="B522" s="63">
        <v>35434</v>
      </c>
      <c r="D522" s="4" t="s">
        <v>933</v>
      </c>
      <c r="E522" s="1">
        <v>1</v>
      </c>
      <c r="G522" s="55" t="s">
        <v>559</v>
      </c>
      <c r="I522" s="55" t="s">
        <v>986</v>
      </c>
      <c r="J522" s="1"/>
      <c r="L522" s="55" t="s">
        <v>75</v>
      </c>
      <c r="M522" s="55" t="s">
        <v>100</v>
      </c>
      <c r="N522" s="55" t="s">
        <v>76</v>
      </c>
      <c r="P522" s="55">
        <v>30</v>
      </c>
      <c r="AS522" s="55"/>
      <c r="AW522" s="55">
        <v>999</v>
      </c>
      <c r="BC522" s="55">
        <v>20230603</v>
      </c>
      <c r="BD522" s="52" t="str">
        <f t="shared" si="950"/>
        <v>11° 03' 27.85" E</v>
      </c>
      <c r="BE522" s="52" t="str">
        <f t="shared" si="951"/>
        <v>47° 26' 30.83" N</v>
      </c>
      <c r="BF522" s="58">
        <v>11.0577367</v>
      </c>
      <c r="BG522" s="58">
        <v>47.441899999999997</v>
      </c>
      <c r="BH522" s="59">
        <v>3.9</v>
      </c>
      <c r="BI522" s="60">
        <v>1847.84</v>
      </c>
      <c r="BJ522" s="59">
        <v>7.8</v>
      </c>
      <c r="BK522" s="55"/>
      <c r="BL522" s="61"/>
      <c r="BM522" s="55"/>
      <c r="BN522" s="55" t="s">
        <v>558</v>
      </c>
      <c r="BO522" s="55" t="s">
        <v>240</v>
      </c>
      <c r="BP522" s="55"/>
      <c r="BQ522" s="55" t="s">
        <v>441</v>
      </c>
      <c r="BS522" s="62"/>
      <c r="BT522" s="62"/>
      <c r="BX522" s="55" t="s">
        <v>240</v>
      </c>
      <c r="CA522" s="55"/>
    </row>
    <row r="523" spans="1:79" ht="14.25" x14ac:dyDescent="0.45">
      <c r="A523" s="55" t="s">
        <v>236</v>
      </c>
      <c r="B523" s="63">
        <v>35435</v>
      </c>
      <c r="D523" s="4" t="s">
        <v>934</v>
      </c>
      <c r="E523" s="1">
        <v>1</v>
      </c>
      <c r="G523" s="55" t="s">
        <v>543</v>
      </c>
      <c r="I523" s="55" t="s">
        <v>986</v>
      </c>
      <c r="J523" s="1"/>
      <c r="L523" s="55" t="s">
        <v>75</v>
      </c>
      <c r="M523" s="55" t="s">
        <v>100</v>
      </c>
      <c r="N523" s="55" t="s">
        <v>76</v>
      </c>
      <c r="P523" s="55">
        <v>30</v>
      </c>
      <c r="AS523" s="55"/>
      <c r="AW523" s="55">
        <v>999</v>
      </c>
      <c r="BC523" s="55">
        <v>20230603</v>
      </c>
      <c r="BD523" s="52" t="str">
        <f t="shared" si="950"/>
        <v>11° 03' 27.75" E</v>
      </c>
      <c r="BE523" s="52" t="str">
        <f t="shared" si="951"/>
        <v>47° 26' 30.71" N</v>
      </c>
      <c r="BF523" s="58">
        <v>11.05771</v>
      </c>
      <c r="BG523" s="58">
        <v>47.441865</v>
      </c>
      <c r="BH523" s="59">
        <v>3.9</v>
      </c>
      <c r="BI523" s="60">
        <v>1846.34</v>
      </c>
      <c r="BJ523" s="59">
        <v>7.8</v>
      </c>
      <c r="BK523" s="55"/>
      <c r="BL523" s="61"/>
      <c r="BM523" s="55"/>
      <c r="BN523" s="55" t="s">
        <v>560</v>
      </c>
      <c r="BO523" s="55" t="s">
        <v>240</v>
      </c>
      <c r="BP523" s="55"/>
      <c r="BQ523" s="55" t="s">
        <v>441</v>
      </c>
      <c r="BS523" s="62"/>
      <c r="BT523" s="62"/>
      <c r="BX523" s="55" t="s">
        <v>240</v>
      </c>
      <c r="CA523" s="55"/>
    </row>
    <row r="524" spans="1:79" ht="14.25" x14ac:dyDescent="0.45">
      <c r="A524" s="55" t="s">
        <v>236</v>
      </c>
      <c r="B524" s="63">
        <v>35436</v>
      </c>
      <c r="D524" s="4" t="s">
        <v>935</v>
      </c>
      <c r="E524" s="1">
        <v>1</v>
      </c>
      <c r="G524" s="55" t="s">
        <v>543</v>
      </c>
      <c r="I524" s="55" t="s">
        <v>984</v>
      </c>
      <c r="J524" s="1"/>
      <c r="L524" s="55" t="s">
        <v>64</v>
      </c>
      <c r="M524" s="55" t="s">
        <v>65</v>
      </c>
      <c r="N524" s="55" t="s">
        <v>63</v>
      </c>
      <c r="P524" s="55">
        <v>1</v>
      </c>
      <c r="AS524" s="55"/>
      <c r="AW524" s="55">
        <v>999</v>
      </c>
      <c r="BC524" s="55">
        <v>20230603</v>
      </c>
      <c r="BD524" s="52" t="str">
        <f t="shared" si="950"/>
        <v>11° 03' 27.04" E</v>
      </c>
      <c r="BE524" s="52" t="str">
        <f t="shared" si="951"/>
        <v>47° 26' 32.76" N</v>
      </c>
      <c r="BF524" s="58">
        <v>11.057513399999999</v>
      </c>
      <c r="BG524" s="58">
        <v>47.442435500000002</v>
      </c>
      <c r="BH524" s="59">
        <v>3.9</v>
      </c>
      <c r="BI524" s="60">
        <v>1837.22</v>
      </c>
      <c r="BJ524" s="59">
        <v>7.8</v>
      </c>
      <c r="BK524" s="55"/>
      <c r="BL524" s="61"/>
      <c r="BM524" s="55"/>
      <c r="BN524" s="55" t="s">
        <v>449</v>
      </c>
      <c r="BO524" s="55" t="s">
        <v>240</v>
      </c>
      <c r="BP524" s="55"/>
      <c r="BQ524" s="55" t="s">
        <v>561</v>
      </c>
      <c r="BS524" s="62"/>
      <c r="BT524" s="62"/>
      <c r="BX524" s="55" t="s">
        <v>240</v>
      </c>
      <c r="CA524" s="55"/>
    </row>
    <row r="525" spans="1:79" ht="14.25" x14ac:dyDescent="0.45">
      <c r="A525" s="55" t="s">
        <v>236</v>
      </c>
      <c r="B525" s="63">
        <v>35437</v>
      </c>
      <c r="D525" s="4" t="s">
        <v>936</v>
      </c>
      <c r="E525" s="1">
        <v>1</v>
      </c>
      <c r="G525" s="55" t="s">
        <v>562</v>
      </c>
      <c r="I525" s="55" t="s">
        <v>984</v>
      </c>
      <c r="J525" s="1"/>
      <c r="L525" s="55" t="s">
        <v>70</v>
      </c>
      <c r="M525" s="55" t="s">
        <v>563</v>
      </c>
      <c r="N525" s="55" t="s">
        <v>76</v>
      </c>
      <c r="P525" s="55">
        <v>50</v>
      </c>
      <c r="AS525" s="55"/>
      <c r="AW525" s="55">
        <v>999</v>
      </c>
      <c r="BC525" s="55">
        <v>20230603</v>
      </c>
      <c r="BD525" s="52" t="str">
        <f t="shared" si="950"/>
        <v>11° 03' 27.74" E</v>
      </c>
      <c r="BE525" s="52" t="str">
        <f t="shared" si="951"/>
        <v>47° 26' 33.14" N</v>
      </c>
      <c r="BF525" s="58">
        <v>11.0577083</v>
      </c>
      <c r="BG525" s="58">
        <v>47.442540000000001</v>
      </c>
      <c r="BH525" s="59">
        <v>3.806</v>
      </c>
      <c r="BI525" s="60">
        <v>1839.14</v>
      </c>
      <c r="BJ525" s="59">
        <v>7.8</v>
      </c>
      <c r="BK525" s="55"/>
      <c r="BL525" s="61"/>
      <c r="BM525" s="55"/>
      <c r="BN525" s="55" t="s">
        <v>449</v>
      </c>
      <c r="BO525" s="55" t="s">
        <v>240</v>
      </c>
      <c r="BP525" s="55"/>
      <c r="BQ525" s="55" t="s">
        <v>561</v>
      </c>
      <c r="BS525" s="62"/>
      <c r="BT525" s="62"/>
      <c r="BX525" s="55" t="s">
        <v>240</v>
      </c>
      <c r="CA525" s="55"/>
    </row>
    <row r="526" spans="1:79" ht="14.25" x14ac:dyDescent="0.45">
      <c r="A526" s="55" t="s">
        <v>236</v>
      </c>
      <c r="B526" s="63">
        <v>35438</v>
      </c>
      <c r="D526" s="4" t="s">
        <v>937</v>
      </c>
      <c r="E526" s="1">
        <v>1</v>
      </c>
      <c r="G526" s="55" t="s">
        <v>564</v>
      </c>
      <c r="I526" s="55" t="s">
        <v>984</v>
      </c>
      <c r="J526" s="1"/>
      <c r="L526" s="55" t="s">
        <v>75</v>
      </c>
      <c r="M526" s="55" t="s">
        <v>108</v>
      </c>
      <c r="N526" s="55" t="s">
        <v>76</v>
      </c>
      <c r="P526" s="55">
        <v>35</v>
      </c>
      <c r="AS526" s="55"/>
      <c r="AW526" s="55">
        <v>999</v>
      </c>
      <c r="BC526" s="55">
        <v>20230603</v>
      </c>
      <c r="BD526" s="52" t="str">
        <f t="shared" si="950"/>
        <v>11° 03' 27.75" E</v>
      </c>
      <c r="BE526" s="52" t="str">
        <f t="shared" si="951"/>
        <v>47° 26' 32.91" N</v>
      </c>
      <c r="BF526" s="58">
        <v>11.057709300000001</v>
      </c>
      <c r="BG526" s="58">
        <v>47.442476900000003</v>
      </c>
      <c r="BH526" s="59">
        <v>3.9</v>
      </c>
      <c r="BI526" s="60">
        <v>1840.55</v>
      </c>
      <c r="BJ526" s="59">
        <v>7.8</v>
      </c>
      <c r="BK526" s="55"/>
      <c r="BL526" s="61"/>
      <c r="BM526" s="55"/>
      <c r="BN526" s="55" t="s">
        <v>565</v>
      </c>
      <c r="BO526" s="55" t="s">
        <v>240</v>
      </c>
      <c r="BP526" s="55"/>
      <c r="BQ526" s="55" t="s">
        <v>561</v>
      </c>
      <c r="BS526" s="62"/>
      <c r="BT526" s="62"/>
      <c r="BX526" s="55" t="s">
        <v>240</v>
      </c>
      <c r="CA526" s="55"/>
    </row>
    <row r="527" spans="1:79" ht="14.25" x14ac:dyDescent="0.45">
      <c r="A527" s="55" t="s">
        <v>236</v>
      </c>
      <c r="B527" s="63">
        <v>35439</v>
      </c>
      <c r="D527" s="4" t="s">
        <v>938</v>
      </c>
      <c r="E527" s="1">
        <v>1</v>
      </c>
      <c r="G527" s="55" t="s">
        <v>77</v>
      </c>
      <c r="I527" s="55" t="s">
        <v>978</v>
      </c>
      <c r="J527" s="1"/>
      <c r="L527" s="55" t="s">
        <v>64</v>
      </c>
      <c r="M527" s="55" t="s">
        <v>65</v>
      </c>
      <c r="N527" s="55" t="s">
        <v>63</v>
      </c>
      <c r="P527" s="55">
        <v>1</v>
      </c>
      <c r="AS527" s="55"/>
      <c r="AW527" s="55">
        <v>999</v>
      </c>
      <c r="BC527" s="55">
        <v>20230605</v>
      </c>
      <c r="BD527" s="52" t="str">
        <f t="shared" si="950"/>
        <v>11° 03' 27.53" E</v>
      </c>
      <c r="BE527" s="52" t="str">
        <f t="shared" si="951"/>
        <v>47° 26' 25.25" N</v>
      </c>
      <c r="BF527" s="58">
        <v>11.0576483</v>
      </c>
      <c r="BG527" s="58">
        <v>47.4403498</v>
      </c>
      <c r="BH527" s="59">
        <v>3.9</v>
      </c>
      <c r="BI527" s="60">
        <v>1752.96</v>
      </c>
      <c r="BJ527" s="59">
        <v>7.8</v>
      </c>
      <c r="BK527" s="55"/>
      <c r="BL527" s="61"/>
      <c r="BM527" s="55"/>
      <c r="BN527" s="55" t="s">
        <v>567</v>
      </c>
      <c r="BO527" s="55" t="s">
        <v>240</v>
      </c>
      <c r="BP527" s="55"/>
      <c r="BQ527" s="55" t="s">
        <v>566</v>
      </c>
      <c r="BS527" s="62"/>
      <c r="BT527" s="62"/>
      <c r="BX527" s="55" t="s">
        <v>240</v>
      </c>
      <c r="CA527" s="55"/>
    </row>
    <row r="528" spans="1:79" ht="14.25" x14ac:dyDescent="0.45">
      <c r="A528" s="55" t="s">
        <v>236</v>
      </c>
      <c r="B528" s="63">
        <v>35440</v>
      </c>
      <c r="D528" s="4" t="s">
        <v>939</v>
      </c>
      <c r="E528" s="1">
        <v>1</v>
      </c>
      <c r="G528" s="55" t="s">
        <v>77</v>
      </c>
      <c r="I528" s="55" t="s">
        <v>978</v>
      </c>
      <c r="J528" s="1"/>
      <c r="L528" s="55" t="s">
        <v>70</v>
      </c>
      <c r="M528" s="55" t="s">
        <v>93</v>
      </c>
      <c r="N528" s="55" t="s">
        <v>76</v>
      </c>
      <c r="P528" s="55">
        <v>50</v>
      </c>
      <c r="AS528" s="55"/>
      <c r="AW528" s="55">
        <v>999</v>
      </c>
      <c r="BC528" s="55">
        <v>20230605</v>
      </c>
      <c r="BD528" s="52" t="str">
        <f t="shared" si="950"/>
        <v>11° 03' 27.54" E</v>
      </c>
      <c r="BE528" s="52" t="str">
        <f t="shared" si="951"/>
        <v>47° 26' 25.34" N</v>
      </c>
      <c r="BF528" s="58">
        <v>11.057651699999999</v>
      </c>
      <c r="BG528" s="58">
        <v>47.440373299999997</v>
      </c>
      <c r="BH528" s="59">
        <v>3.9</v>
      </c>
      <c r="BI528" s="60">
        <v>1755.93</v>
      </c>
      <c r="BJ528" s="59">
        <v>7.8</v>
      </c>
      <c r="BK528" s="55"/>
      <c r="BL528" s="61"/>
      <c r="BM528" s="55"/>
      <c r="BN528" s="55" t="s">
        <v>415</v>
      </c>
      <c r="BO528" s="55" t="s">
        <v>240</v>
      </c>
      <c r="BP528" s="55"/>
      <c r="BQ528" s="55" t="s">
        <v>566</v>
      </c>
      <c r="BS528" s="62"/>
      <c r="BT528" s="62"/>
      <c r="BX528" s="55" t="s">
        <v>240</v>
      </c>
      <c r="CA528" s="55"/>
    </row>
    <row r="529" spans="1:79" ht="14.25" x14ac:dyDescent="0.45">
      <c r="A529" s="55" t="s">
        <v>236</v>
      </c>
      <c r="B529" s="63">
        <v>35441</v>
      </c>
      <c r="D529" s="4" t="s">
        <v>940</v>
      </c>
      <c r="E529" s="1">
        <v>1</v>
      </c>
      <c r="G529" s="55" t="s">
        <v>132</v>
      </c>
      <c r="I529" s="55" t="s">
        <v>978</v>
      </c>
      <c r="J529" s="1"/>
      <c r="L529" s="55" t="s">
        <v>70</v>
      </c>
      <c r="M529" s="55" t="s">
        <v>93</v>
      </c>
      <c r="N529" s="55" t="s">
        <v>76</v>
      </c>
      <c r="P529" s="55">
        <v>50</v>
      </c>
      <c r="AS529" s="55"/>
      <c r="AW529" s="55">
        <v>999</v>
      </c>
      <c r="BC529" s="55">
        <v>20230605</v>
      </c>
      <c r="BD529" s="52" t="str">
        <f t="shared" si="950"/>
        <v>11° 03' 27.72" E</v>
      </c>
      <c r="BE529" s="52" t="str">
        <f t="shared" si="951"/>
        <v>47° 26' 25.20" N</v>
      </c>
      <c r="BF529" s="58">
        <v>11.0577018</v>
      </c>
      <c r="BG529" s="58">
        <v>47.440334100000001</v>
      </c>
      <c r="BH529" s="59">
        <v>4.3280000000000003</v>
      </c>
      <c r="BI529" s="60">
        <v>1757.68</v>
      </c>
      <c r="BJ529" s="59">
        <v>7.8</v>
      </c>
      <c r="BK529" s="55"/>
      <c r="BL529" s="61"/>
      <c r="BM529" s="55"/>
      <c r="BN529" s="55" t="s">
        <v>568</v>
      </c>
      <c r="BO529" s="55" t="s">
        <v>240</v>
      </c>
      <c r="BP529" s="55"/>
      <c r="BQ529" s="55" t="s">
        <v>566</v>
      </c>
      <c r="BS529" s="62"/>
      <c r="BT529" s="62"/>
      <c r="BX529" s="55" t="s">
        <v>240</v>
      </c>
      <c r="CA529" s="55"/>
    </row>
    <row r="530" spans="1:79" ht="14.25" x14ac:dyDescent="0.45">
      <c r="A530" s="55" t="s">
        <v>236</v>
      </c>
      <c r="B530" s="63">
        <v>35442</v>
      </c>
      <c r="D530" s="4" t="s">
        <v>941</v>
      </c>
      <c r="E530" s="1">
        <v>1</v>
      </c>
      <c r="G530" s="55" t="s">
        <v>77</v>
      </c>
      <c r="I530" s="55" t="s">
        <v>978</v>
      </c>
      <c r="J530" s="1"/>
      <c r="L530" s="55" t="s">
        <v>70</v>
      </c>
      <c r="M530" s="55" t="s">
        <v>100</v>
      </c>
      <c r="N530" s="55" t="s">
        <v>76</v>
      </c>
      <c r="P530" s="55">
        <v>55</v>
      </c>
      <c r="AS530" s="55"/>
      <c r="AW530" s="55">
        <v>999</v>
      </c>
      <c r="BC530" s="55">
        <v>20230605</v>
      </c>
      <c r="BD530" s="52" t="str">
        <f t="shared" si="950"/>
        <v>11° 03' 27.32" E</v>
      </c>
      <c r="BE530" s="52" t="str">
        <f t="shared" si="951"/>
        <v>47° 26' 25.15" N</v>
      </c>
      <c r="BF530" s="58">
        <v>11.0575893</v>
      </c>
      <c r="BG530" s="58">
        <v>47.440320100000001</v>
      </c>
      <c r="BH530" s="59">
        <v>3.835</v>
      </c>
      <c r="BI530" s="60">
        <v>1742.66</v>
      </c>
      <c r="BJ530" s="59">
        <v>7.8</v>
      </c>
      <c r="BK530" s="55"/>
      <c r="BL530" s="61"/>
      <c r="BM530" s="55"/>
      <c r="BN530" s="55" t="s">
        <v>456</v>
      </c>
      <c r="BO530" s="55" t="s">
        <v>240</v>
      </c>
      <c r="BP530" s="55"/>
      <c r="BQ530" s="55" t="s">
        <v>566</v>
      </c>
      <c r="BS530" s="62"/>
      <c r="BT530" s="62"/>
      <c r="BX530" s="55" t="s">
        <v>240</v>
      </c>
      <c r="CA530" s="55"/>
    </row>
    <row r="531" spans="1:79" ht="14.25" x14ac:dyDescent="0.45">
      <c r="A531" s="55" t="s">
        <v>236</v>
      </c>
      <c r="B531" s="63">
        <v>35443</v>
      </c>
      <c r="D531" s="4" t="s">
        <v>942</v>
      </c>
      <c r="E531" s="1">
        <v>1</v>
      </c>
      <c r="G531" s="55" t="s">
        <v>569</v>
      </c>
      <c r="I531" s="55" t="s">
        <v>978</v>
      </c>
      <c r="J531" s="1"/>
      <c r="L531" s="55" t="s">
        <v>75</v>
      </c>
      <c r="M531" s="62" t="s">
        <v>266</v>
      </c>
      <c r="N531" s="55" t="s">
        <v>63</v>
      </c>
      <c r="P531" s="55">
        <v>30</v>
      </c>
      <c r="AS531" s="55"/>
      <c r="AW531" s="55">
        <v>999</v>
      </c>
      <c r="BC531" s="55">
        <v>20230605</v>
      </c>
      <c r="BD531" s="52" t="str">
        <f t="shared" si="950"/>
        <v>11° 03' 27.56" E</v>
      </c>
      <c r="BE531" s="52" t="str">
        <f t="shared" si="951"/>
        <v>47° 26' 25.09" N</v>
      </c>
      <c r="BF531" s="58">
        <v>11.057656700000001</v>
      </c>
      <c r="BG531" s="58">
        <v>47.440305000000002</v>
      </c>
      <c r="BH531" s="59">
        <v>3.9</v>
      </c>
      <c r="BI531" s="60">
        <v>1753.23</v>
      </c>
      <c r="BJ531" s="59">
        <v>7.8</v>
      </c>
      <c r="BK531" s="55"/>
      <c r="BL531" s="61"/>
      <c r="BM531" s="55"/>
      <c r="BN531" s="55" t="s">
        <v>372</v>
      </c>
      <c r="BO531" s="55" t="s">
        <v>240</v>
      </c>
      <c r="BP531" s="55"/>
      <c r="BQ531" s="55" t="s">
        <v>566</v>
      </c>
      <c r="BS531" s="62"/>
      <c r="BT531" s="62"/>
      <c r="BX531" s="55" t="s">
        <v>240</v>
      </c>
      <c r="CA531" s="55"/>
    </row>
    <row r="532" spans="1:79" ht="14.25" x14ac:dyDescent="0.45">
      <c r="A532" s="55" t="s">
        <v>236</v>
      </c>
      <c r="B532" s="63">
        <v>35444</v>
      </c>
      <c r="D532" s="4" t="s">
        <v>943</v>
      </c>
      <c r="E532" s="1">
        <v>1</v>
      </c>
      <c r="G532" s="55" t="s">
        <v>77</v>
      </c>
      <c r="I532" s="55" t="s">
        <v>978</v>
      </c>
      <c r="J532" s="1"/>
      <c r="L532" s="55" t="s">
        <v>75</v>
      </c>
      <c r="M532" s="62" t="s">
        <v>266</v>
      </c>
      <c r="N532" s="55" t="s">
        <v>76</v>
      </c>
      <c r="P532" s="55">
        <v>1</v>
      </c>
      <c r="AS532" s="55" t="s">
        <v>570</v>
      </c>
      <c r="AW532" s="55">
        <v>100</v>
      </c>
      <c r="BC532" s="55">
        <v>20230605</v>
      </c>
      <c r="BD532" s="52" t="str">
        <f t="shared" si="950"/>
        <v>11° 03' 20.54" E</v>
      </c>
      <c r="BE532" s="52" t="str">
        <f t="shared" si="951"/>
        <v>47° 26' 25.52" N</v>
      </c>
      <c r="BF532" s="58">
        <v>11.0557079</v>
      </c>
      <c r="BG532" s="58">
        <v>47.440424200000002</v>
      </c>
      <c r="BH532" s="59">
        <v>3.9</v>
      </c>
      <c r="BI532" s="60">
        <v>1818.65</v>
      </c>
      <c r="BJ532" s="59">
        <v>7.8</v>
      </c>
      <c r="BK532" s="55"/>
      <c r="BL532" s="61"/>
      <c r="BM532" s="55"/>
      <c r="BN532" s="55" t="s">
        <v>381</v>
      </c>
      <c r="BO532" s="55" t="s">
        <v>240</v>
      </c>
      <c r="BP532" s="55"/>
      <c r="BQ532" s="55" t="s">
        <v>566</v>
      </c>
      <c r="BS532" s="62"/>
      <c r="BT532" s="62"/>
      <c r="BX532" s="55" t="s">
        <v>240</v>
      </c>
      <c r="CA532" s="55" t="s">
        <v>570</v>
      </c>
    </row>
    <row r="533" spans="1:79" ht="14.25" x14ac:dyDescent="0.45">
      <c r="A533" s="55" t="s">
        <v>236</v>
      </c>
      <c r="B533" s="63">
        <v>35445</v>
      </c>
      <c r="D533" s="4" t="s">
        <v>944</v>
      </c>
      <c r="E533" s="1">
        <v>1</v>
      </c>
      <c r="G533" s="55" t="s">
        <v>77</v>
      </c>
      <c r="I533" s="55" t="s">
        <v>978</v>
      </c>
      <c r="J533" s="1"/>
      <c r="L533" s="55" t="s">
        <v>75</v>
      </c>
      <c r="M533" s="62" t="s">
        <v>266</v>
      </c>
      <c r="N533" s="55" t="s">
        <v>76</v>
      </c>
      <c r="P533" s="55">
        <v>1</v>
      </c>
      <c r="AS533" s="55" t="s">
        <v>570</v>
      </c>
      <c r="AW533" s="55">
        <v>0</v>
      </c>
      <c r="BC533" s="55">
        <v>20230605</v>
      </c>
      <c r="BD533" s="52" t="str">
        <f t="shared" si="950"/>
        <v>11° 03' 20.52" E</v>
      </c>
      <c r="BE533" s="52" t="str">
        <f t="shared" si="951"/>
        <v>47° 26' 25.50" N</v>
      </c>
      <c r="BF533" s="58">
        <v>11.0557011</v>
      </c>
      <c r="BG533" s="58">
        <v>47.440418399999999</v>
      </c>
      <c r="BH533" s="59">
        <v>3.948</v>
      </c>
      <c r="BI533" s="60">
        <v>1817.03</v>
      </c>
      <c r="BJ533" s="59">
        <v>7.8</v>
      </c>
      <c r="BK533" s="55"/>
      <c r="BL533" s="61"/>
      <c r="BM533" s="55"/>
      <c r="BN533" s="55" t="s">
        <v>571</v>
      </c>
      <c r="BO533" s="55" t="s">
        <v>240</v>
      </c>
      <c r="BP533" s="55"/>
      <c r="BQ533" s="55" t="s">
        <v>566</v>
      </c>
      <c r="BS533" s="62"/>
      <c r="BT533" s="62"/>
      <c r="BX533" s="55" t="s">
        <v>240</v>
      </c>
      <c r="CA533" s="55" t="s">
        <v>570</v>
      </c>
    </row>
    <row r="534" spans="1:79" ht="14.25" x14ac:dyDescent="0.45">
      <c r="A534" s="55" t="s">
        <v>236</v>
      </c>
      <c r="B534" s="63">
        <v>35446</v>
      </c>
      <c r="D534" s="4" t="s">
        <v>945</v>
      </c>
      <c r="E534" s="1">
        <v>1</v>
      </c>
      <c r="G534" s="55" t="s">
        <v>572</v>
      </c>
      <c r="I534" s="55" t="s">
        <v>978</v>
      </c>
      <c r="J534" s="1"/>
      <c r="L534" s="55" t="s">
        <v>64</v>
      </c>
      <c r="M534" s="55" t="s">
        <v>65</v>
      </c>
      <c r="N534" s="55" t="s">
        <v>63</v>
      </c>
      <c r="P534" s="55">
        <v>0</v>
      </c>
      <c r="AS534" s="55"/>
      <c r="AW534" s="55">
        <v>0</v>
      </c>
      <c r="BC534" s="55">
        <v>20230605</v>
      </c>
      <c r="BD534" s="52" t="str">
        <f t="shared" si="950"/>
        <v>11° 03' 20.57" E</v>
      </c>
      <c r="BE534" s="52" t="str">
        <f t="shared" si="951"/>
        <v>47° 26' 25.17" N</v>
      </c>
      <c r="BF534" s="58">
        <v>11.0557154</v>
      </c>
      <c r="BG534" s="58">
        <v>47.440327600000003</v>
      </c>
      <c r="BH534" s="59">
        <v>3.9</v>
      </c>
      <c r="BI534" s="60">
        <v>1820.71</v>
      </c>
      <c r="BJ534" s="59">
        <v>7.8</v>
      </c>
      <c r="BK534" s="55"/>
      <c r="BL534" s="61"/>
      <c r="BM534" s="55"/>
      <c r="BN534" s="55" t="s">
        <v>573</v>
      </c>
      <c r="BO534" s="55" t="s">
        <v>240</v>
      </c>
      <c r="BP534" s="55"/>
      <c r="BQ534" s="55" t="s">
        <v>566</v>
      </c>
      <c r="BS534" s="62"/>
      <c r="BT534" s="62"/>
      <c r="BX534" s="55" t="s">
        <v>240</v>
      </c>
      <c r="CA534" s="55"/>
    </row>
    <row r="536" spans="1:79" ht="13.15" x14ac:dyDescent="0.35">
      <c r="B536" s="17" t="s">
        <v>988</v>
      </c>
    </row>
    <row r="537" spans="1:79" ht="14.25" x14ac:dyDescent="0.45">
      <c r="A537" s="1" t="str">
        <f t="shared" ref="A537" si="952">IF(B537="","",IF(ISERROR(VALUE(B537)),"","M") )</f>
        <v>M</v>
      </c>
      <c r="B537" s="63">
        <v>35447</v>
      </c>
      <c r="C537" s="48"/>
      <c r="D537" s="64" t="s">
        <v>989</v>
      </c>
      <c r="E537" s="15">
        <v>1</v>
      </c>
      <c r="F537" s="15"/>
      <c r="G537" s="65" t="s">
        <v>219</v>
      </c>
      <c r="H537" s="9"/>
      <c r="I537" s="55" t="s">
        <v>984</v>
      </c>
      <c r="J537" s="12"/>
      <c r="K537" s="9"/>
      <c r="L537" s="12" t="s">
        <v>70</v>
      </c>
      <c r="M537" s="12" t="s">
        <v>123</v>
      </c>
      <c r="N537" s="12" t="s">
        <v>76</v>
      </c>
      <c r="P537" s="12"/>
      <c r="Y537" s="14"/>
      <c r="Z537" s="14"/>
      <c r="AA537" s="9"/>
      <c r="AB537" s="9"/>
      <c r="AC537" s="9"/>
      <c r="AD537" s="9"/>
      <c r="AE537" s="9"/>
      <c r="AF537" s="6"/>
      <c r="AK537" s="13"/>
      <c r="AL537" s="13"/>
      <c r="AM537" s="13"/>
      <c r="AN537" s="13"/>
      <c r="AO537" s="13"/>
      <c r="AP537" s="13"/>
      <c r="AQ537" s="13"/>
      <c r="AR537" s="13"/>
      <c r="AS537" s="67" t="s">
        <v>1007</v>
      </c>
      <c r="AU537" s="9"/>
      <c r="AV537" s="12"/>
      <c r="AW537" s="68">
        <v>999</v>
      </c>
      <c r="AX537" s="9"/>
      <c r="AY537" s="9"/>
      <c r="AZ537" s="9"/>
      <c r="BA537" s="12"/>
      <c r="BB537" s="53" t="s">
        <v>1018</v>
      </c>
      <c r="BC537" s="37" t="str">
        <f t="shared" ref="BC537" si="953">"20"&amp;MID(BM537,SEARCH("#",SUBSTITUTE(BM537,"/","#",2))+1,2) &amp; IF(SEARCH("/",BM537)=2,"0"&amp;MID(BM537,1,1),MID(BM537,1,2)) &amp; IF(SEARCH("#",SUBSTITUTE(BM537,"/","#",2))-SEARCH("/*/",BM537)=2,"0"&amp;MID(BM537,SEARCH("/*/",BM537)+1,1),MID(BM537,SEARCH("/*/",BM537)+1,2))</f>
        <v>20230601</v>
      </c>
      <c r="BD537" s="52" t="str">
        <f t="shared" ref="BD537" si="954">CONCATENATE(TEXT(ROUNDDOWN(ABS(BF537),0),"0"),"° ",TEXT(ROUNDDOWN(ABS((BF537-ROUNDDOWN(BF537,0))*60),0),"00"),"' ",TEXT(TRUNC((ABS((BF537-ROUNDDOWN(BF537,0))*60)-ROUNDDOWN(ABS((BF537-ROUNDDOWN(BF537,0))*60),0))*60,2),"00.00"),"""",IF(BF537&lt;0," W"," E"))</f>
        <v>11° 03' 36.25" E</v>
      </c>
      <c r="BE537" s="52" t="str">
        <f t="shared" ref="BE537" si="955">CONCATENATE(TEXT(ROUNDDOWN(ABS(BG537),0),"00"),"° ",TEXT(ROUNDDOWN(ABS((BG537-ROUNDDOWN(BG537,0))*60),0),"00"),"' ",TEXT(TRUNC((ABS((BG537-ROUNDDOWN(BG537,0))*60)-ROUNDDOWN(ABS((BG537-ROUNDDOWN(BG537,0))*60),0))*60,2),"00.00"),"""",IF(BG537&lt;0," S"," N"))</f>
        <v>47° 26' 42.21" N</v>
      </c>
      <c r="BF537" s="69">
        <f t="shared" ref="BF537" si="956">IF(BB537="","",VALUE(MID(BB537,FIND("lon",BB537)+3,FIND("prec",BB537)-FIND("lon",BB537)-3  )))</f>
        <v>11.06007</v>
      </c>
      <c r="BG537" s="69">
        <f t="shared" ref="BG537" si="957">IF(BB537="","",VALUE(MID(BB537,FIND("lat",BB537)+3,FIND("lon",BB537)-FIND("lat",BB537)-3  )))</f>
        <v>47.445059999999998</v>
      </c>
      <c r="BH537" s="38">
        <f t="shared" ref="BH537" si="958">IF(BB537="","",VALUE(MID(BB537,FIND("prec",BB537)+4,FIND("elev",BB537)-FIND("prec",BB537)-6 )))</f>
        <v>5</v>
      </c>
      <c r="BI537" s="74">
        <f t="shared" ref="BI537" si="959">IF(BB537="","",VALUE(MID(BB537,FIND("elev",BB537)+4,FIND("m exp",BB537)-FIND("elev",BB537)-4 )))</f>
        <v>1763.2</v>
      </c>
      <c r="BJ537" s="66">
        <v>15</v>
      </c>
      <c r="BK537" s="39">
        <f t="shared" ref="BK537" si="960">IF(BB537="","",VALUE(MID(BB537,FIND("exp",BB537)+4,FIND("° inc",BB537)-FIND("exp",BB537)-4 )))</f>
        <v>179</v>
      </c>
      <c r="BL537" s="39">
        <f t="shared" ref="BL537" si="961">IF(BB537="","",VALUE(MID(BB537,FIND("inc",BB537)+5,2)) )</f>
        <v>28</v>
      </c>
      <c r="BM537" s="50" t="str">
        <f t="shared" ref="BM537" si="962">IF(BB537="","",TRIM(MID(BB537,FIND("date",BB537)+5,FIND("time",BB537)-FIND("date",BB537)-5)))</f>
        <v>6/1/23</v>
      </c>
      <c r="BN537" s="51" t="str">
        <f t="shared" ref="BN537" si="963">IF(BB537="","",TRIM(MID(BB537,FIND("time",BB537)+5,5)))</f>
        <v>12:55</v>
      </c>
      <c r="BO537" s="8" t="s">
        <v>1026</v>
      </c>
    </row>
    <row r="538" spans="1:79" ht="14.25" x14ac:dyDescent="0.45">
      <c r="A538" s="1" t="str">
        <f t="shared" ref="A538:A551" si="964">IF(B538="","",IF(ISERROR(VALUE(B538)),"","M") )</f>
        <v>M</v>
      </c>
      <c r="B538" s="63">
        <v>35448</v>
      </c>
      <c r="D538" s="64" t="s">
        <v>990</v>
      </c>
      <c r="E538" s="15">
        <v>1</v>
      </c>
      <c r="G538" s="65" t="s">
        <v>219</v>
      </c>
      <c r="I538" s="55" t="s">
        <v>984</v>
      </c>
      <c r="L538" s="55" t="s">
        <v>64</v>
      </c>
      <c r="M538" s="55" t="s">
        <v>65</v>
      </c>
      <c r="N538" s="55" t="s">
        <v>63</v>
      </c>
      <c r="P538" s="55">
        <v>0</v>
      </c>
      <c r="AS538" s="67" t="s">
        <v>1008</v>
      </c>
      <c r="AW538" s="68">
        <v>999</v>
      </c>
      <c r="BB538" s="46" t="s">
        <v>1019</v>
      </c>
      <c r="BC538" s="37" t="str">
        <f t="shared" ref="BC538:BC551" si="965">"20"&amp;MID(BM538,SEARCH("#",SUBSTITUTE(BM538,"/","#",2))+1,2) &amp; IF(SEARCH("/",BM538)=2,"0"&amp;MID(BM538,1,1),MID(BM538,1,2)) &amp; IF(SEARCH("#",SUBSTITUTE(BM538,"/","#",2))-SEARCH("/*/",BM538)=2,"0"&amp;MID(BM538,SEARCH("/*/",BM538)+1,1),MID(BM538,SEARCH("/*/",BM538)+1,2))</f>
        <v>20230601</v>
      </c>
      <c r="BD538" s="52" t="str">
        <f t="shared" ref="BD538:BD551" si="966">CONCATENATE(TEXT(ROUNDDOWN(ABS(BF538),0),"0"),"° ",TEXT(ROUNDDOWN(ABS((BF538-ROUNDDOWN(BF538,0))*60),0),"00"),"' ",TEXT(TRUNC((ABS((BF538-ROUNDDOWN(BF538,0))*60)-ROUNDDOWN(ABS((BF538-ROUNDDOWN(BF538,0))*60),0))*60,2),"00.00"),"""",IF(BF538&lt;0," W"," E"))</f>
        <v>11° 03' 36.25" E</v>
      </c>
      <c r="BE538" s="52" t="str">
        <f t="shared" ref="BE538:BE551" si="967">CONCATENATE(TEXT(ROUNDDOWN(ABS(BG538),0),"00"),"° ",TEXT(ROUNDDOWN(ABS((BG538-ROUNDDOWN(BG538,0))*60),0),"00"),"' ",TEXT(TRUNC((ABS((BG538-ROUNDDOWN(BG538,0))*60)-ROUNDDOWN(ABS((BG538-ROUNDDOWN(BG538,0))*60),0))*60,2),"00.00"),"""",IF(BG538&lt;0," S"," N"))</f>
        <v>47° 26' 42.21" N</v>
      </c>
      <c r="BF538" s="69">
        <f t="shared" ref="BF538:BF551" si="968">IF(BB538="","",VALUE(MID(BB538,FIND("lon",BB538)+3,FIND("prec",BB538)-FIND("lon",BB538)-3  )))</f>
        <v>11.06007</v>
      </c>
      <c r="BG538" s="69">
        <f t="shared" ref="BG538:BG551" si="969">IF(BB538="","",VALUE(MID(BB538,FIND("lat",BB538)+3,FIND("lon",BB538)-FIND("lat",BB538)-3  )))</f>
        <v>47.445059999999998</v>
      </c>
      <c r="BH538" s="38">
        <f t="shared" ref="BH538:BH551" si="970">IF(BB538="","",VALUE(MID(BB538,FIND("prec",BB538)+4,FIND("elev",BB538)-FIND("prec",BB538)-6 )))</f>
        <v>5</v>
      </c>
      <c r="BI538" s="74">
        <f t="shared" ref="BI538:BI551" si="971">IF(BB538="","",VALUE(MID(BB538,FIND("elev",BB538)+4,FIND("m exp",BB538)-FIND("elev",BB538)-4 )))</f>
        <v>1763.2</v>
      </c>
      <c r="BJ538" s="66">
        <v>15</v>
      </c>
      <c r="BK538" s="39">
        <f t="shared" ref="BK538:BK551" si="972">IF(BB538="","",VALUE(MID(BB538,FIND("exp",BB538)+4,FIND("° inc",BB538)-FIND("exp",BB538)-4 )))</f>
        <v>179</v>
      </c>
      <c r="BL538" s="39">
        <f t="shared" ref="BL538:BL551" si="973">IF(BB538="","",VALUE(MID(BB538,FIND("inc",BB538)+5,2)) )</f>
        <v>28</v>
      </c>
      <c r="BM538" s="50" t="str">
        <f t="shared" ref="BM538:BM551" si="974">IF(BB538="","",TRIM(MID(BB538,FIND("date",BB538)+5,FIND("time",BB538)-FIND("date",BB538)-5)))</f>
        <v>6/1/23</v>
      </c>
      <c r="BN538" s="51" t="str">
        <f t="shared" ref="BN538:BN551" si="975">IF(BB538="","",TRIM(MID(BB538,FIND("time",BB538)+5,5)))</f>
        <v>12:56</v>
      </c>
      <c r="BO538" s="8" t="s">
        <v>1026</v>
      </c>
    </row>
    <row r="539" spans="1:79" ht="14.25" x14ac:dyDescent="0.45">
      <c r="A539" s="1" t="str">
        <f t="shared" si="964"/>
        <v>M</v>
      </c>
      <c r="B539" s="63">
        <v>35449</v>
      </c>
      <c r="D539" s="64" t="s">
        <v>991</v>
      </c>
      <c r="E539" s="15">
        <v>1</v>
      </c>
      <c r="G539" s="65" t="s">
        <v>219</v>
      </c>
      <c r="I539" s="55" t="s">
        <v>984</v>
      </c>
      <c r="L539" s="55" t="s">
        <v>64</v>
      </c>
      <c r="M539" s="55" t="s">
        <v>65</v>
      </c>
      <c r="N539" s="55" t="s">
        <v>63</v>
      </c>
      <c r="P539" s="55">
        <v>0</v>
      </c>
      <c r="AS539" s="67" t="s">
        <v>1009</v>
      </c>
      <c r="AW539" s="68">
        <v>999</v>
      </c>
      <c r="BB539" s="46" t="s">
        <v>1020</v>
      </c>
      <c r="BC539" s="37" t="str">
        <f t="shared" si="965"/>
        <v>20230601</v>
      </c>
      <c r="BD539" s="52" t="str">
        <f t="shared" si="966"/>
        <v>11° 03' 35.78" E</v>
      </c>
      <c r="BE539" s="52" t="str">
        <f t="shared" si="967"/>
        <v>47° 26' 42.79" N</v>
      </c>
      <c r="BF539" s="69">
        <f t="shared" si="968"/>
        <v>11.059939999999999</v>
      </c>
      <c r="BG539" s="69">
        <f t="shared" si="969"/>
        <v>47.445219999999999</v>
      </c>
      <c r="BH539" s="38">
        <f t="shared" si="970"/>
        <v>6</v>
      </c>
      <c r="BI539" s="74">
        <f t="shared" si="971"/>
        <v>1772.2</v>
      </c>
      <c r="BJ539" s="66">
        <v>15</v>
      </c>
      <c r="BK539" s="39">
        <f t="shared" si="972"/>
        <v>103</v>
      </c>
      <c r="BL539" s="39">
        <f t="shared" si="973"/>
        <v>16</v>
      </c>
      <c r="BM539" s="50" t="str">
        <f t="shared" si="974"/>
        <v>6/1/23</v>
      </c>
      <c r="BN539" s="51" t="str">
        <f t="shared" si="975"/>
        <v>13:13</v>
      </c>
      <c r="BO539" s="8" t="s">
        <v>1026</v>
      </c>
    </row>
    <row r="540" spans="1:79" ht="14.25" x14ac:dyDescent="0.45">
      <c r="A540" s="1" t="str">
        <f t="shared" si="964"/>
        <v>M</v>
      </c>
      <c r="B540" s="63">
        <v>35450</v>
      </c>
      <c r="D540" s="64" t="s">
        <v>992</v>
      </c>
      <c r="E540" s="15">
        <v>1</v>
      </c>
      <c r="G540" s="65" t="s">
        <v>89</v>
      </c>
      <c r="I540" s="55" t="s">
        <v>984</v>
      </c>
      <c r="L540" s="55" t="s">
        <v>70</v>
      </c>
      <c r="M540" s="55" t="s">
        <v>108</v>
      </c>
      <c r="N540" s="55" t="s">
        <v>76</v>
      </c>
      <c r="P540" s="55"/>
      <c r="AS540" s="67" t="s">
        <v>1010</v>
      </c>
      <c r="AW540" s="68">
        <v>999</v>
      </c>
      <c r="BB540" s="46" t="s">
        <v>1021</v>
      </c>
      <c r="BC540" s="37" t="str">
        <f t="shared" si="965"/>
        <v>20230601</v>
      </c>
      <c r="BD540" s="52" t="str">
        <f t="shared" si="966"/>
        <v>11° 03' 35.85" E</v>
      </c>
      <c r="BE540" s="52" t="str">
        <f t="shared" si="967"/>
        <v>47° 26' 42.10" N</v>
      </c>
      <c r="BF540" s="69">
        <f t="shared" si="968"/>
        <v>11.05996</v>
      </c>
      <c r="BG540" s="69">
        <f t="shared" si="969"/>
        <v>47.445030000000003</v>
      </c>
      <c r="BH540" s="38">
        <f t="shared" si="970"/>
        <v>4</v>
      </c>
      <c r="BI540" s="74">
        <f t="shared" si="971"/>
        <v>1768.2</v>
      </c>
      <c r="BJ540" s="66">
        <v>15</v>
      </c>
      <c r="BK540" s="39">
        <f t="shared" si="972"/>
        <v>54</v>
      </c>
      <c r="BL540" s="39">
        <f t="shared" si="973"/>
        <v>2</v>
      </c>
      <c r="BM540" s="50" t="str">
        <f t="shared" si="974"/>
        <v>6/1/23</v>
      </c>
      <c r="BN540" s="51" t="str">
        <f t="shared" si="975"/>
        <v>13:20</v>
      </c>
      <c r="BO540" s="8" t="s">
        <v>1026</v>
      </c>
    </row>
    <row r="541" spans="1:79" ht="14.25" x14ac:dyDescent="0.45">
      <c r="A541" s="1" t="str">
        <f t="shared" si="964"/>
        <v>M</v>
      </c>
      <c r="B541" s="63">
        <v>35451</v>
      </c>
      <c r="D541" s="64" t="s">
        <v>993</v>
      </c>
      <c r="E541" s="15">
        <v>1</v>
      </c>
      <c r="G541" s="65" t="s">
        <v>212</v>
      </c>
      <c r="I541" s="55" t="s">
        <v>984</v>
      </c>
      <c r="L541" s="55" t="s">
        <v>70</v>
      </c>
      <c r="M541" s="55" t="s">
        <v>108</v>
      </c>
      <c r="N541" s="55" t="s">
        <v>76</v>
      </c>
      <c r="P541" s="55"/>
      <c r="AS541" s="67" t="s">
        <v>1011</v>
      </c>
      <c r="AW541" s="68">
        <v>999</v>
      </c>
      <c r="BB541" s="46" t="s">
        <v>1022</v>
      </c>
      <c r="BC541" s="37" t="str">
        <f t="shared" si="965"/>
        <v>20230601</v>
      </c>
      <c r="BD541" s="52" t="str">
        <f t="shared" si="966"/>
        <v>11° 03' 34.70" E</v>
      </c>
      <c r="BE541" s="52" t="str">
        <f t="shared" si="967"/>
        <v>47° 26' 41.67" N</v>
      </c>
      <c r="BF541" s="69">
        <f t="shared" si="968"/>
        <v>11.05964</v>
      </c>
      <c r="BG541" s="69">
        <f t="shared" si="969"/>
        <v>47.44491</v>
      </c>
      <c r="BH541" s="38">
        <f t="shared" si="970"/>
        <v>7</v>
      </c>
      <c r="BI541" s="74">
        <f t="shared" si="971"/>
        <v>1783.2</v>
      </c>
      <c r="BJ541" s="66">
        <v>15</v>
      </c>
      <c r="BK541" s="39">
        <f t="shared" si="972"/>
        <v>90</v>
      </c>
      <c r="BL541" s="39">
        <f t="shared" si="973"/>
        <v>22</v>
      </c>
      <c r="BM541" s="50" t="str">
        <f t="shared" si="974"/>
        <v>6/1/23</v>
      </c>
      <c r="BN541" s="51" t="str">
        <f t="shared" si="975"/>
        <v>13:31</v>
      </c>
      <c r="BO541" s="8" t="s">
        <v>1026</v>
      </c>
    </row>
    <row r="542" spans="1:79" ht="14.25" x14ac:dyDescent="0.45">
      <c r="A542" s="1" t="str">
        <f t="shared" si="964"/>
        <v>M</v>
      </c>
      <c r="B542" s="63">
        <v>35452</v>
      </c>
      <c r="D542" s="64" t="s">
        <v>994</v>
      </c>
      <c r="E542" s="15">
        <v>1</v>
      </c>
      <c r="G542" s="65" t="s">
        <v>69</v>
      </c>
      <c r="I542" s="55" t="s">
        <v>984</v>
      </c>
      <c r="L542" s="55" t="s">
        <v>70</v>
      </c>
      <c r="M542" s="55" t="s">
        <v>108</v>
      </c>
      <c r="N542" s="55" t="s">
        <v>76</v>
      </c>
      <c r="P542" s="55"/>
      <c r="AS542" s="67" t="s">
        <v>1011</v>
      </c>
      <c r="AW542" s="68">
        <v>999</v>
      </c>
      <c r="BB542" s="46" t="s">
        <v>1023</v>
      </c>
      <c r="BC542" s="37" t="str">
        <f t="shared" si="965"/>
        <v>20230601</v>
      </c>
      <c r="BD542" s="52" t="str">
        <f t="shared" si="966"/>
        <v>11° 03' 35.24" E</v>
      </c>
      <c r="BE542" s="52" t="str">
        <f t="shared" si="967"/>
        <v>47° 26' 40.99" N</v>
      </c>
      <c r="BF542" s="69">
        <f t="shared" si="968"/>
        <v>11.05979</v>
      </c>
      <c r="BG542" s="69">
        <f t="shared" si="969"/>
        <v>47.444719999999997</v>
      </c>
      <c r="BH542" s="38">
        <f t="shared" si="970"/>
        <v>9</v>
      </c>
      <c r="BI542" s="74">
        <f t="shared" si="971"/>
        <v>1779.2</v>
      </c>
      <c r="BJ542" s="66">
        <v>15</v>
      </c>
      <c r="BK542" s="39">
        <f t="shared" si="972"/>
        <v>99</v>
      </c>
      <c r="BL542" s="39">
        <f t="shared" si="973"/>
        <v>19</v>
      </c>
      <c r="BM542" s="50" t="str">
        <f t="shared" si="974"/>
        <v>6/1/23</v>
      </c>
      <c r="BN542" s="51" t="str">
        <f t="shared" si="975"/>
        <v>13:47</v>
      </c>
      <c r="BO542" s="8" t="s">
        <v>1026</v>
      </c>
    </row>
    <row r="543" spans="1:79" ht="14.25" x14ac:dyDescent="0.45">
      <c r="A543" s="1" t="str">
        <f t="shared" si="964"/>
        <v>M</v>
      </c>
      <c r="B543" s="63">
        <v>35453</v>
      </c>
      <c r="D543" s="64" t="s">
        <v>995</v>
      </c>
      <c r="E543" s="15">
        <v>1</v>
      </c>
      <c r="G543" s="65" t="s">
        <v>1004</v>
      </c>
      <c r="I543" s="55" t="s">
        <v>984</v>
      </c>
      <c r="L543" s="55" t="s">
        <v>70</v>
      </c>
      <c r="M543" s="55" t="s">
        <v>108</v>
      </c>
      <c r="N543" s="55" t="s">
        <v>76</v>
      </c>
      <c r="P543" s="55"/>
      <c r="AS543" s="67" t="s">
        <v>1011</v>
      </c>
      <c r="AW543" s="68">
        <v>999</v>
      </c>
      <c r="BB543" s="46" t="s">
        <v>1023</v>
      </c>
      <c r="BC543" s="37" t="str">
        <f t="shared" si="965"/>
        <v>20230601</v>
      </c>
      <c r="BD543" s="52" t="str">
        <f t="shared" si="966"/>
        <v>11° 03' 35.24" E</v>
      </c>
      <c r="BE543" s="52" t="str">
        <f t="shared" si="967"/>
        <v>47° 26' 40.99" N</v>
      </c>
      <c r="BF543" s="69">
        <f t="shared" si="968"/>
        <v>11.05979</v>
      </c>
      <c r="BG543" s="69">
        <f t="shared" si="969"/>
        <v>47.444719999999997</v>
      </c>
      <c r="BH543" s="38">
        <f t="shared" si="970"/>
        <v>9</v>
      </c>
      <c r="BI543" s="74">
        <f t="shared" si="971"/>
        <v>1779.2</v>
      </c>
      <c r="BJ543" s="66">
        <v>15</v>
      </c>
      <c r="BK543" s="39">
        <f t="shared" si="972"/>
        <v>99</v>
      </c>
      <c r="BL543" s="39">
        <f t="shared" si="973"/>
        <v>19</v>
      </c>
      <c r="BM543" s="50" t="str">
        <f t="shared" si="974"/>
        <v>6/1/23</v>
      </c>
      <c r="BN543" s="51" t="str">
        <f t="shared" si="975"/>
        <v>13:47</v>
      </c>
      <c r="BO543" s="8" t="s">
        <v>1026</v>
      </c>
    </row>
    <row r="544" spans="1:79" ht="14.25" x14ac:dyDescent="0.45">
      <c r="A544" s="1" t="str">
        <f t="shared" si="964"/>
        <v>M</v>
      </c>
      <c r="B544" s="63">
        <v>35454</v>
      </c>
      <c r="D544" s="64" t="s">
        <v>996</v>
      </c>
      <c r="E544" s="15">
        <v>1</v>
      </c>
      <c r="G544" s="65" t="s">
        <v>89</v>
      </c>
      <c r="I544" s="55" t="s">
        <v>984</v>
      </c>
      <c r="L544" s="55" t="s">
        <v>70</v>
      </c>
      <c r="M544" s="55" t="s">
        <v>108</v>
      </c>
      <c r="N544" s="55" t="s">
        <v>76</v>
      </c>
      <c r="P544" s="55"/>
      <c r="AS544" s="67" t="s">
        <v>1010</v>
      </c>
      <c r="AW544" s="68">
        <v>999</v>
      </c>
      <c r="BB544" s="46" t="s">
        <v>1024</v>
      </c>
      <c r="BC544" s="37" t="str">
        <f t="shared" si="965"/>
        <v>20230601</v>
      </c>
      <c r="BD544" s="52" t="str">
        <f t="shared" si="966"/>
        <v>11° 03' 34.19" E</v>
      </c>
      <c r="BE544" s="52" t="str">
        <f t="shared" si="967"/>
        <v>47° 26' 41.42" N</v>
      </c>
      <c r="BF544" s="69">
        <f t="shared" si="968"/>
        <v>11.0595</v>
      </c>
      <c r="BG544" s="69">
        <f t="shared" si="969"/>
        <v>47.444839999999999</v>
      </c>
      <c r="BH544" s="38">
        <f t="shared" si="970"/>
        <v>14</v>
      </c>
      <c r="BI544" s="74">
        <f t="shared" si="971"/>
        <v>1785.2</v>
      </c>
      <c r="BJ544" s="66">
        <v>15</v>
      </c>
      <c r="BK544" s="39">
        <f t="shared" si="972"/>
        <v>330</v>
      </c>
      <c r="BL544" s="39">
        <f t="shared" si="973"/>
        <v>0</v>
      </c>
      <c r="BM544" s="50" t="str">
        <f t="shared" si="974"/>
        <v>6/1/23</v>
      </c>
      <c r="BN544" s="51" t="str">
        <f t="shared" si="975"/>
        <v>13:52</v>
      </c>
      <c r="BO544" s="8" t="s">
        <v>1026</v>
      </c>
    </row>
    <row r="545" spans="1:67" ht="14.25" x14ac:dyDescent="0.45">
      <c r="A545" s="1" t="str">
        <f t="shared" si="964"/>
        <v>M</v>
      </c>
      <c r="B545" s="63">
        <v>35455</v>
      </c>
      <c r="D545" s="64" t="s">
        <v>997</v>
      </c>
      <c r="E545" s="15">
        <v>1</v>
      </c>
      <c r="G545" s="65" t="s">
        <v>89</v>
      </c>
      <c r="I545" s="55" t="s">
        <v>984</v>
      </c>
      <c r="L545" s="55" t="s">
        <v>70</v>
      </c>
      <c r="M545" s="55" t="s">
        <v>93</v>
      </c>
      <c r="N545" s="55" t="s">
        <v>76</v>
      </c>
      <c r="P545" s="55"/>
      <c r="AS545" s="67" t="s">
        <v>93</v>
      </c>
      <c r="AW545" s="68">
        <v>999</v>
      </c>
      <c r="BB545" s="46" t="s">
        <v>1025</v>
      </c>
      <c r="BC545" s="37" t="str">
        <f t="shared" si="965"/>
        <v>20230601</v>
      </c>
      <c r="BD545" s="52" t="str">
        <f t="shared" si="966"/>
        <v>11° 03' 34.34" E</v>
      </c>
      <c r="BE545" s="52" t="str">
        <f t="shared" si="967"/>
        <v>47° 26' 41.20" N</v>
      </c>
      <c r="BF545" s="69">
        <f t="shared" si="968"/>
        <v>11.05954</v>
      </c>
      <c r="BG545" s="69">
        <f t="shared" si="969"/>
        <v>47.444780000000002</v>
      </c>
      <c r="BH545" s="38">
        <f t="shared" si="970"/>
        <v>8</v>
      </c>
      <c r="BI545" s="74">
        <f t="shared" si="971"/>
        <v>1788.2</v>
      </c>
      <c r="BJ545" s="66">
        <v>15</v>
      </c>
      <c r="BK545" s="39">
        <f t="shared" si="972"/>
        <v>79</v>
      </c>
      <c r="BL545" s="39">
        <f t="shared" si="973"/>
        <v>12</v>
      </c>
      <c r="BM545" s="50" t="str">
        <f t="shared" si="974"/>
        <v>6/1/23</v>
      </c>
      <c r="BN545" s="51" t="str">
        <f t="shared" si="975"/>
        <v>13:54</v>
      </c>
      <c r="BO545" s="8" t="s">
        <v>1026</v>
      </c>
    </row>
    <row r="546" spans="1:67" ht="14.25" x14ac:dyDescent="0.45">
      <c r="A546" s="1" t="str">
        <f t="shared" si="964"/>
        <v>M</v>
      </c>
      <c r="B546" s="63">
        <v>35456</v>
      </c>
      <c r="D546" s="64" t="s">
        <v>998</v>
      </c>
      <c r="E546" s="15">
        <v>1</v>
      </c>
      <c r="G546" s="65" t="s">
        <v>136</v>
      </c>
      <c r="I546" s="55" t="s">
        <v>984</v>
      </c>
      <c r="L546" s="8" t="s">
        <v>64</v>
      </c>
      <c r="M546" s="8" t="s">
        <v>266</v>
      </c>
      <c r="N546" s="8"/>
      <c r="AS546" s="67" t="s">
        <v>1012</v>
      </c>
      <c r="AW546" s="68">
        <v>100</v>
      </c>
      <c r="BB546" s="46" t="s">
        <v>1027</v>
      </c>
      <c r="BC546" s="37" t="str">
        <f t="shared" si="965"/>
        <v>20230601</v>
      </c>
      <c r="BD546" s="52" t="str">
        <f t="shared" si="966"/>
        <v>11° 03' 33.08" E</v>
      </c>
      <c r="BE546" s="52" t="str">
        <f t="shared" si="967"/>
        <v>47° 26' 39.69" N</v>
      </c>
      <c r="BF546" s="69">
        <f t="shared" si="968"/>
        <v>11.059189999999999</v>
      </c>
      <c r="BG546" s="69">
        <f t="shared" si="969"/>
        <v>47.444360000000003</v>
      </c>
      <c r="BH546" s="38">
        <f t="shared" si="970"/>
        <v>9</v>
      </c>
      <c r="BI546" s="74">
        <f t="shared" si="971"/>
        <v>1802.2</v>
      </c>
      <c r="BJ546" s="66">
        <v>15</v>
      </c>
      <c r="BK546" s="39">
        <f t="shared" si="972"/>
        <v>98</v>
      </c>
      <c r="BL546" s="39">
        <f t="shared" si="973"/>
        <v>23</v>
      </c>
      <c r="BM546" s="50" t="str">
        <f t="shared" si="974"/>
        <v>6/1/23</v>
      </c>
      <c r="BN546" s="51" t="str">
        <f t="shared" si="975"/>
        <v>14:22</v>
      </c>
      <c r="BO546" s="8" t="s">
        <v>1026</v>
      </c>
    </row>
    <row r="547" spans="1:67" ht="14.25" x14ac:dyDescent="0.45">
      <c r="A547" s="1" t="str">
        <f t="shared" si="964"/>
        <v>M</v>
      </c>
      <c r="B547" s="63">
        <v>35457</v>
      </c>
      <c r="D547" s="64" t="s">
        <v>999</v>
      </c>
      <c r="E547" s="15">
        <v>1</v>
      </c>
      <c r="G547" s="65" t="s">
        <v>1005</v>
      </c>
      <c r="I547" s="55" t="s">
        <v>984</v>
      </c>
      <c r="L547" s="8" t="s">
        <v>64</v>
      </c>
      <c r="M547" s="8" t="s">
        <v>266</v>
      </c>
      <c r="N547" s="8"/>
      <c r="AS547" s="67" t="s">
        <v>1013</v>
      </c>
      <c r="AW547" s="68">
        <v>999</v>
      </c>
      <c r="BB547" s="46" t="s">
        <v>1028</v>
      </c>
      <c r="BC547" s="37" t="str">
        <f t="shared" si="965"/>
        <v>20230601</v>
      </c>
      <c r="BD547" s="52" t="str">
        <f t="shared" si="966"/>
        <v>11° 03' 33.55" E</v>
      </c>
      <c r="BE547" s="52" t="str">
        <f t="shared" si="967"/>
        <v>47° 26' 40.05" N</v>
      </c>
      <c r="BF547" s="69">
        <f t="shared" si="968"/>
        <v>11.05932</v>
      </c>
      <c r="BG547" s="69">
        <f t="shared" si="969"/>
        <v>47.444459999999999</v>
      </c>
      <c r="BH547" s="38">
        <f t="shared" si="970"/>
        <v>10</v>
      </c>
      <c r="BI547" s="74">
        <f t="shared" si="971"/>
        <v>1796.2</v>
      </c>
      <c r="BJ547" s="66">
        <v>15</v>
      </c>
      <c r="BK547" s="39">
        <f t="shared" si="972"/>
        <v>37</v>
      </c>
      <c r="BL547" s="39">
        <f t="shared" si="973"/>
        <v>32</v>
      </c>
      <c r="BM547" s="50" t="str">
        <f t="shared" si="974"/>
        <v>6/1/23</v>
      </c>
      <c r="BN547" s="51" t="str">
        <f t="shared" si="975"/>
        <v>14:29</v>
      </c>
      <c r="BO547" s="8" t="s">
        <v>1026</v>
      </c>
    </row>
    <row r="548" spans="1:67" ht="14.25" x14ac:dyDescent="0.45">
      <c r="A548" s="1" t="str">
        <f t="shared" si="964"/>
        <v>M</v>
      </c>
      <c r="B548" s="63">
        <v>35458</v>
      </c>
      <c r="D548" s="64" t="s">
        <v>1000</v>
      </c>
      <c r="E548" s="15">
        <v>1</v>
      </c>
      <c r="G548" s="65" t="s">
        <v>1006</v>
      </c>
      <c r="I548" s="55" t="s">
        <v>984</v>
      </c>
      <c r="L548" s="8" t="s">
        <v>64</v>
      </c>
      <c r="M548" s="8" t="s">
        <v>1017</v>
      </c>
      <c r="N548" s="8"/>
      <c r="AS548" s="67" t="s">
        <v>1014</v>
      </c>
      <c r="AW548" s="68">
        <v>999</v>
      </c>
      <c r="BB548" s="46" t="s">
        <v>1029</v>
      </c>
      <c r="BC548" s="37" t="str">
        <f t="shared" si="965"/>
        <v>20230601</v>
      </c>
      <c r="BD548" s="52" t="str">
        <f t="shared" si="966"/>
        <v>11° 03' 32.65" E</v>
      </c>
      <c r="BE548" s="52" t="str">
        <f t="shared" si="967"/>
        <v>47° 26' 40.23" N</v>
      </c>
      <c r="BF548" s="69">
        <f t="shared" si="968"/>
        <v>11.05907</v>
      </c>
      <c r="BG548" s="69">
        <f t="shared" si="969"/>
        <v>47.444510000000001</v>
      </c>
      <c r="BH548" s="38">
        <f t="shared" si="970"/>
        <v>9</v>
      </c>
      <c r="BI548" s="74">
        <f t="shared" si="971"/>
        <v>1798.2</v>
      </c>
      <c r="BJ548" s="66">
        <v>15</v>
      </c>
      <c r="BK548" s="39">
        <f t="shared" si="972"/>
        <v>74</v>
      </c>
      <c r="BL548" s="39">
        <f t="shared" si="973"/>
        <v>19</v>
      </c>
      <c r="BM548" s="50" t="str">
        <f t="shared" si="974"/>
        <v>6/1/23</v>
      </c>
      <c r="BN548" s="51" t="str">
        <f t="shared" si="975"/>
        <v>14:37</v>
      </c>
      <c r="BO548" s="8" t="s">
        <v>1026</v>
      </c>
    </row>
    <row r="549" spans="1:67" ht="14.25" x14ac:dyDescent="0.45">
      <c r="A549" s="1" t="str">
        <f t="shared" si="964"/>
        <v>M</v>
      </c>
      <c r="B549" s="63">
        <v>35459</v>
      </c>
      <c r="D549" s="64" t="s">
        <v>1001</v>
      </c>
      <c r="E549" s="15">
        <v>1</v>
      </c>
      <c r="G549" s="65" t="s">
        <v>219</v>
      </c>
      <c r="I549" s="55" t="s">
        <v>984</v>
      </c>
      <c r="L549" s="55" t="s">
        <v>70</v>
      </c>
      <c r="M549" s="55" t="s">
        <v>108</v>
      </c>
      <c r="N549" s="55" t="s">
        <v>76</v>
      </c>
      <c r="P549" s="55"/>
      <c r="AS549" s="67" t="s">
        <v>1010</v>
      </c>
      <c r="AW549" s="68">
        <v>999</v>
      </c>
      <c r="BB549" s="46" t="s">
        <v>1030</v>
      </c>
      <c r="BC549" s="37" t="str">
        <f t="shared" si="965"/>
        <v>20230601</v>
      </c>
      <c r="BD549" s="52" t="str">
        <f t="shared" si="966"/>
        <v>11° 03' 34.77" E</v>
      </c>
      <c r="BE549" s="52" t="str">
        <f t="shared" si="967"/>
        <v>47° 26' 39.22" N</v>
      </c>
      <c r="BF549" s="69">
        <f t="shared" si="968"/>
        <v>11.059659999999999</v>
      </c>
      <c r="BG549" s="69">
        <f t="shared" si="969"/>
        <v>47.444229999999997</v>
      </c>
      <c r="BH549" s="38">
        <f t="shared" si="970"/>
        <v>11</v>
      </c>
      <c r="BI549" s="74">
        <f t="shared" si="971"/>
        <v>1787.2</v>
      </c>
      <c r="BJ549" s="66">
        <v>15</v>
      </c>
      <c r="BK549" s="39">
        <f t="shared" si="972"/>
        <v>118</v>
      </c>
      <c r="BL549" s="39">
        <f t="shared" si="973"/>
        <v>25</v>
      </c>
      <c r="BM549" s="50" t="str">
        <f t="shared" si="974"/>
        <v>6/1/23</v>
      </c>
      <c r="BN549" s="51" t="str">
        <f t="shared" si="975"/>
        <v>14:46</v>
      </c>
      <c r="BO549" s="8" t="s">
        <v>1026</v>
      </c>
    </row>
    <row r="550" spans="1:67" ht="14.25" x14ac:dyDescent="0.45">
      <c r="A550" s="1" t="str">
        <f t="shared" si="964"/>
        <v>M</v>
      </c>
      <c r="B550" s="63">
        <v>35460</v>
      </c>
      <c r="D550" s="64" t="s">
        <v>1002</v>
      </c>
      <c r="E550" s="15">
        <v>1</v>
      </c>
      <c r="G550" s="65" t="s">
        <v>69</v>
      </c>
      <c r="I550" s="55" t="s">
        <v>984</v>
      </c>
      <c r="L550" s="55" t="s">
        <v>70</v>
      </c>
      <c r="M550" s="55" t="s">
        <v>108</v>
      </c>
      <c r="N550" s="55" t="s">
        <v>76</v>
      </c>
      <c r="P550" s="55"/>
      <c r="AS550" s="67" t="s">
        <v>1015</v>
      </c>
      <c r="AW550" s="68">
        <v>999</v>
      </c>
      <c r="BB550" s="46" t="s">
        <v>1030</v>
      </c>
      <c r="BC550" s="37" t="str">
        <f t="shared" si="965"/>
        <v>20230601</v>
      </c>
      <c r="BD550" s="52" t="str">
        <f t="shared" si="966"/>
        <v>11° 03' 34.77" E</v>
      </c>
      <c r="BE550" s="52" t="str">
        <f t="shared" si="967"/>
        <v>47° 26' 39.22" N</v>
      </c>
      <c r="BF550" s="69">
        <f t="shared" si="968"/>
        <v>11.059659999999999</v>
      </c>
      <c r="BG550" s="69">
        <f t="shared" si="969"/>
        <v>47.444229999999997</v>
      </c>
      <c r="BH550" s="38">
        <f t="shared" si="970"/>
        <v>11</v>
      </c>
      <c r="BI550" s="74">
        <f t="shared" si="971"/>
        <v>1787.2</v>
      </c>
      <c r="BJ550" s="66">
        <v>15</v>
      </c>
      <c r="BK550" s="39">
        <f t="shared" si="972"/>
        <v>118</v>
      </c>
      <c r="BL550" s="39">
        <f t="shared" si="973"/>
        <v>25</v>
      </c>
      <c r="BM550" s="50" t="str">
        <f t="shared" si="974"/>
        <v>6/1/23</v>
      </c>
      <c r="BN550" s="51" t="str">
        <f t="shared" si="975"/>
        <v>14:46</v>
      </c>
      <c r="BO550" s="8" t="s">
        <v>1026</v>
      </c>
    </row>
    <row r="551" spans="1:67" ht="14.25" x14ac:dyDescent="0.45">
      <c r="A551" s="1" t="str">
        <f t="shared" si="964"/>
        <v>M</v>
      </c>
      <c r="B551" s="63">
        <v>35461</v>
      </c>
      <c r="D551" s="64" t="s">
        <v>1003</v>
      </c>
      <c r="E551" s="15">
        <v>1</v>
      </c>
      <c r="G551" s="65" t="s">
        <v>89</v>
      </c>
      <c r="I551" s="55" t="s">
        <v>984</v>
      </c>
      <c r="L551" s="8" t="s">
        <v>64</v>
      </c>
      <c r="M551" s="8" t="s">
        <v>266</v>
      </c>
      <c r="N551" s="8"/>
      <c r="AS551" s="67" t="s">
        <v>1016</v>
      </c>
      <c r="AW551" s="68">
        <v>999</v>
      </c>
      <c r="BB551" s="46" t="s">
        <v>1031</v>
      </c>
      <c r="BC551" s="37" t="str">
        <f t="shared" si="965"/>
        <v>20230601</v>
      </c>
      <c r="BD551" s="52" t="str">
        <f t="shared" si="966"/>
        <v>11° 03' 34.77" E</v>
      </c>
      <c r="BE551" s="52" t="str">
        <f t="shared" si="967"/>
        <v>47° 26' 39.22" N</v>
      </c>
      <c r="BF551" s="69">
        <f t="shared" si="968"/>
        <v>11.059659999999999</v>
      </c>
      <c r="BG551" s="69">
        <f t="shared" si="969"/>
        <v>47.444229999999997</v>
      </c>
      <c r="BH551" s="38">
        <f t="shared" si="970"/>
        <v>11</v>
      </c>
      <c r="BI551" s="74">
        <f t="shared" si="971"/>
        <v>1787.2</v>
      </c>
      <c r="BJ551" s="66">
        <v>15</v>
      </c>
      <c r="BK551" s="39">
        <f t="shared" si="972"/>
        <v>118</v>
      </c>
      <c r="BL551" s="39">
        <f t="shared" si="973"/>
        <v>25</v>
      </c>
      <c r="BM551" s="50" t="str">
        <f t="shared" si="974"/>
        <v>6/1/23</v>
      </c>
      <c r="BN551" s="51" t="str">
        <f t="shared" si="975"/>
        <v>14:47</v>
      </c>
      <c r="BO551" s="8" t="s">
        <v>1026</v>
      </c>
    </row>
  </sheetData>
  <phoneticPr fontId="15" alignment="center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0CA5-2D26-4CFE-9119-BE47453A3136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mschnitt</dc:creator>
  <cp:lastModifiedBy>Schnittler Martin</cp:lastModifiedBy>
  <dcterms:created xsi:type="dcterms:W3CDTF">2018-03-18T08:43:48Z</dcterms:created>
  <dcterms:modified xsi:type="dcterms:W3CDTF">2023-06-13T14:27:34Z</dcterms:modified>
</cp:coreProperties>
</file>